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C0911C6-B399-43AF-AE79-77F580435A51}" xr6:coauthVersionLast="47" xr6:coauthVersionMax="47" xr10:uidLastSave="{00000000-0000-0000-0000-000000000000}"/>
  <bookViews>
    <workbookView xWindow="-28920" yWindow="45" windowWidth="29040" windowHeight="15840" tabRatio="734" activeTab="7" xr2:uid="{00000000-000D-0000-FFFF-FFFF00000000}"/>
  </bookViews>
  <sheets>
    <sheet name="Anexa 16" sheetId="6" r:id="rId1"/>
    <sheet name="Anexa 17" sheetId="13" r:id="rId2"/>
    <sheet name="Anexa 18" sheetId="8" r:id="rId3"/>
    <sheet name="Anexa 20" sheetId="10" r:id="rId4"/>
    <sheet name="Anexa 21" sheetId="14" r:id="rId5"/>
    <sheet name="Anexa 22" sheetId="15" r:id="rId6"/>
    <sheet name="Anexa 23" sheetId="16" r:id="rId7"/>
    <sheet name="Anexa 24" sheetId="22" r:id="rId8"/>
  </sheets>
  <definedNames>
    <definedName name="_xlnm.Print_Titles" localSheetId="0">'Anexa 16'!$5:$6</definedName>
    <definedName name="_xlnm.Print_Titles" localSheetId="2">'Anexa 18'!$5:$6</definedName>
    <definedName name="_xlnm.Print_Titles" localSheetId="3">'Anexa 20'!$5:$6</definedName>
    <definedName name="_xlnm.Print_Area" localSheetId="0">'Anexa 16'!$A$1:$F$121</definedName>
    <definedName name="_xlnm.Print_Area" localSheetId="1">'Anexa 17'!$A$1:$H$17</definedName>
    <definedName name="_xlnm.Print_Area" localSheetId="2">'Anexa 18'!$A$1:$Q$121</definedName>
    <definedName name="_xlnm.Print_Area" localSheetId="3">'Anexa 20'!$A$1:$Q$49</definedName>
    <definedName name="_xlnm.Print_Area" localSheetId="4">'Anexa 21'!$A$1:$Q$20</definedName>
    <definedName name="_xlnm.Print_Area" localSheetId="5">'Anexa 22'!$A$1:$K$11</definedName>
    <definedName name="_xlnm.Print_Area" localSheetId="6">'Anexa 23'!$A$1:$T$11</definedName>
    <definedName name="_xlnm.Print_Area" localSheetId="7">'Anexa 24'!$A$1:$G$18</definedName>
  </definedNames>
  <calcPr calcId="181029"/>
</workbook>
</file>

<file path=xl/calcChain.xml><?xml version="1.0" encoding="utf-8"?>
<calcChain xmlns="http://schemas.openxmlformats.org/spreadsheetml/2006/main">
  <c r="F10" i="15" l="1"/>
  <c r="E12" i="16"/>
  <c r="G12" i="16"/>
  <c r="G24" i="22"/>
  <c r="E18" i="22"/>
  <c r="E17" i="22"/>
  <c r="E16" i="22"/>
  <c r="D18" i="22"/>
  <c r="D17" i="22"/>
  <c r="D16" i="22"/>
  <c r="D7" i="16"/>
  <c r="Q9" i="16" l="1"/>
  <c r="P10" i="16"/>
  <c r="R9" i="16"/>
  <c r="O10" i="16"/>
  <c r="O7" i="16" l="1"/>
  <c r="O11" i="16" s="1"/>
  <c r="D9" i="16" l="1"/>
  <c r="P9" i="16" s="1"/>
  <c r="R8" i="15"/>
  <c r="D18" i="13"/>
  <c r="C18" i="13"/>
  <c r="H17" i="13"/>
  <c r="H7" i="13"/>
  <c r="H8" i="13"/>
  <c r="H9" i="13"/>
  <c r="H10" i="13"/>
  <c r="H11" i="13"/>
  <c r="H12" i="13"/>
  <c r="H13" i="13"/>
  <c r="H14" i="13"/>
  <c r="H15" i="13"/>
  <c r="H16" i="13"/>
  <c r="H6" i="13"/>
  <c r="D8" i="16" l="1"/>
  <c r="P8" i="16" s="1"/>
  <c r="R112" i="8"/>
  <c r="R113" i="8"/>
  <c r="R114" i="8"/>
  <c r="R115" i="8"/>
  <c r="D7" i="22" l="1"/>
  <c r="D7" i="15"/>
  <c r="R43" i="10"/>
  <c r="R44" i="10"/>
  <c r="R45" i="10"/>
  <c r="E9" i="22" l="1"/>
  <c r="D9" i="22"/>
  <c r="E7" i="22"/>
  <c r="E6" i="22"/>
  <c r="D6" i="22"/>
  <c r="D10" i="22" l="1"/>
  <c r="G10" i="16" l="1"/>
  <c r="E10" i="16"/>
  <c r="G8" i="16"/>
  <c r="Q8" i="16" s="1"/>
  <c r="E8" i="16"/>
  <c r="R8" i="16" s="1"/>
  <c r="I9" i="15"/>
  <c r="H9" i="15"/>
  <c r="G9" i="15"/>
  <c r="F9" i="15"/>
  <c r="E9" i="15"/>
  <c r="D9" i="15"/>
  <c r="E8" i="15"/>
  <c r="D8" i="15"/>
  <c r="I7" i="15"/>
  <c r="H7" i="15"/>
  <c r="G7" i="15"/>
  <c r="F7" i="15"/>
  <c r="E7" i="15"/>
  <c r="S10" i="16" l="1"/>
  <c r="R10" i="16"/>
  <c r="Q10" i="16"/>
  <c r="T10" i="16"/>
  <c r="D10" i="15"/>
  <c r="R6" i="15" s="1"/>
  <c r="E10" i="15"/>
  <c r="G8" i="15" l="1"/>
  <c r="G10" i="15" s="1"/>
  <c r="F8" i="15"/>
  <c r="R7" i="15" s="1"/>
  <c r="D11" i="16" l="1"/>
  <c r="P11" i="16" s="1"/>
  <c r="F18" i="22" l="1"/>
  <c r="G23" i="22" s="1"/>
  <c r="F17" i="22"/>
  <c r="G22" i="22" s="1"/>
  <c r="F16" i="22"/>
  <c r="G21" i="22" s="1"/>
  <c r="F9" i="22"/>
  <c r="E10" i="22"/>
  <c r="F6" i="22"/>
  <c r="F7" i="22"/>
  <c r="F10" i="22" l="1"/>
  <c r="G7" i="16" l="1"/>
  <c r="E7" i="16"/>
  <c r="I8" i="15"/>
  <c r="I10" i="15" s="1"/>
  <c r="M10" i="15" s="1"/>
  <c r="H8" i="15"/>
  <c r="H10" i="15" s="1"/>
  <c r="G11" i="16" l="1"/>
  <c r="T7" i="16"/>
  <c r="Q7" i="16"/>
  <c r="S7" i="16"/>
  <c r="R7" i="16"/>
  <c r="M9" i="15"/>
  <c r="E11" i="16"/>
  <c r="F154" i="16"/>
  <c r="E146" i="16"/>
  <c r="D146" i="16"/>
  <c r="C146" i="16"/>
  <c r="F153" i="16"/>
  <c r="E145" i="16"/>
  <c r="D145" i="16"/>
  <c r="C145" i="16"/>
  <c r="C144" i="16"/>
  <c r="F157" i="15"/>
  <c r="E157" i="15"/>
  <c r="D157" i="15"/>
  <c r="C157" i="15"/>
  <c r="F156" i="15"/>
  <c r="E156" i="15"/>
  <c r="D156" i="15"/>
  <c r="C156" i="15"/>
  <c r="C155" i="15"/>
  <c r="K9" i="15"/>
  <c r="J9" i="15"/>
  <c r="J8" i="15"/>
  <c r="K7" i="15"/>
  <c r="N159" i="14"/>
  <c r="M160" i="14"/>
  <c r="D159" i="14"/>
  <c r="C159" i="14"/>
  <c r="N158" i="14"/>
  <c r="M159" i="14"/>
  <c r="D158" i="14"/>
  <c r="C158" i="14"/>
  <c r="N157" i="14"/>
  <c r="M158" i="14"/>
  <c r="D157" i="14"/>
  <c r="C157" i="14"/>
  <c r="F9" i="16" l="1"/>
  <c r="R11" i="16"/>
  <c r="S11" i="16"/>
  <c r="H9" i="16"/>
  <c r="Q11" i="16"/>
  <c r="T11" i="16"/>
  <c r="K8" i="15"/>
  <c r="K10" i="15" s="1"/>
  <c r="D144" i="16"/>
  <c r="J7" i="15"/>
  <c r="J10" i="15" s="1"/>
  <c r="D11" i="15" l="1"/>
  <c r="E12" i="15"/>
  <c r="E11" i="15" l="1"/>
  <c r="E155" i="15" s="1"/>
  <c r="D12" i="15"/>
  <c r="F12" i="15"/>
  <c r="S25" i="15" s="1"/>
  <c r="F11" i="15"/>
  <c r="G12" i="15"/>
  <c r="I11" i="15"/>
  <c r="G11" i="15"/>
  <c r="I12" i="15"/>
  <c r="H12" i="15"/>
  <c r="S26" i="15" s="1"/>
  <c r="H11" i="15"/>
  <c r="D155" i="15" l="1"/>
  <c r="S24" i="15"/>
  <c r="F155" i="15"/>
  <c r="J12" i="15"/>
  <c r="K12" i="15"/>
  <c r="D165" i="13"/>
  <c r="C165" i="13"/>
  <c r="D164" i="13"/>
  <c r="C164" i="13"/>
  <c r="D163" i="13"/>
  <c r="C163" i="13"/>
  <c r="F69" i="10" l="1"/>
  <c r="E69" i="10"/>
  <c r="D69" i="10"/>
  <c r="C69" i="10"/>
  <c r="F68" i="10"/>
  <c r="E68" i="10"/>
  <c r="D68" i="10"/>
  <c r="C68" i="10"/>
  <c r="F67" i="10"/>
  <c r="E67" i="10"/>
  <c r="D67" i="10"/>
  <c r="C67" i="10"/>
  <c r="H7" i="16" l="1"/>
  <c r="H10" i="16"/>
  <c r="I10" i="16" s="1"/>
  <c r="H8" i="16"/>
  <c r="H11" i="16" l="1"/>
  <c r="F10" i="16"/>
  <c r="F8" i="16"/>
  <c r="F7" i="16"/>
  <c r="E144" i="16"/>
  <c r="I7" i="16"/>
  <c r="I11" i="16" s="1"/>
  <c r="F11" i="16" l="1"/>
  <c r="F152" i="16" s="1"/>
</calcChain>
</file>

<file path=xl/sharedStrings.xml><?xml version="1.0" encoding="utf-8"?>
<sst xmlns="http://schemas.openxmlformats.org/spreadsheetml/2006/main" count="774" uniqueCount="360">
  <si>
    <t>TOTAL:</t>
  </si>
  <si>
    <t xml:space="preserve">Nr. </t>
  </si>
  <si>
    <t>CPV</t>
  </si>
  <si>
    <t>Denumirea bunurilor, serviciilor, lucrărilor</t>
  </si>
  <si>
    <t xml:space="preserve">Total proceduri publicate </t>
  </si>
  <si>
    <t>091</t>
  </si>
  <si>
    <t>Combustibili</t>
  </si>
  <si>
    <t>092</t>
  </si>
  <si>
    <t>Petrol, cărbune şi produse petroliere</t>
  </si>
  <si>
    <t>142</t>
  </si>
  <si>
    <t>Nisip şi argilă</t>
  </si>
  <si>
    <t>181</t>
  </si>
  <si>
    <t>Îmbrăcăminte de uz profesional, îmbrăcăminte specială de lucru şi accesorii</t>
  </si>
  <si>
    <t>224</t>
  </si>
  <si>
    <t>Timbre, carnete de cecuri, bancnote, acţiuni, materiale publicitare, cataloage şi manuale</t>
  </si>
  <si>
    <t>228</t>
  </si>
  <si>
    <t>Registre, registre contabile, clasoare, formulare şi alte articole imprimate de papetărie din hârtie sau din carton</t>
  </si>
  <si>
    <t>241</t>
  </si>
  <si>
    <t>Gaze</t>
  </si>
  <si>
    <t>243</t>
  </si>
  <si>
    <t>Produse chimice anorganice şi organice de bază</t>
  </si>
  <si>
    <t>301</t>
  </si>
  <si>
    <t>Maşini, echipament şi accesorii de birou, cu excepţia computerelor, a imprimantelor şi a mobilierului</t>
  </si>
  <si>
    <t>302</t>
  </si>
  <si>
    <t>Echipament şi accesorii pentru computer</t>
  </si>
  <si>
    <t>315</t>
  </si>
  <si>
    <t>Aparatură de iluminat şi lămpi electrice</t>
  </si>
  <si>
    <t>316</t>
  </si>
  <si>
    <t>Echipament electric</t>
  </si>
  <si>
    <t>317</t>
  </si>
  <si>
    <t>Accesorii electronice, electromecanice şi electrotehnice</t>
  </si>
  <si>
    <t>323</t>
  </si>
  <si>
    <t>Receptoare de televiziune şi de radio şi aparate de înregistrare sau de redare a sunetului sau a imaginii</t>
  </si>
  <si>
    <t>336</t>
  </si>
  <si>
    <t>Produse farmaceutice</t>
  </si>
  <si>
    <t>341</t>
  </si>
  <si>
    <t>Autovehicule</t>
  </si>
  <si>
    <t>343</t>
  </si>
  <si>
    <t>Piese şi accesorii pentru vehicule şi pentru motoare de vehicule</t>
  </si>
  <si>
    <t>349</t>
  </si>
  <si>
    <t>Diverse echipamente de transport şi piese de schimb</t>
  </si>
  <si>
    <t>351</t>
  </si>
  <si>
    <t>Echipament de urgenţă şi de siguranţă</t>
  </si>
  <si>
    <t>391</t>
  </si>
  <si>
    <t>Mobilier</t>
  </si>
  <si>
    <t>397</t>
  </si>
  <si>
    <t>Aparate de uz casnic</t>
  </si>
  <si>
    <t>421</t>
  </si>
  <si>
    <t>Utilaje de producţie şi utilizare a puterii mecanice</t>
  </si>
  <si>
    <t>424</t>
  </si>
  <si>
    <t>Echipamente de ridicare şi de manipulare şi piese ale acestora</t>
  </si>
  <si>
    <t>429</t>
  </si>
  <si>
    <t>Diverse utilaje de uz general şi special</t>
  </si>
  <si>
    <t>441</t>
  </si>
  <si>
    <t>Materiale de construcţii şi articole conexe</t>
  </si>
  <si>
    <t>442</t>
  </si>
  <si>
    <t>Produse structurale</t>
  </si>
  <si>
    <t>444</t>
  </si>
  <si>
    <t>Diverse produse fabricate şi articole conexe</t>
  </si>
  <si>
    <t>452</t>
  </si>
  <si>
    <t>Lucrări de construcţii complete sau parţiale şi lucrări publice</t>
  </si>
  <si>
    <t>453</t>
  </si>
  <si>
    <t>Lucrări de instalaţii pentru clădiri</t>
  </si>
  <si>
    <t>454</t>
  </si>
  <si>
    <t>Lucrări de finisare a construcţiilor</t>
  </si>
  <si>
    <t>482</t>
  </si>
  <si>
    <t>Pachete software pentru reţele, internet şi intranet</t>
  </si>
  <si>
    <t>488</t>
  </si>
  <si>
    <t>Sisteme de informare şi servere</t>
  </si>
  <si>
    <t>501</t>
  </si>
  <si>
    <t>Servicii de reparare şi de întreţinere a vehiculelor şi a echipamentelor aferente şi servicii</t>
  </si>
  <si>
    <t>503</t>
  </si>
  <si>
    <t>Servicii de reparare şi de întreţinere şi servicii conexe pentru computere personale, pentru echipament de telecomunicaţii şi pentru echipament audiovizual</t>
  </si>
  <si>
    <t>504</t>
  </si>
  <si>
    <t>Servicii de reparare şi de întreţinere a echipamentului medical şi de precizie</t>
  </si>
  <si>
    <t>507</t>
  </si>
  <si>
    <t>Servicii de reparare şi de întreţinere a instalaţiilor de construcţii</t>
  </si>
  <si>
    <t>641</t>
  </si>
  <si>
    <t>Servicii poştale şi de curierat</t>
  </si>
  <si>
    <t>642</t>
  </si>
  <si>
    <t>Servicii de telecomunicaţii</t>
  </si>
  <si>
    <t>665</t>
  </si>
  <si>
    <t>Servicii de asigurare şi de pensie</t>
  </si>
  <si>
    <t>713</t>
  </si>
  <si>
    <t>Servicii de inginerie</t>
  </si>
  <si>
    <t>722</t>
  </si>
  <si>
    <t>Servicii de programare şi de consultanţă software</t>
  </si>
  <si>
    <t>772</t>
  </si>
  <si>
    <t>Servicii pentru silvicultură</t>
  </si>
  <si>
    <t>791</t>
  </si>
  <si>
    <t>Servicii juridice</t>
  </si>
  <si>
    <t>797</t>
  </si>
  <si>
    <t>Servicii de investigaţie şi de siguranţă</t>
  </si>
  <si>
    <t>799</t>
  </si>
  <si>
    <t>Diverse servicii comerciale şi servicii conexe</t>
  </si>
  <si>
    <t>805</t>
  </si>
  <si>
    <t>Servicii de formare</t>
  </si>
  <si>
    <t>905</t>
  </si>
  <si>
    <t>Servicii privind deşeurile menajere şi deşeurile</t>
  </si>
  <si>
    <t>909</t>
  </si>
  <si>
    <t>Servicii de curăţenie şi igienizare</t>
  </si>
  <si>
    <t>Bunuri</t>
  </si>
  <si>
    <t>Lucrări</t>
  </si>
  <si>
    <t>Servicii</t>
  </si>
  <si>
    <t>312</t>
  </si>
  <si>
    <t>Aparate de distribuţie şi control ale energiei electrice</t>
  </si>
  <si>
    <t>313</t>
  </si>
  <si>
    <t>Sârmă şi cabluri izolate</t>
  </si>
  <si>
    <t>Total proceduri anulate</t>
  </si>
  <si>
    <t>NFP</t>
  </si>
  <si>
    <t>Nr. de ordine</t>
  </si>
  <si>
    <t>Denumirea bunurilor, lucrărilor, serviciilor</t>
  </si>
  <si>
    <t>Total contracte</t>
  </si>
  <si>
    <t>Acorduri adiţionale de majorare</t>
  </si>
  <si>
    <t>Alte acorduri adiţionale</t>
  </si>
  <si>
    <t>Total contracte și acorduri adiţionale</t>
  </si>
  <si>
    <t>Suma totală (MDL, inclusiv TVA)</t>
  </si>
  <si>
    <t>Ponderea fiecărei categorii în suma totală a contractelor (%)</t>
  </si>
  <si>
    <t>Ponderea fiecări categorii după numărul de contracte (%)</t>
  </si>
  <si>
    <t>Nr.</t>
  </si>
  <si>
    <t>Suma (MDL, inclusiv TVA)</t>
  </si>
  <si>
    <t>090</t>
  </si>
  <si>
    <t>Produse petroliere, combustibil, electricitate şi alte surse de energie</t>
  </si>
  <si>
    <t>Dintre care:</t>
  </si>
  <si>
    <t>% Bunuri</t>
  </si>
  <si>
    <t>% Lucrări</t>
  </si>
  <si>
    <t>% Servicii</t>
  </si>
  <si>
    <t>Nr. total contracte</t>
  </si>
  <si>
    <t>Suma total contracte</t>
  </si>
  <si>
    <t>Nr. total acorduri adiționale de majorare</t>
  </si>
  <si>
    <t>Suma total acorduri adiționale de majorare</t>
  </si>
  <si>
    <t>Alte acorduri adiționale</t>
  </si>
  <si>
    <t>Suma totală</t>
  </si>
  <si>
    <t>Informaţie privind contractele/acordurile adiționale pentru fiecare obiect de achiziţie în parte,</t>
  </si>
  <si>
    <t>Informaţia privind repartizarea achiziţiilor după tipul obiectului de achiziţie</t>
  </si>
  <si>
    <t>Tip procedură</t>
  </si>
  <si>
    <t>Procedura de achiziţie</t>
  </si>
  <si>
    <t>Suma cu TVA</t>
  </si>
  <si>
    <t>Nr. de contracte</t>
  </si>
  <si>
    <t>Proceduri desfășurate prin pubicarea anunțului de participare in BAP</t>
  </si>
  <si>
    <t xml:space="preserve">Licitaţii deschise </t>
  </si>
  <si>
    <t>Acord Cadru, contracte subsecvente</t>
  </si>
  <si>
    <t>Proceduri desfășurate fără pubicarea anunțului de participare in BAP</t>
  </si>
  <si>
    <t>Negociere fără publicare</t>
  </si>
  <si>
    <t>TOTAL</t>
  </si>
  <si>
    <t>PONDEREA %</t>
  </si>
  <si>
    <t>Cota parte %</t>
  </si>
  <si>
    <r>
      <t xml:space="preserve">Suma total contracte </t>
    </r>
    <r>
      <rPr>
        <b/>
        <sz val="10"/>
        <color indexed="9"/>
        <rFont val="Calibri"/>
        <family val="2"/>
        <charset val="204"/>
      </rPr>
      <t>Bunuri</t>
    </r>
  </si>
  <si>
    <r>
      <t xml:space="preserve">Nr. total contracte </t>
    </r>
    <r>
      <rPr>
        <b/>
        <sz val="10"/>
        <color indexed="9"/>
        <rFont val="Calibri"/>
        <family val="2"/>
        <charset val="204"/>
      </rPr>
      <t>Bunuri</t>
    </r>
  </si>
  <si>
    <r>
      <t xml:space="preserve">Suma total contracte </t>
    </r>
    <r>
      <rPr>
        <b/>
        <sz val="10"/>
        <color indexed="9"/>
        <rFont val="Calibri"/>
        <family val="2"/>
        <charset val="204"/>
      </rPr>
      <t>Lucrări</t>
    </r>
  </si>
  <si>
    <r>
      <t xml:space="preserve">Nr. total contracte </t>
    </r>
    <r>
      <rPr>
        <b/>
        <sz val="10"/>
        <color indexed="9"/>
        <rFont val="Calibri"/>
        <family val="2"/>
        <charset val="204"/>
      </rPr>
      <t xml:space="preserve"> Lucrări</t>
    </r>
  </si>
  <si>
    <r>
      <t xml:space="preserve">Suma total contracte </t>
    </r>
    <r>
      <rPr>
        <b/>
        <sz val="10"/>
        <color indexed="9"/>
        <rFont val="Calibri"/>
        <family val="2"/>
        <charset val="204"/>
      </rPr>
      <t>Servicii</t>
    </r>
  </si>
  <si>
    <r>
      <t xml:space="preserve">Nr. total contracte </t>
    </r>
    <r>
      <rPr>
        <b/>
        <sz val="10"/>
        <color indexed="9"/>
        <rFont val="Calibri"/>
        <family val="2"/>
        <charset val="204"/>
      </rPr>
      <t xml:space="preserve">  Servicii</t>
    </r>
  </si>
  <si>
    <t>Nr. de proceduri</t>
  </si>
  <si>
    <t>Suma contractelor, (lei)</t>
  </si>
  <si>
    <t>Acord cadru</t>
  </si>
  <si>
    <t>Proceduri negociere fără publicare</t>
  </si>
  <si>
    <t>Total</t>
  </si>
  <si>
    <t>Valoarea medie a unui contract atribuit, lei</t>
  </si>
  <si>
    <t>4/3</t>
  </si>
  <si>
    <t>Tip obiect de achiziție</t>
  </si>
  <si>
    <t>324</t>
  </si>
  <si>
    <t>Reţele</t>
  </si>
  <si>
    <t>393</t>
  </si>
  <si>
    <t>Diverse echipamente</t>
  </si>
  <si>
    <t>445</t>
  </si>
  <si>
    <t>Scule, lacăte, chei, balamale, dispozitive de fixare, lanţuri şi resorturi</t>
  </si>
  <si>
    <t>385</t>
  </si>
  <si>
    <t>Aparate de control şi de testare</t>
  </si>
  <si>
    <t>792</t>
  </si>
  <si>
    <t>Servicii de contabilitate, servicii de audit şi servicii fiscale</t>
  </si>
  <si>
    <t>Licitaţii deschise</t>
  </si>
  <si>
    <t>Ponderea procedurilor anulate în numărul total de proceduri</t>
  </si>
  <si>
    <t>Anulat din lipsa ofertelor</t>
  </si>
  <si>
    <t>Anulat din lipsa/insuficienta finantarii</t>
  </si>
  <si>
    <t>Anulat - oferte elaborate nu in conformitate cu cerintele cuprinse in documentatia de atribuire</t>
  </si>
  <si>
    <t>Anulat - abateri grave de la prevederile legale care afecteaza rezultatul procedurii de atribuire</t>
  </si>
  <si>
    <t>Anulat - oferte neconforme</t>
  </si>
  <si>
    <t>Anulat ca rezultat a deciziei ANSC</t>
  </si>
  <si>
    <t>Cauza anulării / Proceduri</t>
  </si>
  <si>
    <t>Acorduri adiţionale de ajustare</t>
  </si>
  <si>
    <t>Acorduri adiţionale de mișorare</t>
  </si>
  <si>
    <t>Acorduri adiţionale de rezoluțiune</t>
  </si>
  <si>
    <t>14 (3+5+7+9+11+13)</t>
  </si>
  <si>
    <t>15 (4+6+8+10+12)</t>
  </si>
  <si>
    <t>Nr. total acorduri adiționale de ajustare</t>
  </si>
  <si>
    <t>Suma total acorduri adiționale de ajustare</t>
  </si>
  <si>
    <t>Nr. total acorduri adiționale de micșorare</t>
  </si>
  <si>
    <t>Suma total acorduri adiționale de micșorare</t>
  </si>
  <si>
    <t>Nr. total acorduri adiționale de rezoluțiune</t>
  </si>
  <si>
    <t>Suma total acorduri adiționale de rezoluțiune</t>
  </si>
  <si>
    <t>229</t>
  </si>
  <si>
    <t>Diverse imprimate</t>
  </si>
  <si>
    <t>378</t>
  </si>
  <si>
    <t>Articole pentru lucrări de artizanat şi artă</t>
  </si>
  <si>
    <t>Acorduri adiţionale de reziliere</t>
  </si>
  <si>
    <t>311</t>
  </si>
  <si>
    <t>Motoare, generatoare şi transformatoare electrice</t>
  </si>
  <si>
    <t>345</t>
  </si>
  <si>
    <t>Nave şi ambarcaţiuni</t>
  </si>
  <si>
    <t>249</t>
  </si>
  <si>
    <t>Produse chimice fine şi produse chimice variate</t>
  </si>
  <si>
    <t>314</t>
  </si>
  <si>
    <t>Acumulatori, pile galvanice şi baterii primare</t>
  </si>
  <si>
    <t>383</t>
  </si>
  <si>
    <t>Instrumente de măsurare</t>
  </si>
  <si>
    <t>384</t>
  </si>
  <si>
    <t>Instrumente de verificare a proprietăţilor fizice</t>
  </si>
  <si>
    <t>432</t>
  </si>
  <si>
    <t>Utilaje pentru terasamente, utilaje de excavare şi piese ale acestora</t>
  </si>
  <si>
    <t>483</t>
  </si>
  <si>
    <t>Pachete software pentru crearea de documente, pentru desen, imagistică, planificare şi productivitate</t>
  </si>
  <si>
    <t>486</t>
  </si>
  <si>
    <t>Pachete software pentru baze de date şi operare</t>
  </si>
  <si>
    <t>489</t>
  </si>
  <si>
    <t>Diverse pachete software şi sisteme informatice</t>
  </si>
  <si>
    <t>505</t>
  </si>
  <si>
    <t>Servicii de reparare şi de întreţinere a pompelor, a vanelor, a robinetelor, a containerelor de metal şi a maşinilor</t>
  </si>
  <si>
    <t>512</t>
  </si>
  <si>
    <t>Servicii de instalare de echipament de măsurat, de control, de testare şi de navigare</t>
  </si>
  <si>
    <t>907</t>
  </si>
  <si>
    <t>Servicii privind mediul</t>
  </si>
  <si>
    <t>Acord-cadru</t>
  </si>
  <si>
    <t>480</t>
  </si>
  <si>
    <t>Pachete software şi sisteme informatice</t>
  </si>
  <si>
    <t>Acorduri adiţionale de micșorare</t>
  </si>
  <si>
    <t>904</t>
  </si>
  <si>
    <t>Servicii privind apele reziduale</t>
  </si>
  <si>
    <t>487</t>
  </si>
  <si>
    <t>Utilitare pentru pachete software</t>
  </si>
  <si>
    <t>443</t>
  </si>
  <si>
    <t>Cablu, sârmă şi produse conexe</t>
  </si>
  <si>
    <t>Licitaţii restrînse</t>
  </si>
  <si>
    <t>140</t>
  </si>
  <si>
    <t>Produse de minerit, metale de bază şi produse conexe</t>
  </si>
  <si>
    <t>146</t>
  </si>
  <si>
    <t>Minereuri metalifere şi aliaje</t>
  </si>
  <si>
    <t>431</t>
  </si>
  <si>
    <t>Echipament minier</t>
  </si>
  <si>
    <t>600</t>
  </si>
  <si>
    <t>Servicii de transport (cu excepţia transportului de deşeuri)</t>
  </si>
  <si>
    <t>766</t>
  </si>
  <si>
    <t>Servicii de inspecţie a conductelor</t>
  </si>
  <si>
    <t>AP LD utilități</t>
  </si>
  <si>
    <t>240</t>
  </si>
  <si>
    <t>Produse chimice</t>
  </si>
  <si>
    <t>765</t>
  </si>
  <si>
    <t>Servicii la sol şi servicii marine</t>
  </si>
  <si>
    <t>716</t>
  </si>
  <si>
    <t>Servicii de testare, analiză şi consultanţă tehnică</t>
  </si>
  <si>
    <t>ANEXA Nr. 16</t>
  </si>
  <si>
    <t>ANEXA Nr. 17</t>
  </si>
  <si>
    <t>ANEXA Nr. 18</t>
  </si>
  <si>
    <t>ANEXA Nr. 20</t>
  </si>
  <si>
    <t>ANEXA Nr. 21</t>
  </si>
  <si>
    <t>ANEXA Nr. 22</t>
  </si>
  <si>
    <t>Anexa 23</t>
  </si>
  <si>
    <t>Licitații restrînse</t>
  </si>
  <si>
    <t>Anexa 24</t>
  </si>
  <si>
    <t>Proceduri desfășurate prin pubicarea anunțului de participare</t>
  </si>
  <si>
    <r>
      <t xml:space="preserve">Informaţie privind procedurile de </t>
    </r>
    <r>
      <rPr>
        <b/>
        <u/>
        <sz val="12"/>
        <rFont val="Calibri"/>
        <family val="2"/>
        <charset val="204"/>
        <scheme val="minor"/>
      </rPr>
      <t>achiziții sectoriale</t>
    </r>
    <r>
      <rPr>
        <b/>
        <sz val="12"/>
        <rFont val="Calibri"/>
        <family val="2"/>
        <charset val="204"/>
        <scheme val="minor"/>
      </rPr>
      <t xml:space="preserve"> pentru fiecare obiect de achiziție, anunțate de către entitățile contractante în perioada anului 2025</t>
    </r>
  </si>
  <si>
    <t>144</t>
  </si>
  <si>
    <t>Sare şi clorură de sodiu pur</t>
  </si>
  <si>
    <t>147</t>
  </si>
  <si>
    <t>Metale de bază</t>
  </si>
  <si>
    <t>155</t>
  </si>
  <si>
    <t>Produse lactate</t>
  </si>
  <si>
    <t>159</t>
  </si>
  <si>
    <t>Băuturi, tutun şi produse conexe</t>
  </si>
  <si>
    <t>167</t>
  </si>
  <si>
    <t>Tractoare</t>
  </si>
  <si>
    <t>188</t>
  </si>
  <si>
    <t>Articole de încălţăminte</t>
  </si>
  <si>
    <t>325</t>
  </si>
  <si>
    <t>Echipament de telecomunicaţii</t>
  </si>
  <si>
    <t>337</t>
  </si>
  <si>
    <t>Produse de îngrijire personală</t>
  </si>
  <si>
    <t>382</t>
  </si>
  <si>
    <t>Instrumente de geologie şi de geofizică</t>
  </si>
  <si>
    <t>392</t>
  </si>
  <si>
    <t>Accesorii de mobilier</t>
  </si>
  <si>
    <t>398</t>
  </si>
  <si>
    <t>Produse de curăţat şi de lustruit</t>
  </si>
  <si>
    <t>422</t>
  </si>
  <si>
    <t>Utilaje de prelucrare a alimentelor, a băuturilor şi a tutunului şi accesorii ale acestora</t>
  </si>
  <si>
    <t>425</t>
  </si>
  <si>
    <t>Echipamente de răcire şi de ventilare</t>
  </si>
  <si>
    <t>448</t>
  </si>
  <si>
    <t>Vopsele, lacuri şi masticuri</t>
  </si>
  <si>
    <t>450</t>
  </si>
  <si>
    <t>Lucrări de construcţii</t>
  </si>
  <si>
    <t>451</t>
  </si>
  <si>
    <t>Lucrări de pregătire a şantierului</t>
  </si>
  <si>
    <t>484</t>
  </si>
  <si>
    <t>Pachete software pentru tranzacţii comerciale şi personale</t>
  </si>
  <si>
    <t>508</t>
  </si>
  <si>
    <t>Diverse servicii de întreţinere şi de reparare</t>
  </si>
  <si>
    <t>511</t>
  </si>
  <si>
    <t>Servicii de instalare a echipamentului electric şi mecanic</t>
  </si>
  <si>
    <t>601</t>
  </si>
  <si>
    <t>Servicii de transport rutier</t>
  </si>
  <si>
    <t>604</t>
  </si>
  <si>
    <t>Servicii de transport aerian</t>
  </si>
  <si>
    <t>635</t>
  </si>
  <si>
    <t>Servicii de agenţii de turism, de ghizi turistici şi de asistenţă turistică</t>
  </si>
  <si>
    <t>661</t>
  </si>
  <si>
    <t>Servicii bancare</t>
  </si>
  <si>
    <t>712</t>
  </si>
  <si>
    <t>Servicii de arhitectură şi servicii conexe</t>
  </si>
  <si>
    <t>715</t>
  </si>
  <si>
    <t>Servicii privind construcţiile</t>
  </si>
  <si>
    <t>723</t>
  </si>
  <si>
    <t>Servicii de înlocuire de date</t>
  </si>
  <si>
    <t>798</t>
  </si>
  <si>
    <t>Servicii tipografice şi servicii conexe</t>
  </si>
  <si>
    <t>900</t>
  </si>
  <si>
    <t>Servicii de evacuare a apelor reziduale, de eliminare a deşeurilor, de igienizare şi servicii privind mediul</t>
  </si>
  <si>
    <t>983</t>
  </si>
  <si>
    <t>Servicii diverse</t>
  </si>
  <si>
    <t>AL LR utilitați</t>
  </si>
  <si>
    <t>AP Acord-cadru utilități</t>
  </si>
  <si>
    <r>
      <t xml:space="preserve">Informaţia privind procedurile de achiziţii sectoriale </t>
    </r>
    <r>
      <rPr>
        <b/>
        <u/>
        <sz val="12"/>
        <rFont val="Calibri"/>
        <family val="2"/>
      </rPr>
      <t>anulate</t>
    </r>
    <r>
      <rPr>
        <b/>
        <sz val="12"/>
        <rFont val="Calibri"/>
        <family val="2"/>
        <charset val="204"/>
      </rPr>
      <t xml:space="preserve"> în perioada anului 2025</t>
    </r>
  </si>
  <si>
    <t>Anulat din lipsa concurentei</t>
  </si>
  <si>
    <t>Anulat din lipsa de oferte calificate</t>
  </si>
  <si>
    <t>Anulat - oferte ce depasesc valoarea estimata a achizitiei</t>
  </si>
  <si>
    <t>Anulat - propuneri dezavantajoase pentru entitatea contractanta</t>
  </si>
  <si>
    <t>Anulat de EC - multiple motive</t>
  </si>
  <si>
    <t>Informaţie privind contractele/acordurile adiționale pentru fiecare obiect de achiziţie în parte, încheiate în rezultatul Licitaţiilor deschise în perioada anului 2025 (achiziții sectoriale)</t>
  </si>
  <si>
    <t>195</t>
  </si>
  <si>
    <t>Materiale din cauciuc şi din plastic</t>
  </si>
  <si>
    <t>411</t>
  </si>
  <si>
    <t>Apă naturală brută</t>
  </si>
  <si>
    <t>637</t>
  </si>
  <si>
    <t>Servicii anexe pentru transportul terestru, naval şi aerian</t>
  </si>
  <si>
    <t>652</t>
  </si>
  <si>
    <t>Distribuţie de gaz şi servicii conexe</t>
  </si>
  <si>
    <t>724</t>
  </si>
  <si>
    <t>Servicii de internet</t>
  </si>
  <si>
    <t>794</t>
  </si>
  <si>
    <t>Consultanţă în afaceri şi în management şi servicii conexe</t>
  </si>
  <si>
    <t>761</t>
  </si>
  <si>
    <t>Servicii profesionale privind industria gazului</t>
  </si>
  <si>
    <r>
      <t xml:space="preserve">încheiate în rezultatul </t>
    </r>
    <r>
      <rPr>
        <b/>
        <u/>
        <sz val="12"/>
        <color indexed="8"/>
        <rFont val="Calibri"/>
        <family val="2"/>
      </rPr>
      <t>procedurii de negociere fără publicare</t>
    </r>
    <r>
      <rPr>
        <b/>
        <sz val="12"/>
        <color indexed="8"/>
        <rFont val="Calibri"/>
        <family val="2"/>
        <charset val="204"/>
      </rPr>
      <t xml:space="preserve"> în perioada anului 2025 (achiziții sectoriale)</t>
    </r>
  </si>
  <si>
    <r>
      <t xml:space="preserve">încheiate în rezultatul achiziţiilor sectoriale efectuate prin </t>
    </r>
    <r>
      <rPr>
        <b/>
        <u/>
        <sz val="11"/>
        <color indexed="8"/>
        <rFont val="Calibri"/>
        <family val="2"/>
      </rPr>
      <t>Acord Cadru</t>
    </r>
    <r>
      <rPr>
        <b/>
        <sz val="11"/>
        <color indexed="8"/>
        <rFont val="Calibri"/>
        <family val="2"/>
        <charset val="204"/>
      </rPr>
      <t xml:space="preserve">  în perioada anului 2025</t>
    </r>
  </si>
  <si>
    <t>Informaţia privind realizarea achiziţiilor sectoriale în perioada anului 2025</t>
  </si>
  <si>
    <t xml:space="preserve">Rata de modificare a nr. de proceduri </t>
  </si>
  <si>
    <t xml:space="preserve">Rata de modificare a sumei contractelor </t>
  </si>
  <si>
    <t>Rata de modificare a numărului contractelor</t>
  </si>
  <si>
    <t>Rata de modificare a numărului contractelor după tipul procedurii</t>
  </si>
  <si>
    <t>Rata de modificare a sumei contractelor după tipul procedurii</t>
  </si>
  <si>
    <t>3/9-1</t>
  </si>
  <si>
    <t>6/12-1</t>
  </si>
  <si>
    <t>4/10-1</t>
  </si>
  <si>
    <t xml:space="preserve"> (bunuri/lucrări/servicii) realizate de entitățile contractante în perioada anului 2025 (achiziții sectoriale)</t>
  </si>
  <si>
    <t>Valoarea medie a contractelor de achiziții sectoriale atribuite în perioada anului 2025</t>
  </si>
  <si>
    <t>5</t>
  </si>
  <si>
    <t>Valoarea medie a unui contract de achiziții sectoriale de bunuri</t>
  </si>
  <si>
    <t>Valoarea medie a unui contract de achiziții sectoriale de lucrări</t>
  </si>
  <si>
    <t>Valoarea medie a unui contract de achiziții sectoriale de servicii</t>
  </si>
  <si>
    <t>Valoarea medie a unui contract de achiziții sectoriale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</si>
</sst>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color theme="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9"/>
      <color theme="0"/>
      <name val="Calibri"/>
      <family val="2"/>
      <charset val="204"/>
    </font>
    <font>
      <b/>
      <sz val="12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2"/>
      <color indexed="8"/>
      <name val="Calibri"/>
      <family val="2"/>
    </font>
    <font>
      <b/>
      <sz val="7"/>
      <color theme="0"/>
      <name val="Calibri"/>
      <family val="2"/>
      <charset val="204"/>
    </font>
    <font>
      <sz val="7"/>
      <name val="Calibri"/>
      <family val="2"/>
      <charset val="204"/>
    </font>
    <font>
      <sz val="8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8"/>
      <color theme="0" tint="-0.249977111117893"/>
      <name val="Calibri"/>
      <family val="2"/>
      <charset val="204"/>
    </font>
    <font>
      <b/>
      <sz val="8"/>
      <color theme="0" tint="-0.249977111117893"/>
      <name val="Calibri"/>
      <family val="2"/>
      <charset val="204"/>
    </font>
    <font>
      <b/>
      <sz val="8"/>
      <color theme="0"/>
      <name val="Calibri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color theme="0" tint="-0.34998626667073579"/>
      <name val="Calibri"/>
      <family val="2"/>
      <charset val="204"/>
    </font>
    <font>
      <sz val="10"/>
      <color theme="0" tint="-0.34998626667073579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</font>
    <font>
      <b/>
      <sz val="8"/>
      <name val="Calibri"/>
      <family val="2"/>
      <charset val="204"/>
    </font>
    <font>
      <b/>
      <sz val="8"/>
      <color theme="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9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22"/>
      <name val="Calibri"/>
      <family val="2"/>
      <charset val="204"/>
    </font>
    <font>
      <sz val="10"/>
      <color indexed="22"/>
      <name val="Calibri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b/>
      <u/>
      <sz val="12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sz val="14"/>
      <name val="Calibri"/>
      <family val="2"/>
      <charset val="204"/>
    </font>
    <font>
      <b/>
      <sz val="7"/>
      <color theme="1"/>
      <name val="Calibri"/>
      <family val="2"/>
      <charset val="204"/>
    </font>
    <font>
      <sz val="7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</fills>
  <borders count="127">
    <border>
      <left/>
      <right/>
      <top/>
      <bottom/>
      <diagonal/>
    </border>
    <border>
      <left style="medium">
        <color theme="8" tint="-0.499984740745262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thin">
        <color theme="0"/>
      </bottom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 style="thin">
        <color theme="0"/>
      </bottom>
      <diagonal/>
    </border>
    <border>
      <left style="medium">
        <color theme="8" tint="-0.499984740745262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 style="thin">
        <color theme="0"/>
      </right>
      <top/>
      <bottom style="medium">
        <color theme="8" tint="-0.499984740745262"/>
      </bottom>
      <diagonal/>
    </border>
    <border>
      <left/>
      <right style="thin">
        <color theme="0"/>
      </right>
      <top/>
      <bottom style="medium">
        <color rgb="FF16365C"/>
      </bottom>
      <diagonal/>
    </border>
    <border>
      <left style="thin">
        <color theme="0"/>
      </left>
      <right style="thin">
        <color theme="0"/>
      </right>
      <top/>
      <bottom style="medium">
        <color rgb="FF16365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8" tint="-0.499984740745262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medium">
        <color theme="8" tint="-0.499984740745262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8" tint="-0.499984740745262"/>
      </left>
      <right style="thin">
        <color theme="0"/>
      </right>
      <top style="thin">
        <color indexed="64"/>
      </top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medium">
        <color theme="8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theme="8" tint="-0.499984740745262"/>
      </bottom>
      <diagonal/>
    </border>
    <border>
      <left/>
      <right/>
      <top style="thin">
        <color theme="0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indexed="64"/>
      </bottom>
      <diagonal/>
    </border>
    <border>
      <left/>
      <right style="medium">
        <color theme="8" tint="-0.499984740745262"/>
      </right>
      <top style="thin">
        <color indexed="64"/>
      </top>
      <bottom style="medium">
        <color theme="8" tint="-0.499984740745262"/>
      </bottom>
      <diagonal/>
    </border>
    <border>
      <left style="thin">
        <color theme="0"/>
      </left>
      <right style="thin">
        <color indexed="64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0"/>
      </right>
      <top style="medium">
        <color theme="8" tint="-0.499984740745262"/>
      </top>
      <bottom style="thin">
        <color indexed="64"/>
      </bottom>
      <diagonal/>
    </border>
    <border>
      <left/>
      <right style="thin">
        <color theme="0"/>
      </right>
      <top style="medium">
        <color theme="8" tint="-0.499984740745262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 style="medium">
        <color theme="8" tint="-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8" tint="-0.499984740745262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8" tint="-0.499984740745262"/>
      </top>
      <bottom style="thin">
        <color theme="0"/>
      </bottom>
      <diagonal/>
    </border>
    <border>
      <left style="thin">
        <color indexed="64"/>
      </left>
      <right style="medium">
        <color theme="8" tint="-0.499984740745262"/>
      </right>
      <top style="medium">
        <color theme="8" tint="-0.499984740745262"/>
      </top>
      <bottom style="thin">
        <color theme="0"/>
      </bottom>
      <diagonal/>
    </border>
    <border>
      <left style="medium">
        <color theme="8" tint="-0.499984740745262"/>
      </left>
      <right style="medium">
        <color theme="0"/>
      </right>
      <top style="thin">
        <color indexed="64"/>
      </top>
      <bottom style="medium">
        <color theme="8" tint="-0.499984740745262"/>
      </bottom>
      <diagonal/>
    </border>
    <border>
      <left/>
      <right style="thin">
        <color theme="0"/>
      </right>
      <top style="thin">
        <color indexed="64"/>
      </top>
      <bottom style="medium">
        <color theme="8" tint="-0.499984740745262"/>
      </bottom>
      <diagonal/>
    </border>
    <border>
      <left style="thin">
        <color theme="0"/>
      </left>
      <right style="medium">
        <color theme="0"/>
      </right>
      <top style="thin">
        <color indexed="64"/>
      </top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thin">
        <color theme="0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n">
        <color indexed="64"/>
      </left>
      <right style="medium">
        <color theme="8" tint="-0.499984740745262"/>
      </right>
      <top style="medium">
        <color theme="8" tint="-0.499984740745262"/>
      </top>
      <bottom style="thin">
        <color indexed="64"/>
      </bottom>
      <diagonal/>
    </border>
    <border>
      <left style="medium">
        <color theme="8" tint="-0.499984740745262"/>
      </left>
      <right style="thin">
        <color indexed="64"/>
      </right>
      <top style="medium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8" tint="-0.499984740745262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indexed="64"/>
      </top>
      <bottom/>
      <diagonal/>
    </border>
    <border>
      <left style="medium">
        <color theme="8" tint="-0.499984740745262"/>
      </left>
      <right style="thin">
        <color indexed="64"/>
      </right>
      <top style="thin">
        <color indexed="64"/>
      </top>
      <bottom style="medium">
        <color rgb="FF16365C"/>
      </bottom>
      <diagonal/>
    </border>
    <border>
      <left style="thin">
        <color indexed="64"/>
      </left>
      <right style="medium">
        <color rgb="FF16365C"/>
      </right>
      <top style="thin">
        <color indexed="64"/>
      </top>
      <bottom style="medium">
        <color rgb="FF16365C"/>
      </bottom>
      <diagonal/>
    </border>
    <border>
      <left/>
      <right style="thin">
        <color indexed="64"/>
      </right>
      <top style="thin">
        <color indexed="64"/>
      </top>
      <bottom style="medium">
        <color rgb="FF16365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16365C"/>
      </bottom>
      <diagonal/>
    </border>
    <border>
      <left style="thin">
        <color indexed="64"/>
      </left>
      <right/>
      <top style="thin">
        <color indexed="64"/>
      </top>
      <bottom style="medium">
        <color rgb="FF16365C"/>
      </bottom>
      <diagonal/>
    </border>
    <border>
      <left style="thin">
        <color indexed="64"/>
      </left>
      <right style="medium">
        <color theme="8" tint="-0.499984740745262"/>
      </right>
      <top style="thin">
        <color indexed="64"/>
      </top>
      <bottom style="medium">
        <color rgb="FF16365C"/>
      </bottom>
      <diagonal/>
    </border>
    <border>
      <left style="medium">
        <color theme="8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8" tint="-0.499984740745262"/>
      </bottom>
      <diagonal/>
    </border>
    <border>
      <left style="thin">
        <color theme="0"/>
      </left>
      <right/>
      <top/>
      <bottom style="medium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5" tint="-0.89999084444715716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rgb="FF16365C"/>
      </right>
      <top/>
      <bottom style="medium">
        <color rgb="FF16365C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0"/>
      </left>
      <right/>
      <top style="medium">
        <color theme="8" tint="-0.499984740745262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16365C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</cellStyleXfs>
  <cellXfs count="506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0" xfId="1"/>
    <xf numFmtId="4" fontId="5" fillId="0" borderId="0" xfId="1" applyNumberFormat="1" applyFont="1"/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5" fillId="0" borderId="0" xfId="1" applyFont="1"/>
    <xf numFmtId="0" fontId="11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2" fillId="0" borderId="0" xfId="5" applyFont="1"/>
    <xf numFmtId="0" fontId="2" fillId="0" borderId="0" xfId="5" applyFont="1" applyAlignment="1">
      <alignment horizontal="center" vertical="center" wrapText="1"/>
    </xf>
    <xf numFmtId="0" fontId="8" fillId="0" borderId="0" xfId="9" applyFont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" fontId="21" fillId="0" borderId="0" xfId="1" applyNumberFormat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5" fillId="0" borderId="0" xfId="1" applyFont="1" applyAlignment="1">
      <alignment vertical="center"/>
    </xf>
    <xf numFmtId="4" fontId="26" fillId="5" borderId="11" xfId="0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center" vertical="center" wrapText="1"/>
    </xf>
    <xf numFmtId="4" fontId="28" fillId="0" borderId="0" xfId="1" applyNumberFormat="1" applyFont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8" fillId="0" borderId="0" xfId="6" applyFont="1" applyAlignment="1">
      <alignment horizontal="left" vertical="center" wrapText="1"/>
    </xf>
    <xf numFmtId="4" fontId="8" fillId="0" borderId="0" xfId="6" applyNumberFormat="1" applyFont="1" applyAlignment="1">
      <alignment horizontal="center" vertical="center" wrapText="1"/>
    </xf>
    <xf numFmtId="0" fontId="1" fillId="0" borderId="0" xfId="6"/>
    <xf numFmtId="0" fontId="6" fillId="0" borderId="0" xfId="6" applyFont="1" applyAlignment="1">
      <alignment horizontal="center" vertical="center" wrapText="1"/>
    </xf>
    <xf numFmtId="4" fontId="6" fillId="0" borderId="0" xfId="6" applyNumberFormat="1" applyFont="1" applyAlignment="1">
      <alignment horizontal="center" vertical="center" wrapText="1"/>
    </xf>
    <xf numFmtId="4" fontId="5" fillId="0" borderId="0" xfId="6" applyNumberFormat="1" applyFont="1"/>
    <xf numFmtId="0" fontId="11" fillId="0" borderId="11" xfId="3" applyFont="1" applyBorder="1" applyAlignment="1">
      <alignment horizontal="center" vertical="center" wrapText="1"/>
    </xf>
    <xf numFmtId="0" fontId="25" fillId="0" borderId="0" xfId="6" applyFont="1"/>
    <xf numFmtId="0" fontId="14" fillId="3" borderId="11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21" fillId="0" borderId="0" xfId="6" applyFont="1" applyAlignment="1">
      <alignment horizontal="right" vertical="center" wrapText="1"/>
    </xf>
    <xf numFmtId="3" fontId="8" fillId="3" borderId="11" xfId="6" applyNumberFormat="1" applyFont="1" applyFill="1" applyBorder="1" applyAlignment="1">
      <alignment horizontal="center" vertical="center" wrapText="1"/>
    </xf>
    <xf numFmtId="4" fontId="8" fillId="3" borderId="11" xfId="6" applyNumberFormat="1" applyFont="1" applyFill="1" applyBorder="1" applyAlignment="1">
      <alignment horizontal="center" vertical="center" wrapText="1"/>
    </xf>
    <xf numFmtId="2" fontId="8" fillId="3" borderId="11" xfId="6" applyNumberFormat="1" applyFont="1" applyFill="1" applyBorder="1" applyAlignment="1">
      <alignment horizontal="center" vertical="center" wrapText="1"/>
    </xf>
    <xf numFmtId="3" fontId="8" fillId="0" borderId="11" xfId="6" applyNumberFormat="1" applyFont="1" applyBorder="1" applyAlignment="1">
      <alignment horizontal="center" vertical="center" wrapText="1"/>
    </xf>
    <xf numFmtId="4" fontId="8" fillId="0" borderId="11" xfId="6" applyNumberFormat="1" applyFont="1" applyBorder="1" applyAlignment="1">
      <alignment horizontal="center" vertical="center" wrapText="1"/>
    </xf>
    <xf numFmtId="2" fontId="8" fillId="0" borderId="11" xfId="6" applyNumberFormat="1" applyFont="1" applyBorder="1" applyAlignment="1">
      <alignment horizontal="center" vertical="center" wrapText="1"/>
    </xf>
    <xf numFmtId="2" fontId="8" fillId="0" borderId="0" xfId="6" applyNumberFormat="1" applyFont="1" applyAlignment="1">
      <alignment horizontal="center" vertical="center" wrapText="1"/>
    </xf>
    <xf numFmtId="0" fontId="30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2" fontId="32" fillId="0" borderId="0" xfId="1" applyNumberFormat="1" applyFont="1" applyAlignment="1">
      <alignment horizontal="center" vertical="center" wrapText="1"/>
    </xf>
    <xf numFmtId="0" fontId="33" fillId="0" borderId="0" xfId="6" applyFont="1"/>
    <xf numFmtId="4" fontId="1" fillId="0" borderId="0" xfId="6" applyNumberFormat="1"/>
    <xf numFmtId="0" fontId="0" fillId="0" borderId="0" xfId="0" applyAlignment="1">
      <alignment wrapText="1"/>
    </xf>
    <xf numFmtId="0" fontId="11" fillId="0" borderId="1" xfId="3" applyFont="1" applyBorder="1" applyAlignment="1">
      <alignment horizontal="center" vertical="center" wrapText="1"/>
    </xf>
    <xf numFmtId="0" fontId="11" fillId="0" borderId="31" xfId="3" applyFont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4" fontId="11" fillId="3" borderId="11" xfId="3" applyNumberFormat="1" applyFont="1" applyFill="1" applyBorder="1" applyAlignment="1">
      <alignment horizontal="center" vertical="center" wrapText="1"/>
    </xf>
    <xf numFmtId="3" fontId="8" fillId="0" borderId="0" xfId="6" applyNumberFormat="1" applyFont="1" applyAlignment="1">
      <alignment horizontal="center" vertical="center" wrapText="1"/>
    </xf>
    <xf numFmtId="1" fontId="8" fillId="3" borderId="11" xfId="6" applyNumberFormat="1" applyFont="1" applyFill="1" applyBorder="1" applyAlignment="1">
      <alignment horizontal="center" vertical="center" wrapText="1"/>
    </xf>
    <xf numFmtId="1" fontId="8" fillId="0" borderId="11" xfId="6" applyNumberFormat="1" applyFont="1" applyBorder="1" applyAlignment="1">
      <alignment horizontal="center" vertical="center" wrapText="1"/>
    </xf>
    <xf numFmtId="4" fontId="29" fillId="7" borderId="27" xfId="3" applyNumberFormat="1" applyFont="1" applyFill="1" applyBorder="1" applyAlignment="1">
      <alignment horizontal="center" vertical="center" wrapText="1"/>
    </xf>
    <xf numFmtId="0" fontId="29" fillId="7" borderId="28" xfId="3" applyFont="1" applyFill="1" applyBorder="1" applyAlignment="1">
      <alignment horizontal="center" vertical="center" wrapText="1"/>
    </xf>
    <xf numFmtId="4" fontId="29" fillId="7" borderId="28" xfId="3" applyNumberFormat="1" applyFont="1" applyFill="1" applyBorder="1" applyAlignment="1">
      <alignment horizontal="center" vertical="center" wrapText="1"/>
    </xf>
    <xf numFmtId="4" fontId="29" fillId="7" borderId="29" xfId="3" applyNumberFormat="1" applyFont="1" applyFill="1" applyBorder="1" applyAlignment="1">
      <alignment horizontal="center" vertical="center" wrapText="1"/>
    </xf>
    <xf numFmtId="4" fontId="29" fillId="7" borderId="30" xfId="3" applyNumberFormat="1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3" fontId="29" fillId="4" borderId="26" xfId="6" applyNumberFormat="1" applyFont="1" applyFill="1" applyBorder="1" applyAlignment="1">
      <alignment horizontal="center" vertical="center" wrapText="1"/>
    </xf>
    <xf numFmtId="4" fontId="29" fillId="4" borderId="26" xfId="6" applyNumberFormat="1" applyFont="1" applyFill="1" applyBorder="1" applyAlignment="1">
      <alignment horizontal="center" vertical="center" wrapText="1"/>
    </xf>
    <xf numFmtId="4" fontId="5" fillId="0" borderId="0" xfId="6" applyNumberFormat="1" applyFont="1" applyAlignment="1">
      <alignment wrapText="1"/>
    </xf>
    <xf numFmtId="0" fontId="11" fillId="0" borderId="31" xfId="6" applyFont="1" applyBorder="1" applyAlignment="1">
      <alignment horizontal="center" vertical="center" wrapText="1"/>
    </xf>
    <xf numFmtId="0" fontId="11" fillId="0" borderId="32" xfId="6" applyFont="1" applyBorder="1" applyAlignment="1">
      <alignment horizontal="center" vertical="center" wrapText="1"/>
    </xf>
    <xf numFmtId="2" fontId="11" fillId="3" borderId="11" xfId="6" applyNumberFormat="1" applyFont="1" applyFill="1" applyBorder="1" applyAlignment="1">
      <alignment horizontal="center" vertical="center" wrapText="1"/>
    </xf>
    <xf numFmtId="2" fontId="8" fillId="2" borderId="11" xfId="6" applyNumberFormat="1" applyFont="1" applyFill="1" applyBorder="1" applyAlignment="1">
      <alignment horizontal="center" vertical="center" wrapText="1"/>
    </xf>
    <xf numFmtId="3" fontId="29" fillId="4" borderId="38" xfId="6" applyNumberFormat="1" applyFont="1" applyFill="1" applyBorder="1" applyAlignment="1">
      <alignment horizontal="center" vertical="center" wrapText="1"/>
    </xf>
    <xf numFmtId="0" fontId="4" fillId="0" borderId="0" xfId="1" applyFont="1"/>
    <xf numFmtId="0" fontId="15" fillId="0" borderId="1" xfId="3" applyFont="1" applyBorder="1" applyAlignment="1">
      <alignment horizontal="center" vertical="center" wrapText="1"/>
    </xf>
    <xf numFmtId="0" fontId="11" fillId="0" borderId="52" xfId="1" applyFont="1" applyBorder="1" applyAlignment="1">
      <alignment horizontal="left" vertical="center" wrapText="1"/>
    </xf>
    <xf numFmtId="0" fontId="39" fillId="0" borderId="2" xfId="9" applyFont="1" applyBorder="1" applyAlignment="1">
      <alignment horizontal="center" vertical="center" wrapText="1"/>
    </xf>
    <xf numFmtId="0" fontId="11" fillId="0" borderId="33" xfId="1" applyFont="1" applyBorder="1" applyAlignment="1">
      <alignment horizontal="left" vertical="center" wrapText="1"/>
    </xf>
    <xf numFmtId="0" fontId="11" fillId="0" borderId="56" xfId="1" applyFont="1" applyBorder="1" applyAlignment="1">
      <alignment horizontal="center" vertical="center" wrapText="1"/>
    </xf>
    <xf numFmtId="0" fontId="39" fillId="0" borderId="57" xfId="9" applyFont="1" applyBorder="1" applyAlignment="1">
      <alignment horizontal="center" vertical="center" wrapText="1"/>
    </xf>
    <xf numFmtId="0" fontId="15" fillId="0" borderId="58" xfId="1" applyFont="1" applyBorder="1" applyAlignment="1">
      <alignment horizontal="left" vertical="center" wrapText="1"/>
    </xf>
    <xf numFmtId="4" fontId="38" fillId="0" borderId="60" xfId="1" applyNumberFormat="1" applyFont="1" applyBorder="1" applyAlignment="1">
      <alignment horizontal="center" vertical="center" wrapText="1"/>
    </xf>
    <xf numFmtId="3" fontId="15" fillId="0" borderId="61" xfId="1" applyNumberFormat="1" applyFont="1" applyBorder="1" applyAlignment="1">
      <alignment horizontal="center" vertical="center" wrapText="1"/>
    </xf>
    <xf numFmtId="4" fontId="38" fillId="0" borderId="57" xfId="1" applyNumberFormat="1" applyFont="1" applyBorder="1" applyAlignment="1">
      <alignment horizontal="center" vertical="center" wrapText="1"/>
    </xf>
    <xf numFmtId="0" fontId="15" fillId="0" borderId="62" xfId="1" applyFont="1" applyBorder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4" fontId="4" fillId="0" borderId="0" xfId="1" applyNumberFormat="1" applyFont="1"/>
    <xf numFmtId="0" fontId="41" fillId="2" borderId="0" xfId="1" applyFont="1" applyFill="1" applyAlignment="1">
      <alignment horizontal="right" vertical="center" wrapText="1"/>
    </xf>
    <xf numFmtId="10" fontId="41" fillId="2" borderId="0" xfId="1" applyNumberFormat="1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4" fontId="4" fillId="0" borderId="0" xfId="1" applyNumberFormat="1" applyFont="1" applyAlignment="1">
      <alignment horizontal="center"/>
    </xf>
    <xf numFmtId="0" fontId="2" fillId="0" borderId="69" xfId="1" applyFont="1" applyBorder="1"/>
    <xf numFmtId="0" fontId="2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4" fontId="7" fillId="0" borderId="0" xfId="1" applyNumberFormat="1" applyFont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/>
    </xf>
    <xf numFmtId="3" fontId="11" fillId="0" borderId="11" xfId="1" applyNumberFormat="1" applyFont="1" applyBorder="1" applyAlignment="1">
      <alignment horizontal="center" vertical="center" wrapText="1"/>
    </xf>
    <xf numFmtId="0" fontId="11" fillId="6" borderId="11" xfId="1" applyFont="1" applyFill="1" applyBorder="1" applyAlignment="1">
      <alignment horizontal="left" vertical="center" wrapText="1"/>
    </xf>
    <xf numFmtId="3" fontId="11" fillId="6" borderId="11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0" fontId="20" fillId="2" borderId="0" xfId="1" applyFont="1" applyFill="1" applyAlignment="1">
      <alignment horizontal="right" vertical="top" wrapText="1"/>
    </xf>
    <xf numFmtId="0" fontId="29" fillId="2" borderId="0" xfId="1" applyFont="1" applyFill="1" applyAlignment="1">
      <alignment horizontal="center" vertical="center" wrapText="1"/>
    </xf>
    <xf numFmtId="0" fontId="20" fillId="2" borderId="70" xfId="1" applyFont="1" applyFill="1" applyBorder="1" applyAlignment="1">
      <alignment horizontal="right" vertical="top" wrapText="1"/>
    </xf>
    <xf numFmtId="0" fontId="4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4" fillId="0" borderId="0" xfId="1" applyFont="1" applyAlignment="1">
      <alignment horizontal="center" vertical="center" wrapText="1"/>
    </xf>
    <xf numFmtId="0" fontId="45" fillId="0" borderId="0" xfId="1" applyFont="1" applyAlignment="1">
      <alignment horizontal="center" vertical="center" wrapText="1"/>
    </xf>
    <xf numFmtId="10" fontId="45" fillId="0" borderId="0" xfId="1" applyNumberFormat="1" applyFont="1" applyAlignment="1">
      <alignment horizontal="center" vertical="center" wrapText="1"/>
    </xf>
    <xf numFmtId="10" fontId="44" fillId="0" borderId="0" xfId="1" applyNumberFormat="1" applyFont="1" applyAlignment="1">
      <alignment vertical="center" wrapText="1"/>
    </xf>
    <xf numFmtId="10" fontId="44" fillId="0" borderId="0" xfId="1" applyNumberFormat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46" fillId="0" borderId="0" xfId="1" applyFont="1" applyAlignment="1">
      <alignment horizontal="center" vertical="center" wrapText="1"/>
    </xf>
    <xf numFmtId="4" fontId="46" fillId="0" borderId="0" xfId="1" applyNumberFormat="1" applyFont="1" applyAlignment="1">
      <alignment horizontal="center" vertical="center" wrapText="1"/>
    </xf>
    <xf numFmtId="0" fontId="47" fillId="0" borderId="0" xfId="1" applyFont="1" applyAlignment="1">
      <alignment horizontal="center" vertical="center" wrapText="1"/>
    </xf>
    <xf numFmtId="4" fontId="47" fillId="0" borderId="0" xfId="1" applyNumberFormat="1" applyFont="1" applyAlignment="1">
      <alignment horizontal="center" vertical="center" wrapText="1"/>
    </xf>
    <xf numFmtId="0" fontId="8" fillId="0" borderId="18" xfId="9" applyFont="1" applyBorder="1" applyAlignment="1">
      <alignment horizontal="center" vertical="center" wrapText="1"/>
    </xf>
    <xf numFmtId="0" fontId="0" fillId="0" borderId="69" xfId="0" applyBorder="1"/>
    <xf numFmtId="4" fontId="37" fillId="4" borderId="48" xfId="1" applyNumberFormat="1" applyFont="1" applyFill="1" applyBorder="1" applyAlignment="1">
      <alignment horizontal="center" vertical="center" wrapText="1"/>
    </xf>
    <xf numFmtId="0" fontId="37" fillId="4" borderId="27" xfId="1" applyFont="1" applyFill="1" applyBorder="1" applyAlignment="1">
      <alignment horizontal="center" vertical="center" wrapText="1"/>
    </xf>
    <xf numFmtId="4" fontId="37" fillId="4" borderId="34" xfId="1" applyNumberFormat="1" applyFont="1" applyFill="1" applyBorder="1" applyAlignment="1">
      <alignment horizontal="center" vertical="center" wrapText="1"/>
    </xf>
    <xf numFmtId="0" fontId="37" fillId="4" borderId="13" xfId="1" applyFont="1" applyFill="1" applyBorder="1" applyAlignment="1">
      <alignment horizontal="center" vertical="center" wrapText="1"/>
    </xf>
    <xf numFmtId="0" fontId="37" fillId="4" borderId="49" xfId="1" applyFont="1" applyFill="1" applyBorder="1" applyAlignment="1">
      <alignment horizontal="center" vertical="center" wrapText="1"/>
    </xf>
    <xf numFmtId="4" fontId="37" fillId="4" borderId="35" xfId="1" applyNumberFormat="1" applyFont="1" applyFill="1" applyBorder="1" applyAlignment="1">
      <alignment horizontal="center" vertical="center" wrapText="1"/>
    </xf>
    <xf numFmtId="0" fontId="37" fillId="4" borderId="50" xfId="1" applyFont="1" applyFill="1" applyBorder="1" applyAlignment="1">
      <alignment horizontal="center" vertical="center" wrapText="1"/>
    </xf>
    <xf numFmtId="4" fontId="37" fillId="4" borderId="65" xfId="1" applyNumberFormat="1" applyFont="1" applyFill="1" applyBorder="1" applyAlignment="1">
      <alignment horizontal="center" vertical="center" wrapText="1"/>
    </xf>
    <xf numFmtId="3" fontId="37" fillId="4" borderId="64" xfId="1" applyNumberFormat="1" applyFont="1" applyFill="1" applyBorder="1" applyAlignment="1">
      <alignment horizontal="center" vertical="center" wrapText="1"/>
    </xf>
    <xf numFmtId="4" fontId="40" fillId="4" borderId="22" xfId="1" applyNumberFormat="1" applyFont="1" applyFill="1" applyBorder="1" applyAlignment="1">
      <alignment horizontal="center" vertical="center" wrapText="1"/>
    </xf>
    <xf numFmtId="3" fontId="37" fillId="4" borderId="22" xfId="1" applyNumberFormat="1" applyFont="1" applyFill="1" applyBorder="1" applyAlignment="1">
      <alignment horizontal="center" vertical="center" wrapText="1"/>
    </xf>
    <xf numFmtId="4" fontId="37" fillId="4" borderId="66" xfId="1" applyNumberFormat="1" applyFont="1" applyFill="1" applyBorder="1" applyAlignment="1">
      <alignment horizontal="center" vertical="center" wrapText="1"/>
    </xf>
    <xf numFmtId="2" fontId="37" fillId="4" borderId="48" xfId="1" applyNumberFormat="1" applyFont="1" applyFill="1" applyBorder="1" applyAlignment="1">
      <alignment horizontal="center" vertical="center" wrapText="1"/>
    </xf>
    <xf numFmtId="2" fontId="40" fillId="4" borderId="67" xfId="1" applyNumberFormat="1" applyFont="1" applyFill="1" applyBorder="1" applyAlignment="1">
      <alignment horizontal="center" vertical="center" wrapText="1"/>
    </xf>
    <xf numFmtId="2" fontId="37" fillId="4" borderId="67" xfId="1" applyNumberFormat="1" applyFont="1" applyFill="1" applyBorder="1" applyAlignment="1">
      <alignment horizontal="center" vertical="center" wrapText="1"/>
    </xf>
    <xf numFmtId="2" fontId="40" fillId="4" borderId="66" xfId="1" applyNumberFormat="1" applyFont="1" applyFill="1" applyBorder="1" applyAlignment="1">
      <alignment horizontal="center" vertical="center" wrapText="1"/>
    </xf>
    <xf numFmtId="2" fontId="37" fillId="4" borderId="68" xfId="1" applyNumberFormat="1" applyFont="1" applyFill="1" applyBorder="1" applyAlignment="1">
      <alignment horizontal="center" vertical="center" wrapText="1"/>
    </xf>
    <xf numFmtId="4" fontId="38" fillId="0" borderId="53" xfId="1" applyNumberFormat="1" applyFont="1" applyBorder="1" applyAlignment="1">
      <alignment horizontal="center" vertical="center" wrapText="1"/>
    </xf>
    <xf numFmtId="3" fontId="15" fillId="0" borderId="54" xfId="1" applyNumberFormat="1" applyFont="1" applyBorder="1" applyAlignment="1">
      <alignment horizontal="center" vertical="center" wrapText="1"/>
    </xf>
    <xf numFmtId="4" fontId="38" fillId="0" borderId="54" xfId="1" applyNumberFormat="1" applyFont="1" applyBorder="1" applyAlignment="1">
      <alignment horizontal="center" vertical="center" wrapText="1"/>
    </xf>
    <xf numFmtId="3" fontId="15" fillId="0" borderId="52" xfId="1" applyNumberFormat="1" applyFont="1" applyBorder="1" applyAlignment="1">
      <alignment horizontal="center" vertical="center" wrapText="1"/>
    </xf>
    <xf numFmtId="4" fontId="38" fillId="0" borderId="1" xfId="1" applyNumberFormat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4" fontId="38" fillId="0" borderId="18" xfId="1" applyNumberFormat="1" applyFont="1" applyBorder="1" applyAlignment="1">
      <alignment horizontal="center" vertical="center" wrapText="1"/>
    </xf>
    <xf numFmtId="1" fontId="15" fillId="0" borderId="11" xfId="1" applyNumberFormat="1" applyFont="1" applyBorder="1" applyAlignment="1">
      <alignment horizontal="center" vertical="center" wrapText="1"/>
    </xf>
    <xf numFmtId="4" fontId="38" fillId="0" borderId="59" xfId="1" applyNumberFormat="1" applyFont="1" applyBorder="1" applyAlignment="1">
      <alignment horizontal="center" vertical="center" wrapText="1"/>
    </xf>
    <xf numFmtId="0" fontId="15" fillId="0" borderId="60" xfId="1" applyFont="1" applyBorder="1" applyAlignment="1">
      <alignment horizontal="center" vertical="center" wrapText="1"/>
    </xf>
    <xf numFmtId="0" fontId="2" fillId="6" borderId="0" xfId="5" applyFont="1" applyFill="1"/>
    <xf numFmtId="0" fontId="2" fillId="6" borderId="0" xfId="5" applyFont="1" applyFill="1" applyAlignment="1">
      <alignment horizontal="center" vertical="center" wrapText="1"/>
    </xf>
    <xf numFmtId="0" fontId="2" fillId="4" borderId="0" xfId="5" applyFont="1" applyFill="1"/>
    <xf numFmtId="0" fontId="16" fillId="4" borderId="0" xfId="5" applyFont="1" applyFill="1" applyAlignment="1">
      <alignment horizontal="center" vertical="center" wrapText="1"/>
    </xf>
    <xf numFmtId="3" fontId="29" fillId="4" borderId="72" xfId="1" applyNumberFormat="1" applyFont="1" applyFill="1" applyBorder="1" applyAlignment="1">
      <alignment horizontal="center" vertical="center" wrapText="1"/>
    </xf>
    <xf numFmtId="0" fontId="24" fillId="0" borderId="31" xfId="3" applyFont="1" applyBorder="1" applyAlignment="1">
      <alignment horizontal="center" vertical="center" wrapText="1"/>
    </xf>
    <xf numFmtId="1" fontId="24" fillId="0" borderId="31" xfId="3" applyNumberFormat="1" applyFont="1" applyBorder="1" applyAlignment="1">
      <alignment horizontal="center" vertical="center" wrapText="1"/>
    </xf>
    <xf numFmtId="0" fontId="24" fillId="0" borderId="31" xfId="1" applyFont="1" applyBorder="1" applyAlignment="1">
      <alignment horizontal="center" vertical="center" wrapText="1"/>
    </xf>
    <xf numFmtId="4" fontId="24" fillId="0" borderId="31" xfId="1" applyNumberFormat="1" applyFont="1" applyBorder="1" applyAlignment="1">
      <alignment horizontal="center" vertical="center" wrapText="1"/>
    </xf>
    <xf numFmtId="0" fontId="23" fillId="7" borderId="29" xfId="3" applyFont="1" applyFill="1" applyBorder="1" applyAlignment="1">
      <alignment horizontal="center" vertical="center" wrapText="1"/>
    </xf>
    <xf numFmtId="4" fontId="23" fillId="7" borderId="29" xfId="3" applyNumberFormat="1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left" vertical="center" wrapText="1"/>
    </xf>
    <xf numFmtId="10" fontId="2" fillId="0" borderId="0" xfId="5" applyNumberFormat="1" applyFont="1" applyAlignment="1">
      <alignment horizontal="center" vertical="center" wrapText="1"/>
    </xf>
    <xf numFmtId="0" fontId="26" fillId="5" borderId="11" xfId="0" applyFont="1" applyFill="1" applyBorder="1" applyAlignment="1">
      <alignment horizontal="left" wrapText="1"/>
    </xf>
    <xf numFmtId="0" fontId="26" fillId="0" borderId="11" xfId="0" applyFont="1" applyBorder="1" applyAlignment="1">
      <alignment horizontal="left" wrapText="1"/>
    </xf>
    <xf numFmtId="0" fontId="24" fillId="0" borderId="100" xfId="3" applyFont="1" applyBorder="1" applyAlignment="1">
      <alignment horizontal="center" vertical="center" wrapText="1"/>
    </xf>
    <xf numFmtId="0" fontId="24" fillId="0" borderId="81" xfId="1" applyFont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right" vertical="center" wrapText="1"/>
    </xf>
    <xf numFmtId="4" fontId="26" fillId="5" borderId="11" xfId="0" applyNumberFormat="1" applyFont="1" applyFill="1" applyBorder="1" applyAlignment="1">
      <alignment horizontal="right" vertical="center" wrapText="1"/>
    </xf>
    <xf numFmtId="0" fontId="26" fillId="0" borderId="11" xfId="0" applyFont="1" applyBorder="1" applyAlignment="1">
      <alignment horizontal="right" vertical="center" wrapText="1"/>
    </xf>
    <xf numFmtId="4" fontId="26" fillId="0" borderId="11" xfId="0" applyNumberFormat="1" applyFont="1" applyBorder="1" applyAlignment="1">
      <alignment horizontal="right" vertical="center" wrapText="1"/>
    </xf>
    <xf numFmtId="3" fontId="23" fillId="4" borderId="102" xfId="1" applyNumberFormat="1" applyFont="1" applyFill="1" applyBorder="1" applyAlignment="1">
      <alignment horizontal="right" vertical="center" wrapText="1"/>
    </xf>
    <xf numFmtId="4" fontId="23" fillId="4" borderId="102" xfId="1" applyNumberFormat="1" applyFont="1" applyFill="1" applyBorder="1" applyAlignment="1">
      <alignment horizontal="right" vertical="center" wrapText="1"/>
    </xf>
    <xf numFmtId="1" fontId="23" fillId="4" borderId="102" xfId="1" applyNumberFormat="1" applyFont="1" applyFill="1" applyBorder="1" applyAlignment="1">
      <alignment horizontal="right" vertical="center" wrapText="1"/>
    </xf>
    <xf numFmtId="0" fontId="23" fillId="4" borderId="102" xfId="1" applyFont="1" applyFill="1" applyBorder="1" applyAlignment="1">
      <alignment horizontal="right" vertical="center" wrapText="1"/>
    </xf>
    <xf numFmtId="3" fontId="23" fillId="4" borderId="102" xfId="1" applyNumberFormat="1" applyFont="1" applyFill="1" applyBorder="1" applyAlignment="1">
      <alignment horizontal="center" vertical="center" wrapText="1"/>
    </xf>
    <xf numFmtId="3" fontId="23" fillId="4" borderId="87" xfId="1" applyNumberFormat="1" applyFont="1" applyFill="1" applyBorder="1" applyAlignment="1">
      <alignment horizontal="center" vertical="center" wrapText="1"/>
    </xf>
    <xf numFmtId="3" fontId="51" fillId="3" borderId="90" xfId="1" applyNumberFormat="1" applyFont="1" applyFill="1" applyBorder="1" applyAlignment="1">
      <alignment horizontal="right" vertical="center" wrapText="1"/>
    </xf>
    <xf numFmtId="4" fontId="51" fillId="3" borderId="91" xfId="1" applyNumberFormat="1" applyFont="1" applyFill="1" applyBorder="1" applyAlignment="1">
      <alignment horizontal="right" vertical="center" wrapText="1"/>
    </xf>
    <xf numFmtId="0" fontId="51" fillId="3" borderId="91" xfId="1" applyFont="1" applyFill="1" applyBorder="1" applyAlignment="1">
      <alignment horizontal="right" vertical="center" wrapText="1"/>
    </xf>
    <xf numFmtId="3" fontId="51" fillId="3" borderId="91" xfId="1" applyNumberFormat="1" applyFont="1" applyFill="1" applyBorder="1" applyAlignment="1">
      <alignment horizontal="right" vertical="center" wrapText="1"/>
    </xf>
    <xf numFmtId="2" fontId="51" fillId="3" borderId="91" xfId="1" applyNumberFormat="1" applyFont="1" applyFill="1" applyBorder="1" applyAlignment="1">
      <alignment horizontal="center" vertical="center" wrapText="1"/>
    </xf>
    <xf numFmtId="2" fontId="51" fillId="3" borderId="92" xfId="1" applyNumberFormat="1" applyFont="1" applyFill="1" applyBorder="1" applyAlignment="1">
      <alignment horizontal="center" vertical="center" wrapText="1"/>
    </xf>
    <xf numFmtId="3" fontId="51" fillId="0" borderId="88" xfId="1" applyNumberFormat="1" applyFont="1" applyBorder="1" applyAlignment="1">
      <alignment horizontal="right" vertical="center" wrapText="1"/>
    </xf>
    <xf numFmtId="4" fontId="51" fillId="0" borderId="11" xfId="1" applyNumberFormat="1" applyFont="1" applyBorder="1" applyAlignment="1">
      <alignment horizontal="right" vertical="center" wrapText="1"/>
    </xf>
    <xf numFmtId="0" fontId="51" fillId="0" borderId="11" xfId="1" applyFont="1" applyBorder="1" applyAlignment="1">
      <alignment horizontal="right" vertical="center" wrapText="1"/>
    </xf>
    <xf numFmtId="3" fontId="51" fillId="0" borderId="11" xfId="1" applyNumberFormat="1" applyFont="1" applyBorder="1" applyAlignment="1">
      <alignment horizontal="right" vertical="center" wrapText="1"/>
    </xf>
    <xf numFmtId="2" fontId="51" fillId="0" borderId="11" xfId="1" applyNumberFormat="1" applyFont="1" applyBorder="1" applyAlignment="1">
      <alignment horizontal="center" vertical="center" wrapText="1"/>
    </xf>
    <xf numFmtId="2" fontId="51" fillId="0" borderId="73" xfId="1" applyNumberFormat="1" applyFont="1" applyBorder="1" applyAlignment="1">
      <alignment horizontal="center" vertical="center" wrapText="1"/>
    </xf>
    <xf numFmtId="3" fontId="51" fillId="3" borderId="89" xfId="1" applyNumberFormat="1" applyFont="1" applyFill="1" applyBorder="1" applyAlignment="1">
      <alignment horizontal="right" vertical="center" wrapText="1"/>
    </xf>
    <xf numFmtId="4" fontId="51" fillId="3" borderId="75" xfId="1" applyNumberFormat="1" applyFont="1" applyFill="1" applyBorder="1" applyAlignment="1">
      <alignment horizontal="right" vertical="center" wrapText="1"/>
    </xf>
    <xf numFmtId="0" fontId="51" fillId="3" borderId="75" xfId="1" applyFont="1" applyFill="1" applyBorder="1" applyAlignment="1">
      <alignment horizontal="right" vertical="center" wrapText="1"/>
    </xf>
    <xf numFmtId="3" fontId="51" fillId="3" borderId="75" xfId="1" applyNumberFormat="1" applyFont="1" applyFill="1" applyBorder="1" applyAlignment="1">
      <alignment horizontal="right" vertical="center" wrapText="1"/>
    </xf>
    <xf numFmtId="2" fontId="51" fillId="3" borderId="75" xfId="1" applyNumberFormat="1" applyFont="1" applyFill="1" applyBorder="1" applyAlignment="1">
      <alignment horizontal="center" vertical="center" wrapText="1"/>
    </xf>
    <xf numFmtId="2" fontId="51" fillId="3" borderId="76" xfId="1" applyNumberFormat="1" applyFont="1" applyFill="1" applyBorder="1" applyAlignment="1">
      <alignment horizontal="center" vertical="center" wrapText="1"/>
    </xf>
    <xf numFmtId="0" fontId="51" fillId="0" borderId="0" xfId="1" applyFont="1" applyAlignment="1">
      <alignment horizontal="center" vertical="center" wrapText="1"/>
    </xf>
    <xf numFmtId="4" fontId="51" fillId="0" borderId="0" xfId="1" applyNumberFormat="1" applyFont="1" applyAlignment="1">
      <alignment horizontal="center" vertical="center" wrapText="1"/>
    </xf>
    <xf numFmtId="2" fontId="51" fillId="3" borderId="90" xfId="1" applyNumberFormat="1" applyFont="1" applyFill="1" applyBorder="1" applyAlignment="1">
      <alignment horizontal="center" vertical="center" wrapText="1"/>
    </xf>
    <xf numFmtId="4" fontId="51" fillId="3" borderId="91" xfId="1" applyNumberFormat="1" applyFont="1" applyFill="1" applyBorder="1" applyAlignment="1">
      <alignment horizontal="center" vertical="center" wrapText="1"/>
    </xf>
    <xf numFmtId="4" fontId="51" fillId="3" borderId="92" xfId="1" applyNumberFormat="1" applyFont="1" applyFill="1" applyBorder="1" applyAlignment="1">
      <alignment horizontal="center" vertical="center" wrapText="1"/>
    </xf>
    <xf numFmtId="2" fontId="51" fillId="2" borderId="88" xfId="1" applyNumberFormat="1" applyFont="1" applyFill="1" applyBorder="1" applyAlignment="1">
      <alignment horizontal="center" vertical="center" wrapText="1"/>
    </xf>
    <xf numFmtId="4" fontId="51" fillId="2" borderId="11" xfId="1" applyNumberFormat="1" applyFont="1" applyFill="1" applyBorder="1" applyAlignment="1">
      <alignment horizontal="center" vertical="center" wrapText="1"/>
    </xf>
    <xf numFmtId="4" fontId="51" fillId="2" borderId="73" xfId="1" applyNumberFormat="1" applyFont="1" applyFill="1" applyBorder="1" applyAlignment="1">
      <alignment horizontal="center" vertical="center" wrapText="1"/>
    </xf>
    <xf numFmtId="2" fontId="51" fillId="3" borderId="89" xfId="1" applyNumberFormat="1" applyFont="1" applyFill="1" applyBorder="1" applyAlignment="1">
      <alignment horizontal="center" vertical="center" wrapText="1"/>
    </xf>
    <xf numFmtId="4" fontId="51" fillId="3" borderId="75" xfId="1" applyNumberFormat="1" applyFont="1" applyFill="1" applyBorder="1" applyAlignment="1">
      <alignment horizontal="center" vertical="center" wrapText="1"/>
    </xf>
    <xf numFmtId="4" fontId="51" fillId="3" borderId="76" xfId="1" applyNumberFormat="1" applyFont="1" applyFill="1" applyBorder="1" applyAlignment="1">
      <alignment horizontal="center" vertical="center" wrapText="1"/>
    </xf>
    <xf numFmtId="0" fontId="52" fillId="0" borderId="0" xfId="1" applyFont="1" applyAlignment="1">
      <alignment horizontal="center" vertical="center" wrapText="1"/>
    </xf>
    <xf numFmtId="0" fontId="52" fillId="0" borderId="0" xfId="1" applyFont="1" applyAlignment="1">
      <alignment horizontal="center" vertical="top" wrapText="1"/>
    </xf>
    <xf numFmtId="4" fontId="52" fillId="0" borderId="0" xfId="1" applyNumberFormat="1" applyFont="1" applyAlignment="1">
      <alignment horizontal="center" vertical="center" wrapText="1"/>
    </xf>
    <xf numFmtId="0" fontId="52" fillId="0" borderId="0" xfId="1" applyFont="1" applyAlignment="1">
      <alignment horizontal="right" vertical="top" wrapText="1"/>
    </xf>
    <xf numFmtId="0" fontId="51" fillId="0" borderId="0" xfId="10" applyFont="1" applyAlignment="1">
      <alignment horizontal="center" vertical="center" wrapText="1"/>
    </xf>
    <xf numFmtId="0" fontId="24" fillId="0" borderId="0" xfId="1" applyFont="1"/>
    <xf numFmtId="4" fontId="7" fillId="0" borderId="0" xfId="6" applyNumberFormat="1" applyFont="1" applyAlignment="1">
      <alignment vertical="center" wrapText="1"/>
    </xf>
    <xf numFmtId="0" fontId="23" fillId="7" borderId="19" xfId="3" applyFont="1" applyFill="1" applyBorder="1" applyAlignment="1">
      <alignment horizontal="center" vertical="center" wrapText="1"/>
    </xf>
    <xf numFmtId="4" fontId="23" fillId="7" borderId="19" xfId="3" applyNumberFormat="1" applyFont="1" applyFill="1" applyBorder="1" applyAlignment="1">
      <alignment horizontal="center" vertical="center" wrapText="1"/>
    </xf>
    <xf numFmtId="0" fontId="24" fillId="0" borderId="88" xfId="3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0" fontId="24" fillId="0" borderId="11" xfId="6" applyFont="1" applyBorder="1" applyAlignment="1">
      <alignment horizontal="center" vertical="center" wrapText="1"/>
    </xf>
    <xf numFmtId="4" fontId="24" fillId="0" borderId="11" xfId="6" applyNumberFormat="1" applyFont="1" applyBorder="1" applyAlignment="1">
      <alignment horizontal="center" vertical="center" wrapText="1"/>
    </xf>
    <xf numFmtId="0" fontId="24" fillId="0" borderId="73" xfId="3" applyFont="1" applyBorder="1" applyAlignment="1">
      <alignment horizontal="center" vertical="center" wrapText="1"/>
    </xf>
    <xf numFmtId="0" fontId="23" fillId="4" borderId="78" xfId="6" applyFont="1" applyFill="1" applyBorder="1" applyAlignment="1">
      <alignment horizontal="right" vertical="center" wrapText="1"/>
    </xf>
    <xf numFmtId="4" fontId="23" fillId="4" borderId="78" xfId="6" applyNumberFormat="1" applyFont="1" applyFill="1" applyBorder="1" applyAlignment="1">
      <alignment horizontal="right" vertical="center" wrapText="1"/>
    </xf>
    <xf numFmtId="4" fontId="23" fillId="4" borderId="78" xfId="6" applyNumberFormat="1" applyFont="1" applyFill="1" applyBorder="1" applyAlignment="1">
      <alignment horizontal="center" vertical="center" wrapText="1"/>
    </xf>
    <xf numFmtId="4" fontId="23" fillId="4" borderId="105" xfId="6" applyNumberFormat="1" applyFont="1" applyFill="1" applyBorder="1" applyAlignment="1">
      <alignment horizontal="center" vertical="center" wrapText="1"/>
    </xf>
    <xf numFmtId="0" fontId="51" fillId="3" borderId="90" xfId="6" applyFont="1" applyFill="1" applyBorder="1" applyAlignment="1">
      <alignment horizontal="right" vertical="center" wrapText="1"/>
    </xf>
    <xf numFmtId="4" fontId="51" fillId="3" borderId="91" xfId="6" applyNumberFormat="1" applyFont="1" applyFill="1" applyBorder="1" applyAlignment="1">
      <alignment horizontal="right" vertical="center" wrapText="1"/>
    </xf>
    <xf numFmtId="0" fontId="51" fillId="3" borderId="91" xfId="6" applyFont="1" applyFill="1" applyBorder="1" applyAlignment="1">
      <alignment horizontal="right" vertical="center" wrapText="1"/>
    </xf>
    <xf numFmtId="4" fontId="51" fillId="3" borderId="91" xfId="6" applyNumberFormat="1" applyFont="1" applyFill="1" applyBorder="1" applyAlignment="1">
      <alignment horizontal="center" vertical="center" wrapText="1"/>
    </xf>
    <xf numFmtId="4" fontId="51" fillId="3" borderId="92" xfId="6" applyNumberFormat="1" applyFont="1" applyFill="1" applyBorder="1" applyAlignment="1">
      <alignment horizontal="center" vertical="center" wrapText="1"/>
    </xf>
    <xf numFmtId="0" fontId="51" fillId="0" borderId="88" xfId="6" applyFont="1" applyBorder="1" applyAlignment="1">
      <alignment horizontal="right" vertical="center" wrapText="1"/>
    </xf>
    <xf numFmtId="4" fontId="51" fillId="0" borderId="11" xfId="6" applyNumberFormat="1" applyFont="1" applyBorder="1" applyAlignment="1">
      <alignment horizontal="right" vertical="center" wrapText="1"/>
    </xf>
    <xf numFmtId="0" fontId="51" fillId="0" borderId="11" xfId="6" applyFont="1" applyBorder="1" applyAlignment="1">
      <alignment horizontal="right" vertical="center" wrapText="1"/>
    </xf>
    <xf numFmtId="4" fontId="51" fillId="0" borderId="11" xfId="6" applyNumberFormat="1" applyFont="1" applyBorder="1" applyAlignment="1">
      <alignment horizontal="center" vertical="center" wrapText="1"/>
    </xf>
    <xf numFmtId="4" fontId="51" fillId="0" borderId="73" xfId="6" applyNumberFormat="1" applyFont="1" applyBorder="1" applyAlignment="1">
      <alignment horizontal="center" vertical="center" wrapText="1"/>
    </xf>
    <xf numFmtId="0" fontId="51" fillId="3" borderId="89" xfId="6" applyFont="1" applyFill="1" applyBorder="1" applyAlignment="1">
      <alignment horizontal="right" vertical="center" wrapText="1"/>
    </xf>
    <xf numFmtId="4" fontId="51" fillId="3" borderId="75" xfId="6" applyNumberFormat="1" applyFont="1" applyFill="1" applyBorder="1" applyAlignment="1">
      <alignment horizontal="right" vertical="center" wrapText="1"/>
    </xf>
    <xf numFmtId="0" fontId="51" fillId="3" borderId="75" xfId="6" applyFont="1" applyFill="1" applyBorder="1" applyAlignment="1">
      <alignment horizontal="right" vertical="center" wrapText="1"/>
    </xf>
    <xf numFmtId="4" fontId="51" fillId="3" borderId="75" xfId="6" applyNumberFormat="1" applyFont="1" applyFill="1" applyBorder="1" applyAlignment="1">
      <alignment horizontal="center" vertical="center" wrapText="1"/>
    </xf>
    <xf numFmtId="4" fontId="51" fillId="3" borderId="76" xfId="6" applyNumberFormat="1" applyFont="1" applyFill="1" applyBorder="1" applyAlignment="1">
      <alignment horizontal="center" vertical="center" wrapText="1"/>
    </xf>
    <xf numFmtId="0" fontId="51" fillId="0" borderId="0" xfId="6" applyFont="1" applyAlignment="1">
      <alignment horizontal="center" vertical="center" wrapText="1"/>
    </xf>
    <xf numFmtId="4" fontId="51" fillId="0" borderId="0" xfId="6" applyNumberFormat="1" applyFont="1" applyAlignment="1">
      <alignment horizontal="center" vertical="center" wrapText="1"/>
    </xf>
    <xf numFmtId="2" fontId="51" fillId="3" borderId="90" xfId="6" applyNumberFormat="1" applyFont="1" applyFill="1" applyBorder="1" applyAlignment="1">
      <alignment horizontal="center" vertical="center" wrapText="1"/>
    </xf>
    <xf numFmtId="2" fontId="51" fillId="3" borderId="91" xfId="6" applyNumberFormat="1" applyFont="1" applyFill="1" applyBorder="1" applyAlignment="1">
      <alignment horizontal="center" vertical="center" wrapText="1"/>
    </xf>
    <xf numFmtId="2" fontId="51" fillId="0" borderId="88" xfId="6" applyNumberFormat="1" applyFont="1" applyBorder="1" applyAlignment="1">
      <alignment horizontal="center" vertical="center" wrapText="1"/>
    </xf>
    <xf numFmtId="2" fontId="51" fillId="0" borderId="11" xfId="6" applyNumberFormat="1" applyFont="1" applyBorder="1" applyAlignment="1">
      <alignment horizontal="center" vertical="center" wrapText="1"/>
    </xf>
    <xf numFmtId="2" fontId="51" fillId="3" borderId="89" xfId="6" applyNumberFormat="1" applyFont="1" applyFill="1" applyBorder="1" applyAlignment="1">
      <alignment horizontal="center" vertical="center" wrapText="1"/>
    </xf>
    <xf numFmtId="2" fontId="51" fillId="3" borderId="75" xfId="6" applyNumberFormat="1" applyFont="1" applyFill="1" applyBorder="1" applyAlignment="1">
      <alignment horizontal="center" vertical="center" wrapText="1"/>
    </xf>
    <xf numFmtId="164" fontId="26" fillId="5" borderId="11" xfId="0" applyNumberFormat="1" applyFont="1" applyFill="1" applyBorder="1" applyAlignment="1">
      <alignment horizontal="right" vertical="center" wrapText="1"/>
    </xf>
    <xf numFmtId="164" fontId="26" fillId="0" borderId="11" xfId="0" applyNumberFormat="1" applyFont="1" applyBorder="1" applyAlignment="1">
      <alignment horizontal="right" vertical="center" wrapText="1"/>
    </xf>
    <xf numFmtId="0" fontId="52" fillId="0" borderId="0" xfId="6" applyFont="1" applyAlignment="1">
      <alignment horizontal="right" vertical="center" wrapText="1"/>
    </xf>
    <xf numFmtId="0" fontId="30" fillId="0" borderId="0" xfId="6" applyFont="1"/>
    <xf numFmtId="0" fontId="51" fillId="0" borderId="0" xfId="6" applyFont="1" applyAlignment="1">
      <alignment horizontal="right" vertical="center" wrapText="1"/>
    </xf>
    <xf numFmtId="0" fontId="49" fillId="9" borderId="0" xfId="0" applyFont="1" applyFill="1"/>
    <xf numFmtId="0" fontId="17" fillId="4" borderId="94" xfId="5" applyFont="1" applyFill="1" applyBorder="1" applyAlignment="1">
      <alignment horizontal="center" vertical="center" wrapText="1"/>
    </xf>
    <xf numFmtId="0" fontId="19" fillId="7" borderId="77" xfId="3" applyFont="1" applyFill="1" applyBorder="1" applyAlignment="1">
      <alignment horizontal="center" vertical="center" wrapText="1"/>
    </xf>
    <xf numFmtId="0" fontId="17" fillId="4" borderId="97" xfId="5" applyFont="1" applyFill="1" applyBorder="1" applyAlignment="1">
      <alignment horizontal="center" vertical="center" wrapText="1"/>
    </xf>
    <xf numFmtId="0" fontId="29" fillId="4" borderId="29" xfId="1" applyFont="1" applyFill="1" applyBorder="1" applyAlignment="1">
      <alignment horizontal="center" vertical="center" wrapText="1"/>
    </xf>
    <xf numFmtId="10" fontId="0" fillId="2" borderId="0" xfId="0" applyNumberFormat="1" applyFill="1" applyAlignment="1">
      <alignment horizontal="left" vertical="center" wrapText="1"/>
    </xf>
    <xf numFmtId="4" fontId="14" fillId="2" borderId="81" xfId="0" applyNumberFormat="1" applyFont="1" applyFill="1" applyBorder="1" applyAlignment="1">
      <alignment horizontal="right" vertical="center"/>
    </xf>
    <xf numFmtId="0" fontId="11" fillId="0" borderId="106" xfId="3" applyFont="1" applyBorder="1" applyAlignment="1">
      <alignment horizontal="center" vertical="center" wrapText="1"/>
    </xf>
    <xf numFmtId="0" fontId="11" fillId="0" borderId="107" xfId="3" applyFont="1" applyBorder="1" applyAlignment="1">
      <alignment horizontal="center" vertical="center" wrapText="1"/>
    </xf>
    <xf numFmtId="0" fontId="11" fillId="0" borderId="108" xfId="3" applyFont="1" applyBorder="1" applyAlignment="1">
      <alignment horizontal="center" vertical="center" wrapText="1"/>
    </xf>
    <xf numFmtId="0" fontId="11" fillId="0" borderId="109" xfId="3" applyFont="1" applyBorder="1" applyAlignment="1">
      <alignment horizontal="center" vertical="center" wrapText="1"/>
    </xf>
    <xf numFmtId="49" fontId="14" fillId="0" borderId="110" xfId="0" applyNumberFormat="1" applyFont="1" applyBorder="1" applyAlignment="1">
      <alignment horizontal="center" vertical="center"/>
    </xf>
    <xf numFmtId="3" fontId="11" fillId="0" borderId="31" xfId="1" applyNumberFormat="1" applyFont="1" applyBorder="1" applyAlignment="1">
      <alignment horizontal="center" vertical="center" wrapText="1"/>
    </xf>
    <xf numFmtId="0" fontId="0" fillId="0" borderId="80" xfId="0" applyBorder="1"/>
    <xf numFmtId="0" fontId="11" fillId="0" borderId="11" xfId="3" applyFont="1" applyBorder="1" applyAlignment="1">
      <alignment horizontal="left" vertical="center" wrapText="1"/>
    </xf>
    <xf numFmtId="4" fontId="11" fillId="0" borderId="17" xfId="1" applyNumberFormat="1" applyFont="1" applyBorder="1" applyAlignment="1">
      <alignment horizontal="right" vertical="center" wrapText="1"/>
    </xf>
    <xf numFmtId="4" fontId="29" fillId="4" borderId="86" xfId="1" applyNumberFormat="1" applyFont="1" applyFill="1" applyBorder="1" applyAlignment="1">
      <alignment horizontal="right" vertical="center" wrapText="1"/>
    </xf>
    <xf numFmtId="4" fontId="14" fillId="0" borderId="73" xfId="0" applyNumberFormat="1" applyFont="1" applyBorder="1" applyAlignment="1">
      <alignment horizontal="right" vertical="center"/>
    </xf>
    <xf numFmtId="4" fontId="14" fillId="6" borderId="73" xfId="0" applyNumberFormat="1" applyFont="1" applyFill="1" applyBorder="1" applyAlignment="1">
      <alignment horizontal="right" vertical="center"/>
    </xf>
    <xf numFmtId="0" fontId="8" fillId="3" borderId="80" xfId="9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left" vertical="center" wrapText="1"/>
    </xf>
    <xf numFmtId="3" fontId="11" fillId="3" borderId="31" xfId="1" applyNumberFormat="1" applyFont="1" applyFill="1" applyBorder="1" applyAlignment="1">
      <alignment horizontal="center" vertical="center" wrapText="1"/>
    </xf>
    <xf numFmtId="4" fontId="11" fillId="3" borderId="16" xfId="1" applyNumberFormat="1" applyFont="1" applyFill="1" applyBorder="1" applyAlignment="1">
      <alignment horizontal="right" vertical="center" wrapText="1"/>
    </xf>
    <xf numFmtId="4" fontId="14" fillId="3" borderId="81" xfId="0" applyNumberFormat="1" applyFont="1" applyFill="1" applyBorder="1" applyAlignment="1">
      <alignment horizontal="right" vertical="center"/>
    </xf>
    <xf numFmtId="0" fontId="11" fillId="3" borderId="83" xfId="1" applyFont="1" applyFill="1" applyBorder="1" applyAlignment="1">
      <alignment horizontal="center" vertical="top" wrapText="1"/>
    </xf>
    <xf numFmtId="0" fontId="0" fillId="0" borderId="11" xfId="0" applyBorder="1"/>
    <xf numFmtId="4" fontId="0" fillId="0" borderId="11" xfId="0" applyNumberFormat="1" applyBorder="1"/>
    <xf numFmtId="4" fontId="11" fillId="0" borderId="31" xfId="3" applyNumberFormat="1" applyFont="1" applyBorder="1" applyAlignment="1">
      <alignment horizontal="right" vertical="center" wrapText="1"/>
    </xf>
    <xf numFmtId="4" fontId="14" fillId="0" borderId="81" xfId="0" applyNumberFormat="1" applyFont="1" applyBorder="1" applyAlignment="1">
      <alignment horizontal="right" vertical="center"/>
    </xf>
    <xf numFmtId="4" fontId="11" fillId="6" borderId="11" xfId="1" applyNumberFormat="1" applyFont="1" applyFill="1" applyBorder="1" applyAlignment="1">
      <alignment horizontal="right" vertical="center" wrapText="1"/>
    </xf>
    <xf numFmtId="4" fontId="11" fillId="0" borderId="11" xfId="1" applyNumberFormat="1" applyFont="1" applyBorder="1" applyAlignment="1">
      <alignment horizontal="right" vertical="center" wrapText="1"/>
    </xf>
    <xf numFmtId="0" fontId="11" fillId="6" borderId="11" xfId="1" applyFont="1" applyFill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25" fillId="0" borderId="0" xfId="1" applyFont="1"/>
    <xf numFmtId="0" fontId="15" fillId="0" borderId="0" xfId="1" applyFont="1"/>
    <xf numFmtId="0" fontId="15" fillId="0" borderId="11" xfId="1" applyFont="1" applyBorder="1"/>
    <xf numFmtId="0" fontId="8" fillId="0" borderId="11" xfId="6" applyFont="1" applyBorder="1" applyAlignment="1">
      <alignment horizontal="right" vertical="center" wrapText="1"/>
    </xf>
    <xf numFmtId="4" fontId="15" fillId="0" borderId="11" xfId="1" applyNumberFormat="1" applyFont="1" applyBorder="1"/>
    <xf numFmtId="10" fontId="15" fillId="0" borderId="11" xfId="1" applyNumberFormat="1" applyFont="1" applyBorder="1"/>
    <xf numFmtId="0" fontId="4" fillId="0" borderId="0" xfId="1" applyFont="1" applyAlignment="1">
      <alignment horizontal="center" vertical="center" wrapText="1"/>
    </xf>
    <xf numFmtId="0" fontId="17" fillId="4" borderId="102" xfId="5" applyFont="1" applyFill="1" applyBorder="1" applyAlignment="1">
      <alignment horizontal="center" vertical="center" wrapText="1"/>
    </xf>
    <xf numFmtId="0" fontId="17" fillId="4" borderId="86" xfId="5" applyFont="1" applyFill="1" applyBorder="1" applyAlignment="1">
      <alignment horizontal="center" vertical="center" wrapText="1"/>
    </xf>
    <xf numFmtId="0" fontId="8" fillId="2" borderId="80" xfId="9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left" vertical="center" wrapText="1"/>
    </xf>
    <xf numFmtId="3" fontId="11" fillId="2" borderId="31" xfId="1" applyNumberFormat="1" applyFont="1" applyFill="1" applyBorder="1" applyAlignment="1">
      <alignment horizontal="center" vertical="center" wrapText="1"/>
    </xf>
    <xf numFmtId="4" fontId="11" fillId="2" borderId="16" xfId="1" applyNumberFormat="1" applyFont="1" applyFill="1" applyBorder="1" applyAlignment="1">
      <alignment horizontal="right" vertical="center" wrapText="1"/>
    </xf>
    <xf numFmtId="0" fontId="8" fillId="3" borderId="18" xfId="9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left" vertical="center" wrapText="1"/>
    </xf>
    <xf numFmtId="3" fontId="11" fillId="3" borderId="11" xfId="1" applyNumberFormat="1" applyFont="1" applyFill="1" applyBorder="1" applyAlignment="1">
      <alignment horizontal="center" vertical="center" wrapText="1"/>
    </xf>
    <xf numFmtId="4" fontId="11" fillId="3" borderId="17" xfId="1" applyNumberFormat="1" applyFont="1" applyFill="1" applyBorder="1" applyAlignment="1">
      <alignment horizontal="right" vertical="center" wrapText="1"/>
    </xf>
    <xf numFmtId="4" fontId="14" fillId="3" borderId="73" xfId="0" applyNumberFormat="1" applyFont="1" applyFill="1" applyBorder="1" applyAlignment="1">
      <alignment horizontal="right" vertical="center"/>
    </xf>
    <xf numFmtId="10" fontId="17" fillId="4" borderId="110" xfId="5" applyNumberFormat="1" applyFont="1" applyFill="1" applyBorder="1" applyAlignment="1">
      <alignment horizontal="center" vertical="center" wrapText="1"/>
    </xf>
    <xf numFmtId="0" fontId="18" fillId="3" borderId="11" xfId="9" applyFont="1" applyFill="1" applyBorder="1" applyAlignment="1">
      <alignment horizontal="center" vertical="center" wrapText="1"/>
    </xf>
    <xf numFmtId="0" fontId="2" fillId="3" borderId="11" xfId="5" applyFont="1" applyFill="1" applyBorder="1" applyAlignment="1">
      <alignment horizontal="center" vertical="center" wrapText="1"/>
    </xf>
    <xf numFmtId="0" fontId="16" fillId="3" borderId="11" xfId="5" applyFont="1" applyFill="1" applyBorder="1" applyAlignment="1">
      <alignment horizontal="center" vertical="center" wrapText="1"/>
    </xf>
    <xf numFmtId="10" fontId="16" fillId="3" borderId="11" xfId="5" applyNumberFormat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3" fontId="37" fillId="4" borderId="14" xfId="1" applyNumberFormat="1" applyFont="1" applyFill="1" applyBorder="1" applyAlignment="1">
      <alignment horizontal="center" vertical="center" wrapText="1"/>
    </xf>
    <xf numFmtId="3" fontId="37" fillId="4" borderId="15" xfId="1" applyNumberFormat="1" applyFont="1" applyFill="1" applyBorder="1" applyAlignment="1">
      <alignment horizontal="center" vertical="center" wrapText="1"/>
    </xf>
    <xf numFmtId="4" fontId="11" fillId="0" borderId="11" xfId="3" applyNumberFormat="1" applyFont="1" applyBorder="1" applyAlignment="1">
      <alignment horizontal="center" vertical="center" wrapText="1"/>
    </xf>
    <xf numFmtId="2" fontId="11" fillId="0" borderId="11" xfId="6" applyNumberFormat="1" applyFont="1" applyBorder="1" applyAlignment="1">
      <alignment horizontal="center" vertical="center" wrapText="1"/>
    </xf>
    <xf numFmtId="0" fontId="8" fillId="0" borderId="0" xfId="6" applyFont="1" applyAlignment="1">
      <alignment horizontal="right" vertical="center" wrapText="1"/>
    </xf>
    <xf numFmtId="0" fontId="25" fillId="0" borderId="0" xfId="6" applyFont="1" applyAlignment="1">
      <alignment wrapText="1"/>
    </xf>
    <xf numFmtId="0" fontId="18" fillId="2" borderId="11" xfId="9" applyFont="1" applyFill="1" applyBorder="1" applyAlignment="1">
      <alignment horizontal="center" vertical="center" wrapText="1"/>
    </xf>
    <xf numFmtId="0" fontId="2" fillId="2" borderId="11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10" fontId="16" fillId="2" borderId="11" xfId="5" applyNumberFormat="1" applyFont="1" applyFill="1" applyBorder="1" applyAlignment="1">
      <alignment horizontal="center" vertical="center" wrapText="1"/>
    </xf>
    <xf numFmtId="3" fontId="37" fillId="4" borderId="118" xfId="1" applyNumberFormat="1" applyFont="1" applyFill="1" applyBorder="1" applyAlignment="1">
      <alignment horizontal="center" vertical="center" wrapText="1"/>
    </xf>
    <xf numFmtId="0" fontId="54" fillId="5" borderId="11" xfId="0" applyFont="1" applyFill="1" applyBorder="1" applyAlignment="1">
      <alignment horizontal="left" wrapText="1"/>
    </xf>
    <xf numFmtId="0" fontId="55" fillId="5" borderId="11" xfId="0" applyFont="1" applyFill="1" applyBorder="1" applyAlignment="1">
      <alignment horizontal="left" wrapText="1"/>
    </xf>
    <xf numFmtId="0" fontId="54" fillId="0" borderId="11" xfId="0" applyFont="1" applyBorder="1" applyAlignment="1">
      <alignment horizontal="left" wrapText="1"/>
    </xf>
    <xf numFmtId="0" fontId="55" fillId="0" borderId="11" xfId="0" applyFont="1" applyBorder="1" applyAlignment="1">
      <alignment horizontal="left" wrapText="1"/>
    </xf>
    <xf numFmtId="0" fontId="43" fillId="8" borderId="11" xfId="0" applyFont="1" applyFill="1" applyBorder="1" applyAlignment="1">
      <alignment horizontal="left"/>
    </xf>
    <xf numFmtId="0" fontId="43" fillId="3" borderId="11" xfId="0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2" fillId="0" borderId="0" xfId="1" applyFont="1" applyAlignment="1">
      <alignment wrapText="1"/>
    </xf>
    <xf numFmtId="49" fontId="4" fillId="0" borderId="0" xfId="1" applyNumberFormat="1" applyFont="1" applyAlignment="1">
      <alignment horizontal="center" vertical="center" wrapText="1"/>
    </xf>
    <xf numFmtId="0" fontId="15" fillId="0" borderId="0" xfId="1" applyFont="1" applyAlignment="1">
      <alignment horizontal="right" wrapText="1"/>
    </xf>
    <xf numFmtId="0" fontId="13" fillId="0" borderId="0" xfId="0" applyFont="1" applyAlignment="1">
      <alignment wrapText="1"/>
    </xf>
    <xf numFmtId="0" fontId="56" fillId="0" borderId="0" xfId="0" applyFont="1" applyAlignment="1">
      <alignment horizontal="right"/>
    </xf>
    <xf numFmtId="4" fontId="23" fillId="4" borderId="93" xfId="1" applyNumberFormat="1" applyFont="1" applyFill="1" applyBorder="1" applyAlignment="1">
      <alignment horizontal="center" vertical="center" wrapText="1"/>
    </xf>
    <xf numFmtId="0" fontId="29" fillId="4" borderId="94" xfId="1" applyFont="1" applyFill="1" applyBorder="1" applyAlignment="1">
      <alignment horizontal="center" vertical="center" wrapText="1"/>
    </xf>
    <xf numFmtId="0" fontId="12" fillId="0" borderId="0" xfId="1" applyFont="1"/>
    <xf numFmtId="0" fontId="12" fillId="0" borderId="0" xfId="5" applyFont="1"/>
    <xf numFmtId="0" fontId="13" fillId="5" borderId="11" xfId="0" applyFont="1" applyFill="1" applyBorder="1" applyAlignment="1">
      <alignment wrapText="1" shrinkToFit="1"/>
    </xf>
    <xf numFmtId="0" fontId="14" fillId="5" borderId="11" xfId="0" applyFont="1" applyFill="1" applyBorder="1" applyAlignment="1">
      <alignment wrapText="1" shrinkToFit="1"/>
    </xf>
    <xf numFmtId="0" fontId="13" fillId="0" borderId="11" xfId="0" applyFont="1" applyBorder="1" applyAlignment="1">
      <alignment wrapText="1" shrinkToFit="1"/>
    </xf>
    <xf numFmtId="0" fontId="14" fillId="0" borderId="11" xfId="0" applyFont="1" applyBorder="1" applyAlignment="1">
      <alignment wrapText="1" shrinkToFit="1"/>
    </xf>
    <xf numFmtId="0" fontId="3" fillId="4" borderId="122" xfId="1" applyFont="1" applyFill="1" applyBorder="1" applyAlignment="1">
      <alignment horizontal="center" vertical="center" wrapText="1"/>
    </xf>
    <xf numFmtId="3" fontId="37" fillId="4" borderId="123" xfId="1" applyNumberFormat="1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left" wrapText="1"/>
    </xf>
    <xf numFmtId="0" fontId="50" fillId="0" borderId="11" xfId="0" applyFont="1" applyBorder="1" applyAlignment="1">
      <alignment horizontal="left" wrapText="1"/>
    </xf>
    <xf numFmtId="0" fontId="55" fillId="5" borderId="0" xfId="0" applyFont="1" applyFill="1" applyAlignment="1">
      <alignment horizontal="left" wrapText="1"/>
    </xf>
    <xf numFmtId="0" fontId="54" fillId="5" borderId="124" xfId="0" applyFont="1" applyFill="1" applyBorder="1" applyAlignment="1">
      <alignment horizontal="left" wrapText="1"/>
    </xf>
    <xf numFmtId="0" fontId="54" fillId="5" borderId="121" xfId="0" applyFont="1" applyFill="1" applyBorder="1" applyAlignment="1">
      <alignment horizontal="left" wrapText="1"/>
    </xf>
    <xf numFmtId="0" fontId="11" fillId="0" borderId="0" xfId="3" applyFont="1" applyAlignment="1">
      <alignment horizontal="center" vertical="center" wrapText="1"/>
    </xf>
    <xf numFmtId="4" fontId="11" fillId="0" borderId="0" xfId="3" applyNumberFormat="1" applyFont="1" applyAlignment="1">
      <alignment horizontal="center" vertical="center" wrapText="1"/>
    </xf>
    <xf numFmtId="2" fontId="11" fillId="0" borderId="0" xfId="6" applyNumberFormat="1" applyFont="1" applyAlignment="1">
      <alignment horizontal="center" vertical="center" wrapText="1"/>
    </xf>
    <xf numFmtId="2" fontId="11" fillId="0" borderId="80" xfId="6" applyNumberFormat="1" applyFont="1" applyBorder="1" applyAlignment="1">
      <alignment horizontal="center" vertical="center" wrapText="1"/>
    </xf>
    <xf numFmtId="0" fontId="55" fillId="5" borderId="115" xfId="0" applyFont="1" applyFill="1" applyBorder="1" applyAlignment="1">
      <alignment horizontal="left" wrapText="1"/>
    </xf>
    <xf numFmtId="0" fontId="23" fillId="4" borderId="71" xfId="1" applyFont="1" applyFill="1" applyBorder="1" applyAlignment="1">
      <alignment horizontal="center" vertical="center" wrapText="1"/>
    </xf>
    <xf numFmtId="4" fontId="23" fillId="4" borderId="71" xfId="1" applyNumberFormat="1" applyFont="1" applyFill="1" applyBorder="1" applyAlignment="1">
      <alignment horizontal="center" vertical="center" wrapText="1"/>
    </xf>
    <xf numFmtId="0" fontId="24" fillId="0" borderId="90" xfId="3" applyFont="1" applyBorder="1" applyAlignment="1">
      <alignment horizontal="center" vertical="center" wrapText="1"/>
    </xf>
    <xf numFmtId="0" fontId="24" fillId="0" borderId="91" xfId="3" applyFont="1" applyBorder="1" applyAlignment="1">
      <alignment horizontal="center" vertical="center" wrapText="1"/>
    </xf>
    <xf numFmtId="0" fontId="24" fillId="0" borderId="92" xfId="3" applyFont="1" applyBorder="1" applyAlignment="1">
      <alignment horizontal="center" vertical="center" wrapText="1"/>
    </xf>
    <xf numFmtId="49" fontId="24" fillId="0" borderId="90" xfId="1" applyNumberFormat="1" applyFont="1" applyBorder="1" applyAlignment="1">
      <alignment horizontal="center" vertical="center" wrapText="1"/>
    </xf>
    <xf numFmtId="49" fontId="24" fillId="0" borderId="91" xfId="1" applyNumberFormat="1" applyFont="1" applyBorder="1" applyAlignment="1">
      <alignment horizontal="center" vertical="center" wrapText="1"/>
    </xf>
    <xf numFmtId="49" fontId="24" fillId="0" borderId="92" xfId="1" applyNumberFormat="1" applyFont="1" applyBorder="1" applyAlignment="1">
      <alignment horizontal="center" vertical="center" wrapText="1"/>
    </xf>
    <xf numFmtId="0" fontId="51" fillId="0" borderId="11" xfId="9" applyFont="1" applyBorder="1" applyAlignment="1">
      <alignment horizontal="center" vertical="center" wrapText="1"/>
    </xf>
    <xf numFmtId="0" fontId="24" fillId="0" borderId="73" xfId="1" applyFont="1" applyBorder="1" applyAlignment="1">
      <alignment horizontal="left" vertical="center" wrapText="1"/>
    </xf>
    <xf numFmtId="3" fontId="24" fillId="0" borderId="88" xfId="1" applyNumberFormat="1" applyFont="1" applyBorder="1" applyAlignment="1">
      <alignment horizontal="center" vertical="center" wrapText="1"/>
    </xf>
    <xf numFmtId="3" fontId="24" fillId="0" borderId="11" xfId="1" applyNumberFormat="1" applyFont="1" applyBorder="1" applyAlignment="1">
      <alignment horizontal="center" vertical="center" wrapText="1"/>
    </xf>
    <xf numFmtId="2" fontId="24" fillId="0" borderId="11" xfId="1" applyNumberFormat="1" applyFont="1" applyBorder="1" applyAlignment="1">
      <alignment horizontal="center" vertical="center" wrapText="1"/>
    </xf>
    <xf numFmtId="4" fontId="24" fillId="0" borderId="11" xfId="1" applyNumberFormat="1" applyFont="1" applyBorder="1" applyAlignment="1">
      <alignment horizontal="center" vertical="center" wrapText="1"/>
    </xf>
    <xf numFmtId="10" fontId="24" fillId="0" borderId="88" xfId="1" applyNumberFormat="1" applyFont="1" applyBorder="1" applyAlignment="1">
      <alignment horizontal="center" vertical="center"/>
    </xf>
    <xf numFmtId="10" fontId="24" fillId="0" borderId="11" xfId="1" applyNumberFormat="1" applyFont="1" applyBorder="1" applyAlignment="1">
      <alignment horizontal="center" vertical="center"/>
    </xf>
    <xf numFmtId="0" fontId="24" fillId="6" borderId="88" xfId="1" applyFont="1" applyFill="1" applyBorder="1" applyAlignment="1">
      <alignment horizontal="center" vertical="top" wrapText="1"/>
    </xf>
    <xf numFmtId="0" fontId="51" fillId="6" borderId="11" xfId="9" applyFont="1" applyFill="1" applyBorder="1" applyAlignment="1">
      <alignment horizontal="center" vertical="center" wrapText="1"/>
    </xf>
    <xf numFmtId="0" fontId="24" fillId="6" borderId="73" xfId="1" applyFont="1" applyFill="1" applyBorder="1" applyAlignment="1">
      <alignment horizontal="left" vertical="center" wrapText="1"/>
    </xf>
    <xf numFmtId="3" fontId="24" fillId="6" borderId="88" xfId="1" applyNumberFormat="1" applyFont="1" applyFill="1" applyBorder="1" applyAlignment="1">
      <alignment horizontal="center" vertical="center" wrapText="1"/>
    </xf>
    <xf numFmtId="3" fontId="24" fillId="6" borderId="11" xfId="1" applyNumberFormat="1" applyFont="1" applyFill="1" applyBorder="1" applyAlignment="1">
      <alignment horizontal="center" vertical="center" wrapText="1"/>
    </xf>
    <xf numFmtId="2" fontId="24" fillId="6" borderId="11" xfId="1" applyNumberFormat="1" applyFont="1" applyFill="1" applyBorder="1" applyAlignment="1">
      <alignment horizontal="center" vertical="center" wrapText="1"/>
    </xf>
    <xf numFmtId="4" fontId="24" fillId="6" borderId="11" xfId="1" applyNumberFormat="1" applyFont="1" applyFill="1" applyBorder="1" applyAlignment="1">
      <alignment horizontal="center" vertical="center" wrapText="1"/>
    </xf>
    <xf numFmtId="2" fontId="24" fillId="6" borderId="73" xfId="1" applyNumberFormat="1" applyFont="1" applyFill="1" applyBorder="1" applyAlignment="1">
      <alignment horizontal="center" vertical="center" wrapText="1"/>
    </xf>
    <xf numFmtId="10" fontId="24" fillId="6" borderId="88" xfId="1" applyNumberFormat="1" applyFont="1" applyFill="1" applyBorder="1" applyAlignment="1">
      <alignment horizontal="center" vertical="center"/>
    </xf>
    <xf numFmtId="10" fontId="24" fillId="6" borderId="11" xfId="1" applyNumberFormat="1" applyFont="1" applyFill="1" applyBorder="1" applyAlignment="1">
      <alignment horizontal="center" vertical="center"/>
    </xf>
    <xf numFmtId="10" fontId="24" fillId="6" borderId="73" xfId="1" applyNumberFormat="1" applyFont="1" applyFill="1" applyBorder="1" applyAlignment="1">
      <alignment horizontal="center" vertical="center"/>
    </xf>
    <xf numFmtId="3" fontId="23" fillId="4" borderId="93" xfId="1" applyNumberFormat="1" applyFont="1" applyFill="1" applyBorder="1" applyAlignment="1">
      <alignment horizontal="center" vertical="center" wrapText="1"/>
    </xf>
    <xf numFmtId="2" fontId="23" fillId="4" borderId="93" xfId="1" applyNumberFormat="1" applyFont="1" applyFill="1" applyBorder="1" applyAlignment="1">
      <alignment horizontal="center" vertical="center" wrapText="1"/>
    </xf>
    <xf numFmtId="10" fontId="23" fillId="4" borderId="93" xfId="1" applyNumberFormat="1" applyFont="1" applyFill="1" applyBorder="1" applyAlignment="1">
      <alignment horizontal="center" vertical="center" wrapText="1"/>
    </xf>
    <xf numFmtId="10" fontId="23" fillId="4" borderId="93" xfId="1" applyNumberFormat="1" applyFont="1" applyFill="1" applyBorder="1" applyAlignment="1">
      <alignment horizontal="center" vertical="center"/>
    </xf>
    <xf numFmtId="2" fontId="23" fillId="4" borderId="9" xfId="1" applyNumberFormat="1" applyFont="1" applyFill="1" applyBorder="1" applyAlignment="1">
      <alignment horizontal="center" vertical="center" wrapText="1"/>
    </xf>
    <xf numFmtId="4" fontId="23" fillId="4" borderId="9" xfId="1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24" fillId="0" borderId="11" xfId="1" applyFont="1" applyBorder="1" applyAlignment="1">
      <alignment horizontal="left" vertical="center" wrapText="1"/>
    </xf>
    <xf numFmtId="0" fontId="24" fillId="6" borderId="11" xfId="1" applyFont="1" applyFill="1" applyBorder="1" applyAlignment="1">
      <alignment horizontal="left" vertical="center" wrapText="1"/>
    </xf>
    <xf numFmtId="0" fontId="16" fillId="0" borderId="11" xfId="1" applyFont="1" applyBorder="1" applyAlignment="1">
      <alignment vertical="center" wrapText="1"/>
    </xf>
    <xf numFmtId="4" fontId="23" fillId="4" borderId="11" xfId="1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left" vertical="center" wrapText="1"/>
    </xf>
    <xf numFmtId="2" fontId="23" fillId="4" borderId="0" xfId="1" applyNumberFormat="1" applyFont="1" applyFill="1" applyAlignment="1">
      <alignment horizontal="center" vertical="center" wrapText="1"/>
    </xf>
    <xf numFmtId="4" fontId="23" fillId="4" borderId="0" xfId="1" applyNumberFormat="1" applyFont="1" applyFill="1" applyAlignment="1">
      <alignment horizontal="center" vertical="center" wrapText="1"/>
    </xf>
    <xf numFmtId="4" fontId="14" fillId="0" borderId="11" xfId="0" applyNumberFormat="1" applyFont="1" applyBorder="1" applyAlignment="1">
      <alignment horizontal="right" vertical="center"/>
    </xf>
    <xf numFmtId="4" fontId="14" fillId="6" borderId="11" xfId="0" applyNumberFormat="1" applyFont="1" applyFill="1" applyBorder="1" applyAlignment="1">
      <alignment horizontal="right" vertical="center"/>
    </xf>
    <xf numFmtId="0" fontId="17" fillId="4" borderId="106" xfId="5" applyFont="1" applyFill="1" applyBorder="1" applyAlignment="1">
      <alignment horizontal="center" vertical="center" wrapText="1"/>
    </xf>
    <xf numFmtId="0" fontId="17" fillId="4" borderId="117" xfId="5" applyFont="1" applyFill="1" applyBorder="1" applyAlignment="1">
      <alignment horizontal="center" vertical="center" wrapText="1"/>
    </xf>
    <xf numFmtId="49" fontId="3" fillId="4" borderId="3" xfId="1" applyNumberFormat="1" applyFont="1" applyFill="1" applyBorder="1" applyAlignment="1">
      <alignment horizontal="center" vertical="center" wrapText="1"/>
    </xf>
    <xf numFmtId="49" fontId="3" fillId="4" borderId="7" xfId="1" applyNumberFormat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 wrapText="1"/>
    </xf>
    <xf numFmtId="4" fontId="7" fillId="0" borderId="0" xfId="5" applyNumberFormat="1" applyFont="1" applyAlignment="1">
      <alignment horizontal="right" vertical="center" wrapText="1"/>
    </xf>
    <xf numFmtId="0" fontId="20" fillId="0" borderId="0" xfId="5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0" fontId="23" fillId="4" borderId="95" xfId="1" applyFont="1" applyFill="1" applyBorder="1" applyAlignment="1">
      <alignment horizontal="center" vertical="center" wrapText="1"/>
    </xf>
    <xf numFmtId="0" fontId="23" fillId="4" borderId="96" xfId="1" applyFont="1" applyFill="1" applyBorder="1" applyAlignment="1">
      <alignment horizontal="center" vertical="center" wrapText="1"/>
    </xf>
    <xf numFmtId="0" fontId="23" fillId="4" borderId="94" xfId="1" applyFont="1" applyFill="1" applyBorder="1" applyAlignment="1">
      <alignment horizontal="center" vertical="center" textRotation="90" wrapText="1"/>
    </xf>
    <xf numFmtId="0" fontId="23" fillId="4" borderId="93" xfId="1" applyFont="1" applyFill="1" applyBorder="1" applyAlignment="1">
      <alignment horizontal="center" vertical="center" textRotation="90" wrapText="1"/>
    </xf>
    <xf numFmtId="4" fontId="23" fillId="4" borderId="94" xfId="1" applyNumberFormat="1" applyFont="1" applyFill="1" applyBorder="1" applyAlignment="1">
      <alignment horizontal="center" vertical="center" wrapText="1"/>
    </xf>
    <xf numFmtId="4" fontId="23" fillId="4" borderId="93" xfId="1" applyNumberFormat="1" applyFont="1" applyFill="1" applyBorder="1" applyAlignment="1">
      <alignment horizontal="center" vertical="center" wrapText="1"/>
    </xf>
    <xf numFmtId="4" fontId="23" fillId="4" borderId="97" xfId="1" applyNumberFormat="1" applyFont="1" applyFill="1" applyBorder="1" applyAlignment="1">
      <alignment horizontal="center" vertical="center" wrapText="1"/>
    </xf>
    <xf numFmtId="4" fontId="23" fillId="4" borderId="99" xfId="1" applyNumberFormat="1" applyFont="1" applyFill="1" applyBorder="1" applyAlignment="1">
      <alignment horizontal="center" vertical="center" wrapText="1"/>
    </xf>
    <xf numFmtId="0" fontId="23" fillId="4" borderId="101" xfId="1" applyFont="1" applyFill="1" applyBorder="1" applyAlignment="1">
      <alignment horizontal="center" vertical="center" wrapText="1"/>
    </xf>
    <xf numFmtId="0" fontId="23" fillId="4" borderId="102" xfId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0" fontId="23" fillId="7" borderId="77" xfId="3" applyFont="1" applyFill="1" applyBorder="1" applyAlignment="1">
      <alignment horizontal="center" vertical="center" wrapText="1"/>
    </xf>
    <xf numFmtId="0" fontId="23" fillId="7" borderId="74" xfId="3" applyFont="1" applyFill="1" applyBorder="1" applyAlignment="1">
      <alignment horizontal="center" vertical="center" wrapText="1"/>
    </xf>
    <xf numFmtId="0" fontId="23" fillId="7" borderId="94" xfId="3" applyFont="1" applyFill="1" applyBorder="1" applyAlignment="1">
      <alignment horizontal="center" vertical="center" wrapText="1"/>
    </xf>
    <xf numFmtId="0" fontId="23" fillId="7" borderId="98" xfId="3" applyFont="1" applyFill="1" applyBorder="1" applyAlignment="1">
      <alignment horizontal="center" vertical="center" wrapText="1"/>
    </xf>
    <xf numFmtId="4" fontId="7" fillId="0" borderId="0" xfId="6" applyNumberFormat="1" applyFont="1" applyAlignment="1">
      <alignment horizontal="center" vertical="center" wrapText="1"/>
    </xf>
    <xf numFmtId="4" fontId="23" fillId="4" borderId="98" xfId="1" applyNumberFormat="1" applyFont="1" applyFill="1" applyBorder="1" applyAlignment="1">
      <alignment horizontal="center" vertical="center" wrapText="1"/>
    </xf>
    <xf numFmtId="4" fontId="23" fillId="4" borderId="104" xfId="1" applyNumberFormat="1" applyFont="1" applyFill="1" applyBorder="1" applyAlignment="1">
      <alignment horizontal="center" vertical="center" wrapText="1"/>
    </xf>
    <xf numFmtId="0" fontId="23" fillId="4" borderId="119" xfId="6" applyFont="1" applyFill="1" applyBorder="1" applyAlignment="1">
      <alignment horizontal="center" vertical="center" wrapText="1"/>
    </xf>
    <xf numFmtId="0" fontId="23" fillId="4" borderId="120" xfId="6" applyFont="1" applyFill="1" applyBorder="1" applyAlignment="1">
      <alignment horizontal="center" vertical="center" wrapText="1"/>
    </xf>
    <xf numFmtId="0" fontId="23" fillId="4" borderId="98" xfId="1" applyFont="1" applyFill="1" applyBorder="1" applyAlignment="1">
      <alignment horizontal="center" vertical="center" textRotation="90" wrapText="1"/>
    </xf>
    <xf numFmtId="0" fontId="12" fillId="0" borderId="0" xfId="6" applyFont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23" fillId="7" borderId="103" xfId="3" applyFont="1" applyFill="1" applyBorder="1" applyAlignment="1">
      <alignment horizontal="center" vertical="center" wrapText="1"/>
    </xf>
    <xf numFmtId="0" fontId="23" fillId="4" borderId="95" xfId="6" applyFont="1" applyFill="1" applyBorder="1" applyAlignment="1">
      <alignment horizontal="center" vertical="center" wrapText="1"/>
    </xf>
    <xf numFmtId="0" fontId="23" fillId="4" borderId="96" xfId="6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4" fontId="29" fillId="4" borderId="4" xfId="6" applyNumberFormat="1" applyFont="1" applyFill="1" applyBorder="1" applyAlignment="1">
      <alignment horizontal="center" vertical="center" wrapText="1"/>
    </xf>
    <xf numFmtId="4" fontId="29" fillId="4" borderId="25" xfId="6" applyNumberFormat="1" applyFont="1" applyFill="1" applyBorder="1" applyAlignment="1">
      <alignment horizontal="center" vertical="center" wrapText="1"/>
    </xf>
    <xf numFmtId="4" fontId="29" fillId="4" borderId="36" xfId="6" applyNumberFormat="1" applyFont="1" applyFill="1" applyBorder="1" applyAlignment="1">
      <alignment horizontal="center" vertical="center" wrapText="1"/>
    </xf>
    <xf numFmtId="4" fontId="29" fillId="4" borderId="37" xfId="6" applyNumberFormat="1" applyFont="1" applyFill="1" applyBorder="1" applyAlignment="1">
      <alignment horizontal="center" vertical="center" wrapText="1"/>
    </xf>
    <xf numFmtId="0" fontId="29" fillId="4" borderId="12" xfId="6" applyFont="1" applyFill="1" applyBorder="1" applyAlignment="1">
      <alignment horizontal="center" vertical="center" wrapText="1"/>
    </xf>
    <xf numFmtId="0" fontId="29" fillId="4" borderId="13" xfId="6" applyFont="1" applyFill="1" applyBorder="1" applyAlignment="1">
      <alignment horizontal="center" vertical="center" wrapText="1"/>
    </xf>
    <xf numFmtId="4" fontId="7" fillId="0" borderId="0" xfId="6" applyNumberFormat="1" applyFont="1" applyAlignment="1">
      <alignment horizontal="right" vertical="center" wrapText="1"/>
    </xf>
    <xf numFmtId="0" fontId="34" fillId="0" borderId="0" xfId="6" applyFont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24" xfId="3" applyFont="1" applyFill="1" applyBorder="1" applyAlignment="1">
      <alignment horizontal="center" vertical="center" wrapText="1"/>
    </xf>
    <xf numFmtId="0" fontId="29" fillId="7" borderId="4" xfId="3" applyFont="1" applyFill="1" applyBorder="1" applyAlignment="1">
      <alignment horizontal="center" vertical="center" wrapText="1"/>
    </xf>
    <xf numFmtId="0" fontId="29" fillId="7" borderId="25" xfId="3" applyFont="1" applyFill="1" applyBorder="1" applyAlignment="1">
      <alignment horizontal="center" vertical="center" wrapText="1"/>
    </xf>
    <xf numFmtId="0" fontId="29" fillId="4" borderId="20" xfId="6" applyFont="1" applyFill="1" applyBorder="1" applyAlignment="1">
      <alignment horizontal="center" vertical="center" wrapText="1"/>
    </xf>
    <xf numFmtId="0" fontId="29" fillId="4" borderId="21" xfId="6" applyFont="1" applyFill="1" applyBorder="1" applyAlignment="1">
      <alignment horizontal="center" vertical="center" wrapText="1"/>
    </xf>
    <xf numFmtId="0" fontId="29" fillId="4" borderId="22" xfId="6" applyFont="1" applyFill="1" applyBorder="1" applyAlignment="1">
      <alignment horizontal="center" vertical="center" wrapText="1"/>
    </xf>
    <xf numFmtId="0" fontId="29" fillId="4" borderId="23" xfId="6" applyFont="1" applyFill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 wrapText="1"/>
    </xf>
    <xf numFmtId="0" fontId="37" fillId="4" borderId="63" xfId="1" applyFont="1" applyFill="1" applyBorder="1" applyAlignment="1">
      <alignment horizontal="center" vertical="center" wrapText="1"/>
    </xf>
    <xf numFmtId="0" fontId="37" fillId="4" borderId="64" xfId="1" applyFont="1" applyFill="1" applyBorder="1" applyAlignment="1">
      <alignment horizontal="center" vertical="center" wrapText="1"/>
    </xf>
    <xf numFmtId="0" fontId="37" fillId="4" borderId="12" xfId="1" applyFont="1" applyFill="1" applyBorder="1" applyAlignment="1">
      <alignment horizontal="center" vertical="center" wrapText="1"/>
    </xf>
    <xf numFmtId="0" fontId="37" fillId="4" borderId="48" xfId="1" applyFont="1" applyFill="1" applyBorder="1" applyAlignment="1">
      <alignment horizontal="center" vertical="center" wrapText="1"/>
    </xf>
    <xf numFmtId="4" fontId="7" fillId="0" borderId="0" xfId="1" applyNumberFormat="1" applyFont="1" applyAlignment="1">
      <alignment horizontal="right" vertical="center" wrapText="1"/>
    </xf>
    <xf numFmtId="0" fontId="6" fillId="0" borderId="0" xfId="1" applyFont="1" applyAlignment="1">
      <alignment horizontal="center" vertical="center"/>
    </xf>
    <xf numFmtId="0" fontId="29" fillId="7" borderId="39" xfId="3" applyFont="1" applyFill="1" applyBorder="1" applyAlignment="1">
      <alignment horizontal="center" vertical="center" wrapText="1"/>
    </xf>
    <xf numFmtId="0" fontId="29" fillId="7" borderId="45" xfId="3" applyFont="1" applyFill="1" applyBorder="1" applyAlignment="1">
      <alignment horizontal="center" vertical="center" wrapText="1"/>
    </xf>
    <xf numFmtId="0" fontId="37" fillId="7" borderId="40" xfId="3" applyFont="1" applyFill="1" applyBorder="1" applyAlignment="1">
      <alignment horizontal="center" vertical="center" wrapText="1"/>
    </xf>
    <xf numFmtId="0" fontId="37" fillId="7" borderId="46" xfId="3" applyFont="1" applyFill="1" applyBorder="1" applyAlignment="1">
      <alignment horizontal="center" vertical="center" wrapText="1"/>
    </xf>
    <xf numFmtId="0" fontId="37" fillId="4" borderId="41" xfId="1" applyFont="1" applyFill="1" applyBorder="1" applyAlignment="1">
      <alignment horizontal="center" vertical="center" wrapText="1"/>
    </xf>
    <xf numFmtId="0" fontId="37" fillId="4" borderId="47" xfId="1" applyFont="1" applyFill="1" applyBorder="1" applyAlignment="1">
      <alignment horizontal="center" vertical="center" wrapText="1"/>
    </xf>
    <xf numFmtId="0" fontId="37" fillId="4" borderId="42" xfId="1" applyFont="1" applyFill="1" applyBorder="1" applyAlignment="1">
      <alignment horizontal="center" vertical="center"/>
    </xf>
    <xf numFmtId="0" fontId="37" fillId="4" borderId="21" xfId="1" applyFont="1" applyFill="1" applyBorder="1" applyAlignment="1">
      <alignment horizontal="center" vertical="center"/>
    </xf>
    <xf numFmtId="0" fontId="37" fillId="4" borderId="20" xfId="1" applyFont="1" applyFill="1" applyBorder="1" applyAlignment="1">
      <alignment horizontal="center" vertical="center"/>
    </xf>
    <xf numFmtId="0" fontId="37" fillId="4" borderId="43" xfId="1" applyFont="1" applyFill="1" applyBorder="1" applyAlignment="1">
      <alignment horizontal="center" vertical="center"/>
    </xf>
    <xf numFmtId="0" fontId="37" fillId="4" borderId="42" xfId="1" applyFont="1" applyFill="1" applyBorder="1" applyAlignment="1">
      <alignment horizontal="center" vertical="center" wrapText="1"/>
    </xf>
    <xf numFmtId="0" fontId="37" fillId="4" borderId="44" xfId="1" applyFont="1" applyFill="1" applyBorder="1" applyAlignment="1">
      <alignment horizontal="center" vertical="center" wrapText="1"/>
    </xf>
    <xf numFmtId="0" fontId="23" fillId="4" borderId="29" xfId="1" applyFont="1" applyFill="1" applyBorder="1" applyAlignment="1">
      <alignment horizontal="center" vertical="center" wrapText="1"/>
    </xf>
    <xf numFmtId="0" fontId="23" fillId="4" borderId="71" xfId="1" applyFont="1" applyFill="1" applyBorder="1" applyAlignment="1">
      <alignment horizontal="center" vertical="center" wrapText="1"/>
    </xf>
    <xf numFmtId="10" fontId="24" fillId="2" borderId="11" xfId="1" applyNumberFormat="1" applyFont="1" applyFill="1" applyBorder="1" applyAlignment="1">
      <alignment horizontal="center" vertical="center"/>
    </xf>
    <xf numFmtId="2" fontId="24" fillId="0" borderId="73" xfId="1" applyNumberFormat="1" applyFont="1" applyBorder="1" applyAlignment="1">
      <alignment horizontal="center" vertical="center" wrapText="1"/>
    </xf>
    <xf numFmtId="0" fontId="53" fillId="0" borderId="0" xfId="1" applyFont="1" applyAlignment="1">
      <alignment horizontal="right" vertical="center" wrapText="1"/>
    </xf>
    <xf numFmtId="0" fontId="23" fillId="4" borderId="93" xfId="1" applyFont="1" applyFill="1" applyBorder="1" applyAlignment="1">
      <alignment horizontal="center" vertical="center" wrapText="1"/>
    </xf>
    <xf numFmtId="0" fontId="23" fillId="7" borderId="29" xfId="3" applyFont="1" applyFill="1" applyBorder="1" applyAlignment="1">
      <alignment horizontal="center" vertical="center" wrapText="1"/>
    </xf>
    <xf numFmtId="0" fontId="23" fillId="7" borderId="71" xfId="3" applyFont="1" applyFill="1" applyBorder="1" applyAlignment="1">
      <alignment horizontal="center" vertical="center" wrapText="1"/>
    </xf>
    <xf numFmtId="0" fontId="24" fillId="0" borderId="88" xfId="1" applyFont="1" applyBorder="1" applyAlignment="1">
      <alignment horizontal="center" vertical="center" wrapText="1"/>
    </xf>
    <xf numFmtId="0" fontId="53" fillId="0" borderId="0" xfId="1" applyFont="1" applyAlignment="1">
      <alignment horizontal="center" vertical="center" wrapText="1"/>
    </xf>
    <xf numFmtId="4" fontId="29" fillId="4" borderId="125" xfId="1" applyNumberFormat="1" applyFont="1" applyFill="1" applyBorder="1" applyAlignment="1">
      <alignment horizontal="center" vertical="center" wrapText="1"/>
    </xf>
    <xf numFmtId="4" fontId="29" fillId="4" borderId="126" xfId="1" applyNumberFormat="1" applyFont="1" applyFill="1" applyBorder="1" applyAlignment="1">
      <alignment horizontal="center" vertical="center" wrapText="1"/>
    </xf>
    <xf numFmtId="0" fontId="29" fillId="4" borderId="115" xfId="1" applyFont="1" applyFill="1" applyBorder="1" applyAlignment="1">
      <alignment horizontal="center" vertical="center" wrapText="1"/>
    </xf>
    <xf numFmtId="0" fontId="29" fillId="4" borderId="116" xfId="1" applyFont="1" applyFill="1" applyBorder="1" applyAlignment="1">
      <alignment horizontal="center" vertical="center" wrapText="1"/>
    </xf>
    <xf numFmtId="0" fontId="29" fillId="4" borderId="16" xfId="1" applyFont="1" applyFill="1" applyBorder="1" applyAlignment="1">
      <alignment horizontal="center" vertical="center" wrapText="1"/>
    </xf>
    <xf numFmtId="0" fontId="29" fillId="4" borderId="95" xfId="1" applyFont="1" applyFill="1" applyBorder="1" applyAlignment="1">
      <alignment horizontal="center" vertical="center" wrapText="1"/>
    </xf>
    <xf numFmtId="0" fontId="29" fillId="4" borderId="111" xfId="1" applyFont="1" applyFill="1" applyBorder="1" applyAlignment="1">
      <alignment horizontal="center" vertical="center" wrapText="1"/>
    </xf>
    <xf numFmtId="0" fontId="29" fillId="4" borderId="96" xfId="1" applyFont="1" applyFill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1" fillId="0" borderId="82" xfId="1" applyFont="1" applyBorder="1" applyAlignment="1">
      <alignment horizontal="center" vertical="center" wrapText="1"/>
    </xf>
    <xf numFmtId="0" fontId="29" fillId="4" borderId="84" xfId="1" applyFont="1" applyFill="1" applyBorder="1" applyAlignment="1">
      <alignment horizontal="center" vertical="center" wrapText="1"/>
    </xf>
    <xf numFmtId="0" fontId="29" fillId="4" borderId="72" xfId="1" applyFont="1" applyFill="1" applyBorder="1" applyAlignment="1">
      <alignment horizontal="center" vertical="center" wrapText="1"/>
    </xf>
    <xf numFmtId="0" fontId="29" fillId="4" borderId="85" xfId="1" applyFont="1" applyFill="1" applyBorder="1" applyAlignment="1">
      <alignment horizontal="center" vertical="center" wrapText="1"/>
    </xf>
    <xf numFmtId="0" fontId="29" fillId="4" borderId="19" xfId="1" applyFont="1" applyFill="1" applyBorder="1" applyAlignment="1">
      <alignment horizontal="center" vertical="center" wrapText="1"/>
    </xf>
    <xf numFmtId="0" fontId="29" fillId="4" borderId="113" xfId="1" applyFont="1" applyFill="1" applyBorder="1" applyAlignment="1">
      <alignment horizontal="center" vertical="center" wrapText="1"/>
    </xf>
    <xf numFmtId="4" fontId="29" fillId="4" borderId="112" xfId="1" applyNumberFormat="1" applyFont="1" applyFill="1" applyBorder="1" applyAlignment="1">
      <alignment horizontal="center" vertical="center" wrapText="1"/>
    </xf>
    <xf numFmtId="4" fontId="29" fillId="4" borderId="114" xfId="1" applyNumberFormat="1" applyFont="1" applyFill="1" applyBorder="1" applyAlignment="1">
      <alignment horizontal="center" vertical="center" wrapText="1"/>
    </xf>
    <xf numFmtId="4" fontId="29" fillId="4" borderId="19" xfId="1" applyNumberFormat="1" applyFont="1" applyFill="1" applyBorder="1" applyAlignment="1">
      <alignment horizontal="center" vertical="center" wrapText="1"/>
    </xf>
    <xf numFmtId="4" fontId="29" fillId="4" borderId="113" xfId="1" applyNumberFormat="1" applyFont="1" applyFill="1" applyBorder="1" applyAlignment="1">
      <alignment horizontal="center" vertical="center" wrapText="1"/>
    </xf>
    <xf numFmtId="0" fontId="6" fillId="0" borderId="72" xfId="7" applyFont="1" applyBorder="1" applyAlignment="1">
      <alignment horizontal="center" vertical="center" wrapText="1"/>
    </xf>
    <xf numFmtId="0" fontId="29" fillId="4" borderId="94" xfId="1" applyFont="1" applyFill="1" applyBorder="1" applyAlignment="1">
      <alignment horizontal="center" vertical="center" wrapText="1"/>
    </xf>
    <xf numFmtId="0" fontId="29" fillId="4" borderId="93" xfId="1" applyFont="1" applyFill="1" applyBorder="1" applyAlignment="1">
      <alignment horizontal="center" vertical="center" wrapText="1"/>
    </xf>
  </cellXfs>
  <cellStyles count="12">
    <cellStyle name="Normal" xfId="0" builtinId="0"/>
    <cellStyle name="Normal 2" xfId="2" xr:uid="{00000000-0005-0000-0000-000001000000}"/>
    <cellStyle name="Normal_Sheet2 2" xfId="3" xr:uid="{00000000-0005-0000-0000-000002000000}"/>
    <cellStyle name="Обычный 2" xfId="1" xr:uid="{00000000-0005-0000-0000-000003000000}"/>
    <cellStyle name="Обычный 2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4 2" xfId="7" xr:uid="{00000000-0005-0000-0000-000007000000}"/>
    <cellStyle name="Обычный 5" xfId="8" xr:uid="{00000000-0005-0000-0000-000008000000}"/>
    <cellStyle name="Обычный_sume COP FP  2" xfId="9" xr:uid="{00000000-0005-0000-0000-000009000000}"/>
    <cellStyle name="Обычный_sume LP  2" xfId="10" xr:uid="{00000000-0005-0000-0000-00000A000000}"/>
    <cellStyle name="Процентный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2759270734901"/>
          <c:y val="0.14830170672056336"/>
          <c:w val="0.69182942822261695"/>
          <c:h val="0.71694424551629377"/>
        </c:manualLayout>
      </c:layout>
      <c:doughnutChart>
        <c:varyColors val="1"/>
        <c:ser>
          <c:idx val="0"/>
          <c:order val="0"/>
          <c:spPr>
            <a:ln w="2540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A6-47C4-A1A1-56D3EC008778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A6-47C4-A1A1-56D3EC008778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A6-47C4-A1A1-56D3EC008778}"/>
              </c:ext>
            </c:extLst>
          </c:dPt>
          <c:dLbls>
            <c:dLbl>
              <c:idx val="0"/>
              <c:layout>
                <c:manualLayout>
                  <c:x val="-0.38050271323346874"/>
                  <c:y val="0.1721550496957427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6-47C4-A1A1-56D3EC008778}"/>
                </c:ext>
              </c:extLst>
            </c:dLbl>
            <c:dLbl>
              <c:idx val="1"/>
              <c:layout>
                <c:manualLayout>
                  <c:x val="-0.37445061048329148"/>
                  <c:y val="-4.85879872852860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5A6-47C4-A1A1-56D3EC008778}"/>
                </c:ext>
              </c:extLst>
            </c:dLbl>
            <c:dLbl>
              <c:idx val="2"/>
              <c:layout>
                <c:manualLayout>
                  <c:x val="-0.27604058357474776"/>
                  <c:y val="-0.20971645476033568"/>
                </c:manualLayout>
              </c:layout>
              <c:tx>
                <c:rich>
                  <a:bodyPr rot="0" spcFirstLastPara="1" vertOverflow="overflow" horzOverflow="overflow" vert="horz" wrap="square" lIns="38100" tIns="19050" rIns="38100" bIns="19050" anchor="ctr" anchorCtr="0">
                    <a:noAutofit/>
                  </a:bodyPr>
                  <a:lstStyle/>
                  <a:p>
                    <a:pPr algn="r"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5D90CD8A-1025-4469-8112-81FD10C51F7B}" type="CATEGORYNAME">
                      <a:rPr lang="en-US"/>
                      <a:pPr algn="r">
                        <a:defRPr lang="en-US" sz="1000" b="0" i="0" u="none" strike="noStrike" kern="1200" baseline="0">
                          <a:solidFill>
                            <a:sysClr val="windowText" lastClr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[NUME CATEGORIE]</a:t>
                    </a:fld>
                    <a:r>
                      <a:rPr lang="en-US" baseline="0"/>
                      <a:t>
</a:t>
                    </a:r>
                    <a:fld id="{BFEBA718-D293-4563-B198-0528E9128EBB}" type="VALUE">
                      <a:rPr lang="en-US" baseline="0"/>
                      <a:pPr algn="r">
                        <a:defRPr lang="en-US" sz="1000" b="0" i="0" u="none" strike="noStrike" kern="1200" baseline="0">
                          <a:solidFill>
                            <a:sysClr val="windowText" lastClr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[VALOARE]</a:t>
                    </a:fld>
                    <a:r>
                      <a:rPr lang="en-US" baseline="0"/>
                      <a:t>
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5A6-47C4-A1A1-56D3EC008778}"/>
                </c:ext>
              </c:extLst>
            </c:dLbl>
            <c:dLbl>
              <c:idx val="3"/>
              <c:layout>
                <c:manualLayout>
                  <c:x val="0.30567279008339993"/>
                  <c:y val="-0.20049112930582649"/>
                </c:manualLayout>
              </c:layout>
              <c:tx>
                <c:rich>
                  <a:bodyPr/>
                  <a:lstStyle/>
                  <a:p>
                    <a:fld id="{6E26D1B4-AC60-4D37-AB9E-C9BD9E36E10E}" type="CATEGORYNAME">
                      <a:rPr lang="en-US"/>
                      <a:pPr/>
                      <a:t>[NUME CATEGORIE]</a:t>
                    </a:fld>
                    <a:r>
                      <a:rPr lang="en-US" baseline="0"/>
                      <a:t>
</a:t>
                    </a:r>
                    <a:fld id="{06A6EC46-3B99-43FA-97CB-50A8273B8F49}" type="VALUE">
                      <a:rPr lang="en-US" baseline="0"/>
                      <a:pPr/>
                      <a:t>[VALOARE]</a:t>
                    </a:fld>
                    <a:r>
                      <a:rPr lang="en-US" baseline="0"/>
                      <a:t>
2,38%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CF3-4989-AB1D-6991E56FF45B}"/>
                </c:ext>
              </c:extLst>
            </c:dLbl>
            <c:dLbl>
              <c:idx val="4"/>
              <c:layout>
                <c:manualLayout>
                  <c:x val="0.43230876191144219"/>
                  <c:y val="-3.0139099886928172E-2"/>
                </c:manualLayout>
              </c:layout>
              <c:tx>
                <c:rich>
                  <a:bodyPr/>
                  <a:lstStyle/>
                  <a:p>
                    <a:fld id="{89341E3E-C34B-4F1B-A706-77ACA8DD1419}" type="CATEGORYNAME">
                      <a:rPr lang="en-US"/>
                      <a:pPr/>
                      <a:t>[NUME CATEGORIE]</a:t>
                    </a:fld>
                    <a:r>
                      <a:rPr lang="en-US" baseline="0"/>
                      <a:t>
</a:t>
                    </a:r>
                    <a:fld id="{CFEF27A0-2067-4FAE-9A8B-683901CBAD3C}" type="VALUE">
                      <a:rPr lang="en-US" baseline="0"/>
                      <a:pPr/>
                      <a:t>[VALOARE]</a:t>
                    </a:fld>
                    <a:r>
                      <a:rPr lang="en-US" baseline="0"/>
                      <a:t>
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0CF3-4989-AB1D-6991E56FF45B}"/>
                </c:ext>
              </c:extLst>
            </c:dLbl>
            <c:numFmt formatCode="0.0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no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('Anexa 18'!$D$122,'Anexa 18'!$F$122,'Anexa 18'!$H$122,'Anexa 18'!$J$122,'Anexa 18'!$L$122)</c:f>
              <c:strCache>
                <c:ptCount val="5"/>
                <c:pt idx="0">
                  <c:v>Suma total contracte</c:v>
                </c:pt>
                <c:pt idx="1">
                  <c:v>Suma total acorduri adiționale de majorare</c:v>
                </c:pt>
                <c:pt idx="2">
                  <c:v>Suma total acorduri adiționale de ajustare</c:v>
                </c:pt>
                <c:pt idx="3">
                  <c:v>Suma total acorduri adiționale de micșorare</c:v>
                </c:pt>
                <c:pt idx="4">
                  <c:v>Suma total acorduri adiționale de rezoluțiune</c:v>
                </c:pt>
              </c:strCache>
            </c:strRef>
          </c:cat>
          <c:val>
            <c:numRef>
              <c:f>('Anexa 18'!$D$112,'Anexa 18'!$F$112,'Anexa 18'!$H$112,'Anexa 18'!$J$112,'Anexa 18'!$L$112)</c:f>
              <c:numCache>
                <c:formatCode>#,##0.00</c:formatCode>
                <c:ptCount val="5"/>
                <c:pt idx="0">
                  <c:v>2063338250</c:v>
                </c:pt>
                <c:pt idx="1">
                  <c:v>7790367.0200000005</c:v>
                </c:pt>
                <c:pt idx="3">
                  <c:v>-1165525.8900000001</c:v>
                </c:pt>
                <c:pt idx="4">
                  <c:v>-5349974.99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A6-47C4-A1A1-56D3EC00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4.1666666666666664E-2"/>
          <c:w val="0.9388888888888888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'Anexa 22'!$S$23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22'!$R$24:$R$26</c:f>
              <c:strCache>
                <c:ptCount val="3"/>
                <c:pt idx="0">
                  <c:v>Bunuri</c:v>
                </c:pt>
                <c:pt idx="1">
                  <c:v>Lucrări</c:v>
                </c:pt>
                <c:pt idx="2">
                  <c:v>Servicii</c:v>
                </c:pt>
              </c:strCache>
            </c:strRef>
          </c:cat>
          <c:val>
            <c:numRef>
              <c:f>'Anexa 22'!$S$24:$S$26</c:f>
              <c:numCache>
                <c:formatCode>0.00%</c:formatCode>
                <c:ptCount val="3"/>
                <c:pt idx="0">
                  <c:v>0.71344363795910692</c:v>
                </c:pt>
                <c:pt idx="1">
                  <c:v>0.15813711846278489</c:v>
                </c:pt>
                <c:pt idx="2">
                  <c:v>0.12841924357810819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2-444A-88A6-81A9F90400CC}"/>
            </c:ext>
          </c:extLst>
        </c:ser>
        <c:ser>
          <c:idx val="1"/>
          <c:order val="1"/>
          <c:tx>
            <c:strRef>
              <c:f>'Anexa 22'!$T$23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22'!$R$24:$R$26</c:f>
              <c:strCache>
                <c:ptCount val="3"/>
                <c:pt idx="0">
                  <c:v>Bunuri</c:v>
                </c:pt>
                <c:pt idx="1">
                  <c:v>Lucrări</c:v>
                </c:pt>
                <c:pt idx="2">
                  <c:v>Servicii</c:v>
                </c:pt>
              </c:strCache>
            </c:strRef>
          </c:cat>
          <c:val>
            <c:numRef>
              <c:f>'Anexa 22'!$T$24:$T$26</c:f>
              <c:numCache>
                <c:formatCode>0.00%</c:formatCode>
                <c:ptCount val="3"/>
                <c:pt idx="0">
                  <c:v>0.65089486674736752</c:v>
                </c:pt>
                <c:pt idx="1">
                  <c:v>0.14108023660915567</c:v>
                </c:pt>
                <c:pt idx="2">
                  <c:v>0.20802489664347684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C-4F91-A6CD-7AAF965E0D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2537552"/>
        <c:axId val="1182524112"/>
      </c:barChart>
      <c:catAx>
        <c:axId val="118253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182524112"/>
        <c:crosses val="autoZero"/>
        <c:auto val="1"/>
        <c:lblAlgn val="ctr"/>
        <c:lblOffset val="100"/>
        <c:noMultiLvlLbl val="0"/>
      </c:catAx>
      <c:valAx>
        <c:axId val="11825241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253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'Anexa 23'!$G$13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0.149525668100529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CC-4587-9E7C-F40152C12172}"/>
                </c:ext>
              </c:extLst>
            </c:dLbl>
            <c:dLbl>
              <c:idx val="4"/>
              <c:layout>
                <c:manualLayout>
                  <c:x val="-0.10879231319514505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6B-4B23-8567-E23B0A63D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23'!$F$14:$F$18</c:f>
              <c:strCache>
                <c:ptCount val="5"/>
                <c:pt idx="0">
                  <c:v>Acord cadru</c:v>
                </c:pt>
                <c:pt idx="1">
                  <c:v>Licitaţii deschise</c:v>
                </c:pt>
                <c:pt idx="2">
                  <c:v>Licitații restrînse</c:v>
                </c:pt>
                <c:pt idx="3">
                  <c:v>Negociere fără publicare</c:v>
                </c:pt>
                <c:pt idx="4">
                  <c:v>Total</c:v>
                </c:pt>
              </c:strCache>
            </c:strRef>
          </c:cat>
          <c:val>
            <c:numRef>
              <c:f>'Anexa 23'!$G$14:$G$18</c:f>
              <c:numCache>
                <c:formatCode>#,##0.00</c:formatCode>
                <c:ptCount val="5"/>
                <c:pt idx="0">
                  <c:v>4917290.9399999995</c:v>
                </c:pt>
                <c:pt idx="1">
                  <c:v>2064613116.1400001</c:v>
                </c:pt>
                <c:pt idx="2">
                  <c:v>0</c:v>
                </c:pt>
                <c:pt idx="3">
                  <c:v>142455486.43000001</c:v>
                </c:pt>
                <c:pt idx="4">
                  <c:v>2211985893.5100002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C-4587-9E7C-F40152C12172}"/>
            </c:ext>
          </c:extLst>
        </c:ser>
        <c:ser>
          <c:idx val="1"/>
          <c:order val="1"/>
          <c:tx>
            <c:strRef>
              <c:f>'Anexa 23'!$H$13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23'!$F$14:$F$18</c:f>
              <c:strCache>
                <c:ptCount val="5"/>
                <c:pt idx="0">
                  <c:v>Acord cadru</c:v>
                </c:pt>
                <c:pt idx="1">
                  <c:v>Licitaţii deschise</c:v>
                </c:pt>
                <c:pt idx="2">
                  <c:v>Licitații restrînse</c:v>
                </c:pt>
                <c:pt idx="3">
                  <c:v>Negociere fără publicare</c:v>
                </c:pt>
                <c:pt idx="4">
                  <c:v>Total</c:v>
                </c:pt>
              </c:strCache>
            </c:strRef>
          </c:cat>
          <c:val>
            <c:numRef>
              <c:f>'Anexa 23'!$H$14:$H$18</c:f>
              <c:numCache>
                <c:formatCode>#,##0.00</c:formatCode>
                <c:ptCount val="5"/>
                <c:pt idx="0">
                  <c:v>1464275.3499999999</c:v>
                </c:pt>
                <c:pt idx="1">
                  <c:v>1246166428.3599999</c:v>
                </c:pt>
                <c:pt idx="2">
                  <c:v>85981402.690000013</c:v>
                </c:pt>
                <c:pt idx="3">
                  <c:v>43747736.979999989</c:v>
                </c:pt>
                <c:pt idx="4">
                  <c:v>1377359843.3799999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B-4B23-8567-E23B0A63DF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82523632"/>
        <c:axId val="1182529872"/>
      </c:barChart>
      <c:catAx>
        <c:axId val="1182523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182529872"/>
        <c:crosses val="autoZero"/>
        <c:auto val="1"/>
        <c:lblAlgn val="ctr"/>
        <c:lblOffset val="100"/>
        <c:noMultiLvlLbl val="0"/>
      </c:catAx>
      <c:valAx>
        <c:axId val="118252987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18252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+mn-lt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'Anexa 24'!$F$20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0.15833333333333344"/>
                  <c:y val="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73-4BE9-B3F8-6AF659398E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24'!$E$21:$E$24</c:f>
              <c:strCache>
                <c:ptCount val="4"/>
                <c:pt idx="0">
                  <c:v>Valoarea medie a unui contract de achiziții sectoriale de bunuri</c:v>
                </c:pt>
                <c:pt idx="1">
                  <c:v>Valoarea medie a unui contract de achiziții sectoriale de lucrări</c:v>
                </c:pt>
                <c:pt idx="2">
                  <c:v>Valoarea medie a unui contract de achiziții sectoriale de servicii</c:v>
                </c:pt>
                <c:pt idx="3">
                  <c:v>Valoarea medie a unui contract de achiziții sectoriale</c:v>
                </c:pt>
              </c:strCache>
            </c:strRef>
          </c:cat>
          <c:val>
            <c:numRef>
              <c:f>'Anexa 24'!$F$21:$F$24</c:f>
              <c:numCache>
                <c:formatCode>#,##0.00</c:formatCode>
                <c:ptCount val="4"/>
                <c:pt idx="0">
                  <c:v>1803368.0299331846</c:v>
                </c:pt>
                <c:pt idx="1">
                  <c:v>2603241.0202702703</c:v>
                </c:pt>
                <c:pt idx="2">
                  <c:v>1862266.7385064929</c:v>
                </c:pt>
                <c:pt idx="3">
                  <c:v>1904196.6893205314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3-4BE9-B3F8-6AF659398E03}"/>
            </c:ext>
          </c:extLst>
        </c:ser>
        <c:ser>
          <c:idx val="1"/>
          <c:order val="1"/>
          <c:tx>
            <c:strRef>
              <c:f>'Anexa 24'!$G$20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0.15555555555555567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3-4F0C-86C2-D479C38EC4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24'!$E$21:$E$24</c:f>
              <c:strCache>
                <c:ptCount val="4"/>
                <c:pt idx="0">
                  <c:v>Valoarea medie a unui contract de achiziții sectoriale de bunuri</c:v>
                </c:pt>
                <c:pt idx="1">
                  <c:v>Valoarea medie a unui contract de achiziții sectoriale de lucrări</c:v>
                </c:pt>
                <c:pt idx="2">
                  <c:v>Valoarea medie a unui contract de achiziții sectoriale de servicii</c:v>
                </c:pt>
                <c:pt idx="3">
                  <c:v>Valoarea medie a unui contract de achiziții sectoriale</c:v>
                </c:pt>
              </c:strCache>
            </c:strRef>
          </c:cat>
          <c:val>
            <c:numRef>
              <c:f>'Anexa 24'!$G$21:$G$24</c:f>
              <c:numCache>
                <c:formatCode>#,##0.00</c:formatCode>
                <c:ptCount val="4"/>
                <c:pt idx="0">
                  <c:v>2384453.8371818182</c:v>
                </c:pt>
                <c:pt idx="1">
                  <c:v>3832802.344130435</c:v>
                </c:pt>
                <c:pt idx="2">
                  <c:v>1495703.7622105263</c:v>
                </c:pt>
                <c:pt idx="3">
                  <c:v>2346646.5637154989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3-4F0C-86C2-D479C38EC4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3719024"/>
        <c:axId val="1973703664"/>
      </c:barChart>
      <c:catAx>
        <c:axId val="197371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973703664"/>
        <c:crosses val="autoZero"/>
        <c:auto val="1"/>
        <c:lblAlgn val="ctr"/>
        <c:lblOffset val="100"/>
        <c:noMultiLvlLbl val="0"/>
      </c:catAx>
      <c:valAx>
        <c:axId val="1973703664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97371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57432310390762"/>
          <c:y val="0.15919704565689882"/>
          <c:w val="0.68531594071159951"/>
          <c:h val="0.72726707268743218"/>
        </c:manualLayout>
      </c:layout>
      <c:doughnutChart>
        <c:varyColors val="1"/>
        <c:ser>
          <c:idx val="0"/>
          <c:order val="0"/>
          <c:spPr>
            <a:ln w="2540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7F-44A3-8962-11F801DE2E66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7F-44A3-8962-11F801DE2E66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7F-44A3-8962-11F801DE2E66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 cap="flat" cmpd="sng" algn="ctr">
                <a:solidFill>
                  <a:schemeClr val="bg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7F-44A3-8962-11F801DE2E66}"/>
              </c:ext>
            </c:extLst>
          </c:dPt>
          <c:dLbls>
            <c:dLbl>
              <c:idx val="0"/>
              <c:layout>
                <c:manualLayout>
                  <c:x val="-0.40057725294093277"/>
                  <c:y val="0.14302314850703018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62166027602744"/>
                      <c:h val="0.127892158641460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7F-44A3-8962-11F801DE2E66}"/>
                </c:ext>
              </c:extLst>
            </c:dLbl>
            <c:dLbl>
              <c:idx val="1"/>
              <c:layout>
                <c:manualLayout>
                  <c:x val="-0.48882764504077481"/>
                  <c:y val="-6.5276489135135271E-2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377793493374526"/>
                      <c:h val="0.182397631407311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77F-44A3-8962-11F801DE2E66}"/>
                </c:ext>
              </c:extLst>
            </c:dLbl>
            <c:dLbl>
              <c:idx val="2"/>
              <c:layout>
                <c:manualLayout>
                  <c:x val="-0.22857386697142471"/>
                  <c:y val="-0.23412601566904551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7373639131940414"/>
                      <c:h val="0.142710648698861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77F-44A3-8962-11F801DE2E66}"/>
                </c:ext>
              </c:extLst>
            </c:dLbl>
            <c:dLbl>
              <c:idx val="3"/>
              <c:layout>
                <c:manualLayout>
                  <c:x val="0.25603248605152651"/>
                  <c:y val="-0.22868144289601638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129749245258494"/>
                      <c:h val="0.16119585955196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77F-44A3-8962-11F801DE2E66}"/>
                </c:ext>
              </c:extLst>
            </c:dLbl>
            <c:dLbl>
              <c:idx val="4"/>
              <c:layout>
                <c:manualLayout>
                  <c:x val="0.31886805783923677"/>
                  <c:y val="-1.378980413841782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52-46BD-8323-3B8BA6C0F47B}"/>
                </c:ext>
              </c:extLst>
            </c:dLbl>
            <c:dLbl>
              <c:idx val="5"/>
              <c:layout>
                <c:manualLayout>
                  <c:x val="0.3692224819845451"/>
                  <c:y val="0.4372693107477742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52-46BD-8323-3B8BA6C0F47B}"/>
                </c:ext>
              </c:extLst>
            </c:dLbl>
            <c:numFmt formatCode="#,##0.00%;#,##0.00%;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('Anexa 18'!$C$122,'Anexa 18'!$E$122,'Anexa 18'!$G$122,'Anexa 18'!$I$122,'Anexa 18'!$K$122,'Anexa 18'!$M$122)</c:f>
              <c:strCache>
                <c:ptCount val="6"/>
                <c:pt idx="0">
                  <c:v>Nr. total contracte</c:v>
                </c:pt>
                <c:pt idx="1">
                  <c:v>Nr. total acorduri adiționale de majorare</c:v>
                </c:pt>
                <c:pt idx="2">
                  <c:v>Nr. total acorduri adiționale de ajustare</c:v>
                </c:pt>
                <c:pt idx="3">
                  <c:v>Nr. total acorduri adiționale de micșorare</c:v>
                </c:pt>
                <c:pt idx="4">
                  <c:v>Nr. total acorduri adiționale de rezoluțiune</c:v>
                </c:pt>
                <c:pt idx="5">
                  <c:v>Alte acorduri adiționale</c:v>
                </c:pt>
              </c:strCache>
            </c:strRef>
          </c:cat>
          <c:val>
            <c:numRef>
              <c:f>('Anexa 18'!$C$112,'Anexa 18'!$E$112,'Anexa 18'!$G$112,'Anexa 18'!$I$112,'Anexa 18'!$K$112,'Anexa 18'!$M$112)</c:f>
              <c:numCache>
                <c:formatCode>#,##0</c:formatCode>
                <c:ptCount val="6"/>
                <c:pt idx="0">
                  <c:v>860</c:v>
                </c:pt>
                <c:pt idx="1">
                  <c:v>24</c:v>
                </c:pt>
                <c:pt idx="3">
                  <c:v>7</c:v>
                </c:pt>
                <c:pt idx="4" formatCode="0">
                  <c:v>2</c:v>
                </c:pt>
                <c:pt idx="5" formatCode="General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7F-44A3-8962-11F801DE2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98675271701296"/>
          <c:y val="3.9043780389316926E-2"/>
          <c:w val="0.77239058504830482"/>
          <c:h val="0.881070934777795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'Anexa 18'!$B$119</c:f>
              <c:strCache>
                <c:ptCount val="1"/>
                <c:pt idx="0">
                  <c:v>% Bunuri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n-US" sz="1000" b="1">
                      <a:solidFill>
                        <a:sysClr val="windowText" lastClr="000000"/>
                      </a:solidFill>
                    </a:defRPr>
                  </a:pPr>
                  <a:endParaRPr lang="ro-R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7F2-40E1-A731-9DE3FD906D11}"/>
                </c:ext>
              </c:extLst>
            </c:dLbl>
            <c:dLbl>
              <c:idx val="7"/>
              <c:layout>
                <c:manualLayout>
                  <c:x val="-9.3013316526028331E-2"/>
                  <c:y val="-3.2682698860069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C-415C-86FF-52E58DEFAFC2}"/>
                </c:ext>
              </c:extLst>
            </c:dLbl>
            <c:dLbl>
              <c:idx val="9"/>
              <c:layout>
                <c:manualLayout>
                  <c:x val="-1.1020453980576009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n-US" sz="1000" b="1">
                      <a:solidFill>
                        <a:schemeClr val="tx1"/>
                      </a:solidFill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EC-415C-86FF-52E58DEFAF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1000" b="1">
                    <a:solidFill>
                      <a:schemeClr val="bg1"/>
                    </a:solidFill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('Anexa 18'!$C$122,'Anexa 18'!$D$122,'Anexa 18'!$E$122,'Anexa 18'!$F$122,'Anexa 18'!$G$122,'Anexa 18'!$H$122,'Anexa 18'!$I$122,'Anexa 18'!$J$122,'Anexa 18'!$K$122,'Anexa 18'!$L$122,'Anexa 18'!$M$122,'Anexa 18'!$N$122,'Anexa 18'!$O$122)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18'!$C$119:$O$119</c:f>
              <c:numCache>
                <c:formatCode>#,##0.00</c:formatCode>
                <c:ptCount val="13"/>
                <c:pt idx="0" formatCode="0.00">
                  <c:v>73.023255813953497</c:v>
                </c:pt>
                <c:pt idx="1">
                  <c:v>71.399170243172676</c:v>
                </c:pt>
                <c:pt idx="2">
                  <c:v>45.833333333333329</c:v>
                </c:pt>
                <c:pt idx="3">
                  <c:v>69.514524875363321</c:v>
                </c:pt>
                <c:pt idx="4">
                  <c:v>0</c:v>
                </c:pt>
                <c:pt idx="5">
                  <c:v>0</c:v>
                </c:pt>
                <c:pt idx="6">
                  <c:v>14.285714285714285</c:v>
                </c:pt>
                <c:pt idx="7">
                  <c:v>23.539658994619156</c:v>
                </c:pt>
                <c:pt idx="8">
                  <c:v>50</c:v>
                </c:pt>
                <c:pt idx="9">
                  <c:v>14.081287508972073</c:v>
                </c:pt>
                <c:pt idx="10">
                  <c:v>20</c:v>
                </c:pt>
                <c:pt idx="11">
                  <c:v>68.016614745586708</c:v>
                </c:pt>
                <c:pt idx="12">
                  <c:v>71.567603087425397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F2-40E1-A731-9DE3FD906D11}"/>
            </c:ext>
          </c:extLst>
        </c:ser>
        <c:ser>
          <c:idx val="1"/>
          <c:order val="1"/>
          <c:tx>
            <c:strRef>
              <c:f>'Anexa 18'!$B$120</c:f>
              <c:strCache>
                <c:ptCount val="1"/>
                <c:pt idx="0">
                  <c:v>% Lucrări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9175527659841637E-3"/>
                  <c:y val="-1.198351781407145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3E-42AE-951F-ACEAB782C64E}"/>
                </c:ext>
              </c:extLst>
            </c:dLbl>
            <c:dLbl>
              <c:idx val="11"/>
              <c:layout>
                <c:manualLayout>
                  <c:x val="3.86120620664164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C-415C-86FF-52E58DEFAF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('Anexa 18'!$C$122,'Anexa 18'!$D$122,'Anexa 18'!$E$122,'Anexa 18'!$F$122,'Anexa 18'!$G$122,'Anexa 18'!$H$122,'Anexa 18'!$I$122,'Anexa 18'!$J$122,'Anexa 18'!$K$122,'Anexa 18'!$L$122,'Anexa 18'!$M$122,'Anexa 18'!$N$122,'Anexa 18'!$O$122)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18'!$C$120:$O$120</c:f>
              <c:numCache>
                <c:formatCode>#,##0.00</c:formatCode>
                <c:ptCount val="13"/>
                <c:pt idx="0" formatCode="0.00">
                  <c:v>10.348837209302324</c:v>
                </c:pt>
                <c:pt idx="1">
                  <c:v>16.553533631240541</c:v>
                </c:pt>
                <c:pt idx="2">
                  <c:v>29.166666666666668</c:v>
                </c:pt>
                <c:pt idx="3">
                  <c:v>22.795963854344823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</c:v>
                </c:pt>
                <c:pt idx="9">
                  <c:v>85.918712491027918</c:v>
                </c:pt>
                <c:pt idx="10">
                  <c:v>45.714285714285715</c:v>
                </c:pt>
                <c:pt idx="11">
                  <c:v>13.395638629283489</c:v>
                </c:pt>
                <c:pt idx="12">
                  <c:v>16.406688890618799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7F2-40E1-A731-9DE3FD906D11}"/>
            </c:ext>
          </c:extLst>
        </c:ser>
        <c:ser>
          <c:idx val="2"/>
          <c:order val="2"/>
          <c:tx>
            <c:strRef>
              <c:f>'Anexa 18'!$B$121</c:f>
              <c:strCache>
                <c:ptCount val="1"/>
                <c:pt idx="0">
                  <c:v>% Servicii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5.513686232544447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3E-42AE-951F-ACEAB782C64E}"/>
                </c:ext>
              </c:extLst>
            </c:dLbl>
            <c:dLbl>
              <c:idx val="2"/>
              <c:layout>
                <c:manualLayout>
                  <c:x val="-1.4302237109263454E-3"/>
                  <c:y val="-1.198351781407145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06-47BD-9278-02DEFCC9ABB1}"/>
                </c:ext>
              </c:extLst>
            </c:dLbl>
            <c:dLbl>
              <c:idx val="3"/>
              <c:layout>
                <c:manualLayout>
                  <c:x val="-6.119918437986077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06-47BD-9278-02DEFCC9ABB1}"/>
                </c:ext>
              </c:extLst>
            </c:dLbl>
            <c:dLbl>
              <c:idx val="5"/>
              <c:layout>
                <c:manualLayout>
                  <c:x val="-4.3932376656825702E-3"/>
                  <c:y val="-2.45120209910396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659653975456331E-2"/>
                      <c:h val="2.3212948214527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C7F2-40E1-A731-9DE3FD906D11}"/>
                </c:ext>
              </c:extLst>
            </c:dLbl>
            <c:dLbl>
              <c:idx val="6"/>
              <c:layout>
                <c:manualLayout>
                  <c:x val="-4.36435299284127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06-47BD-9278-02DEFCC9ABB1}"/>
                </c:ext>
              </c:extLst>
            </c:dLbl>
            <c:dLbl>
              <c:idx val="8"/>
              <c:layout>
                <c:manualLayout>
                  <c:x val="-7.1661234738838958E-4"/>
                  <c:y val="-5.991758136063967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5A-4F07-9594-1F27773E4456}"/>
                </c:ext>
              </c:extLst>
            </c:dLbl>
            <c:dLbl>
              <c:idx val="9"/>
              <c:layout>
                <c:manualLayout>
                  <c:x val="4.2964677651026489E-4"/>
                  <c:y val="-5.991758136063967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5A-4F07-9594-1F27773E4456}"/>
                </c:ext>
              </c:extLst>
            </c:dLbl>
            <c:dLbl>
              <c:idx val="11"/>
              <c:layout>
                <c:manualLayout>
                  <c:x val="5.9130557510507879E-3"/>
                  <c:y val="-1.49793972675893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EC-415C-86FF-52E58DEFAF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10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('Anexa 18'!$C$122,'Anexa 18'!$D$122,'Anexa 18'!$E$122,'Anexa 18'!$F$122,'Anexa 18'!$G$122,'Anexa 18'!$H$122,'Anexa 18'!$I$122,'Anexa 18'!$J$122,'Anexa 18'!$K$122,'Anexa 18'!$L$122,'Anexa 18'!$M$122,'Anexa 18'!$N$122,'Anexa 18'!$O$122)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18'!$C$121:$O$121</c:f>
              <c:numCache>
                <c:formatCode>#,##0.00</c:formatCode>
                <c:ptCount val="13"/>
                <c:pt idx="0" formatCode="0.00">
                  <c:v>16.627906976744185</c:v>
                </c:pt>
                <c:pt idx="1">
                  <c:v>12.047296125586776</c:v>
                </c:pt>
                <c:pt idx="2">
                  <c:v>25</c:v>
                </c:pt>
                <c:pt idx="3">
                  <c:v>7.6895112702918587</c:v>
                </c:pt>
                <c:pt idx="4">
                  <c:v>0</c:v>
                </c:pt>
                <c:pt idx="5">
                  <c:v>0</c:v>
                </c:pt>
                <c:pt idx="6">
                  <c:v>85.714285714285708</c:v>
                </c:pt>
                <c:pt idx="7">
                  <c:v>76.46034100538084</c:v>
                </c:pt>
                <c:pt idx="8">
                  <c:v>0</c:v>
                </c:pt>
                <c:pt idx="9">
                  <c:v>0</c:v>
                </c:pt>
                <c:pt idx="10">
                  <c:v>34.285714285714285</c:v>
                </c:pt>
                <c:pt idx="11">
                  <c:v>18.587746625129803</c:v>
                </c:pt>
                <c:pt idx="12">
                  <c:v>12.02570802195582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7F2-40E1-A731-9DE3FD90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576704"/>
        <c:axId val="171590784"/>
      </c:barChart>
      <c:catAx>
        <c:axId val="171576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en-US" sz="1000"/>
            </a:pPr>
            <a:endParaRPr lang="ro-RO"/>
          </a:p>
        </c:txPr>
        <c:crossAx val="171590784"/>
        <c:crosses val="autoZero"/>
        <c:auto val="1"/>
        <c:lblAlgn val="ctr"/>
        <c:lblOffset val="100"/>
        <c:noMultiLvlLbl val="0"/>
      </c:catAx>
      <c:valAx>
        <c:axId val="17159078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one"/>
        <c:crossAx val="171576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430348734689063"/>
          <c:y val="0.95530547732628612"/>
          <c:w val="0.48575838611128069"/>
          <c:h val="2.34912992253768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67527158440776"/>
          <c:y val="0.13057605210587533"/>
          <c:w val="0.73159835153826158"/>
          <c:h val="0.68460091714038163"/>
        </c:manualLayout>
      </c:layout>
      <c:doughnut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1-4AD7-9F7D-8A6A0310C8E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21-4AD7-9F7D-8A6A0310C8E3}"/>
              </c:ext>
            </c:extLst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21-4AD7-9F7D-8A6A0310C8E3}"/>
              </c:ext>
            </c:extLst>
          </c:dPt>
          <c:dLbls>
            <c:dLbl>
              <c:idx val="0"/>
              <c:layout>
                <c:manualLayout>
                  <c:x val="0.33829526338726501"/>
                  <c:y val="0.20599059299388917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861042094201792"/>
                      <c:h val="0.183450557464703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21-4AD7-9F7D-8A6A0310C8E3}"/>
                </c:ext>
              </c:extLst>
            </c:dLbl>
            <c:dLbl>
              <c:idx val="1"/>
              <c:layout>
                <c:manualLayout>
                  <c:x val="-0.32011187706400068"/>
                  <c:y val="0.60975447453269593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239703961103455"/>
                      <c:h val="0.263193840888418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21-4AD7-9F7D-8A6A0310C8E3}"/>
                </c:ext>
              </c:extLst>
            </c:dLbl>
            <c:dLbl>
              <c:idx val="2"/>
              <c:layout>
                <c:manualLayout>
                  <c:x val="-0.39259244488670791"/>
                  <c:y val="-0.16280984062224185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14224781413531"/>
                      <c:h val="0.175143328475909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21-4AD7-9F7D-8A6A0310C8E3}"/>
                </c:ext>
              </c:extLst>
            </c:dLbl>
            <c:dLbl>
              <c:idx val="3"/>
              <c:layout>
                <c:manualLayout>
                  <c:x val="0.41495031983751773"/>
                  <c:y val="-0.1227694779925425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3A-443F-87E7-9509F78D1623}"/>
                </c:ext>
              </c:extLst>
            </c:dLbl>
            <c:numFmt formatCode="#,##0.00%;#,##0.00%;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('Anexa 20'!$D$50,'Anexa 20'!$F$50,'Anexa 20'!$J$50,'Anexa 20'!$L$50)</c:f>
              <c:strCache>
                <c:ptCount val="4"/>
                <c:pt idx="0">
                  <c:v>Suma total contracte</c:v>
                </c:pt>
                <c:pt idx="1">
                  <c:v>Suma total acorduri adiționale de majorare</c:v>
                </c:pt>
                <c:pt idx="2">
                  <c:v>Suma total acorduri adiționale de micșorare</c:v>
                </c:pt>
                <c:pt idx="3">
                  <c:v>Suma total acorduri adiționale de rezoluțiune</c:v>
                </c:pt>
              </c:strCache>
            </c:strRef>
          </c:cat>
          <c:val>
            <c:numRef>
              <c:f>('Anexa 20'!$D$40,'Anexa 20'!$F$40,'Anexa 20'!$J$40,'Anexa 20'!$L$40)</c:f>
              <c:numCache>
                <c:formatCode>#,##0.00</c:formatCode>
                <c:ptCount val="4"/>
                <c:pt idx="0">
                  <c:v>142285522.08000001</c:v>
                </c:pt>
                <c:pt idx="1">
                  <c:v>169964.35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21-4AD7-9F7D-8A6A0310C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5997344594222"/>
          <c:y val="0.12356616713233426"/>
          <c:w val="0.74537977834737867"/>
          <c:h val="0.68446702226737788"/>
        </c:manualLayout>
      </c:layout>
      <c:doughnutChart>
        <c:varyColors val="1"/>
        <c:ser>
          <c:idx val="0"/>
          <c:order val="0"/>
          <c:spPr>
            <a:ln w="19050"/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190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8-42B9-A9BA-16A61DBBAB93}"/>
              </c:ext>
            </c:extLst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8-42B9-A9BA-16A61DBBAB93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8-42B9-A9BA-16A61DBBAB93}"/>
              </c:ext>
            </c:extLst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 cap="flat" cmpd="sng" algn="ctr">
                <a:solidFill>
                  <a:schemeClr val="l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8-42B9-A9BA-16A61DBBAB93}"/>
              </c:ext>
            </c:extLst>
          </c:dPt>
          <c:dLbls>
            <c:dLbl>
              <c:idx val="0"/>
              <c:layout>
                <c:manualLayout>
                  <c:x val="-0.32206076699428965"/>
                  <c:y val="0.22959422007732905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335809006406951"/>
                      <c:h val="0.115681314029294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A58-42B9-A9BA-16A61DBBAB93}"/>
                </c:ext>
              </c:extLst>
            </c:dLbl>
            <c:dLbl>
              <c:idx val="1"/>
              <c:layout>
                <c:manualLayout>
                  <c:x val="-0.46646330337619046"/>
                  <c:y val="5.6017836480117371E-3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325314748665257"/>
                      <c:h val="0.264935399204131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A58-42B9-A9BA-16A61DBBAB93}"/>
                </c:ext>
              </c:extLst>
            </c:dLbl>
            <c:dLbl>
              <c:idx val="2"/>
              <c:layout>
                <c:manualLayout>
                  <c:x val="-0.3943981923914755"/>
                  <c:y val="-0.17102226737786808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36479866246229"/>
                      <c:h val="0.165669517116812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A58-42B9-A9BA-16A61DBBAB93}"/>
                </c:ext>
              </c:extLst>
            </c:dLbl>
            <c:dLbl>
              <c:idx val="3"/>
              <c:layout>
                <c:manualLayout>
                  <c:x val="0.23131348526168008"/>
                  <c:y val="-0.17088093020630485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561583871811449"/>
                      <c:h val="0.161579092935963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A58-42B9-A9BA-16A61DBBAB93}"/>
                </c:ext>
              </c:extLst>
            </c:dLbl>
            <c:dLbl>
              <c:idx val="4"/>
              <c:layout>
                <c:manualLayout>
                  <c:x val="0.31918470565501156"/>
                  <c:y val="-4.014336917562724E-2"/>
                </c:manualLayout>
              </c:layout>
              <c:numFmt formatCode="#,##0.00%;#,##0.00%;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lang="en-US" sz="10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6-4393-8714-4D625D4D7368}"/>
                </c:ext>
              </c:extLst>
            </c:dLbl>
            <c:numFmt formatCode="#,##0.00%;#,##0.00%;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('Anexa 20'!$C$50,'Anexa 20'!$E$50,'Anexa 20'!$I$50,'Anexa 20'!$K$50,'Anexa 20'!$M$50)</c:f>
              <c:strCache>
                <c:ptCount val="5"/>
                <c:pt idx="0">
                  <c:v>Nr. total contracte</c:v>
                </c:pt>
                <c:pt idx="1">
                  <c:v>Nr. total acorduri adiționale de majorare</c:v>
                </c:pt>
                <c:pt idx="2">
                  <c:v>Nr. total acorduri adiționale de micșorare</c:v>
                </c:pt>
                <c:pt idx="3">
                  <c:v>Nr. total acorduri adiționale de rezoluțiune</c:v>
                </c:pt>
                <c:pt idx="4">
                  <c:v>Alte acorduri adiționale</c:v>
                </c:pt>
              </c:strCache>
            </c:strRef>
          </c:cat>
          <c:val>
            <c:numRef>
              <c:f>('Anexa 20'!$C$40,'Anexa 20'!$E$40,'Anexa 20'!$I$40,'Anexa 20'!$K$40,'Anexa 20'!$M$40)</c:f>
              <c:numCache>
                <c:formatCode>General</c:formatCode>
                <c:ptCount val="5"/>
                <c:pt idx="0">
                  <c:v>62</c:v>
                </c:pt>
                <c:pt idx="1">
                  <c:v>1</c:v>
                </c:pt>
                <c:pt idx="2" formatCode="#,##0.00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58-42B9-A9BA-16A61DBBA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"/>
        <c:holeSize val="3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86972655404585"/>
          <c:y val="4.0613294245045152E-2"/>
          <c:w val="0.69436235259324974"/>
          <c:h val="0.881070934777795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'Anexa 20'!$B$47</c:f>
              <c:strCache>
                <c:ptCount val="1"/>
                <c:pt idx="0">
                  <c:v>% Bunuri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'Anexa 20'!$C$50:$O$50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20'!$C$47:$O$47</c:f>
              <c:numCache>
                <c:formatCode>#,##0.00</c:formatCode>
                <c:ptCount val="13"/>
                <c:pt idx="0" formatCode="0.00">
                  <c:v>50</c:v>
                </c:pt>
                <c:pt idx="1">
                  <c:v>69.675860481616198</c:v>
                </c:pt>
                <c:pt idx="2" formatCode="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47.692307692307693</c:v>
                </c:pt>
                <c:pt idx="12">
                  <c:v>69.592729865630631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C5-4898-AF91-3D13132A8CBD}"/>
            </c:ext>
          </c:extLst>
        </c:ser>
        <c:ser>
          <c:idx val="1"/>
          <c:order val="1"/>
          <c:tx>
            <c:strRef>
              <c:f>'Anexa 20'!$B$48</c:f>
              <c:strCache>
                <c:ptCount val="1"/>
                <c:pt idx="0">
                  <c:v>% Lucrări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'Anexa 20'!$C$50:$O$50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20'!$C$48:$O$48</c:f>
              <c:numCache>
                <c:formatCode>#,##0.00</c:formatCode>
                <c:ptCount val="13"/>
                <c:pt idx="0" formatCode="0.00">
                  <c:v>4.838709677419355</c:v>
                </c:pt>
                <c:pt idx="1">
                  <c:v>7.7748068519439055</c:v>
                </c:pt>
                <c:pt idx="2" formatCode="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4.6153846153846159</c:v>
                </c:pt>
                <c:pt idx="12">
                  <c:v>7.7655306911860293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1C5-4898-AF91-3D13132A8CBD}"/>
            </c:ext>
          </c:extLst>
        </c:ser>
        <c:ser>
          <c:idx val="2"/>
          <c:order val="2"/>
          <c:tx>
            <c:strRef>
              <c:f>'Anexa 20'!$B$49</c:f>
              <c:strCache>
                <c:ptCount val="1"/>
                <c:pt idx="0">
                  <c:v>% Servicii</c:v>
                </c:pt>
              </c:strCache>
            </c:strRef>
          </c:tx>
          <c:spPr>
            <a:solidFill>
              <a:srgbClr val="92D050"/>
            </a:solidFill>
            <a:ln cap="flat"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dLbl>
              <c:idx val="8"/>
              <c:layout>
                <c:manualLayout>
                  <c:x val="-4.14312679139445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8E-4C28-B9A4-B099A2C292FC}"/>
                </c:ext>
              </c:extLst>
            </c:dLbl>
            <c:dLbl>
              <c:idx val="9"/>
              <c:layout>
                <c:manualLayout>
                  <c:x val="-3.389831011140932E-2"/>
                  <c:y val="1.4199503017394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8F-4C21-BE3E-4CC0D3F271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'Anexa 20'!$C$50:$O$50</c:f>
              <c:strCache>
                <c:ptCount val="13"/>
                <c:pt idx="0">
                  <c:v>Nr. total contracte</c:v>
                </c:pt>
                <c:pt idx="1">
                  <c:v>Suma total contracte</c:v>
                </c:pt>
                <c:pt idx="2">
                  <c:v>Nr. total acorduri adiționale de majorare</c:v>
                </c:pt>
                <c:pt idx="3">
                  <c:v>Suma total acorduri adiționale de majorare</c:v>
                </c:pt>
                <c:pt idx="4">
                  <c:v>Nr. total acorduri adiționale de ajustare</c:v>
                </c:pt>
                <c:pt idx="5">
                  <c:v>Suma total acorduri adiționale de ajustare</c:v>
                </c:pt>
                <c:pt idx="6">
                  <c:v>Nr. total acorduri adiționale de micșorare</c:v>
                </c:pt>
                <c:pt idx="7">
                  <c:v>Suma total acorduri adiționale de micșorare</c:v>
                </c:pt>
                <c:pt idx="8">
                  <c:v>Nr. total acorduri adiționale de rezoluțiune</c:v>
                </c:pt>
                <c:pt idx="9">
                  <c:v>Suma total acorduri adiționale de rezoluțiune</c:v>
                </c:pt>
                <c:pt idx="10">
                  <c:v>Alte acorduri adiționale</c:v>
                </c:pt>
                <c:pt idx="11">
                  <c:v>Total contracte și acorduri adiţionale</c:v>
                </c:pt>
                <c:pt idx="12">
                  <c:v>Suma totală</c:v>
                </c:pt>
              </c:strCache>
            </c:strRef>
          </c:cat>
          <c:val>
            <c:numRef>
              <c:f>'Anexa 20'!$C$49:$O$49</c:f>
              <c:numCache>
                <c:formatCode>#,##0.00</c:formatCode>
                <c:ptCount val="13"/>
                <c:pt idx="0" formatCode="0.00">
                  <c:v>45.161290322580641</c:v>
                </c:pt>
                <c:pt idx="1">
                  <c:v>22.549332666439899</c:v>
                </c:pt>
                <c:pt idx="2" formatCode="0.00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100</c:v>
                </c:pt>
                <c:pt idx="11" formatCode="0.00">
                  <c:v>47.692307692307693</c:v>
                </c:pt>
                <c:pt idx="12">
                  <c:v>22.641739443183337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1C5-4898-AF91-3D13132A8C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3107840"/>
        <c:axId val="173134208"/>
      </c:barChart>
      <c:catAx>
        <c:axId val="17310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0" vert="horz" anchor="ctr" anchorCtr="1"/>
          <a:lstStyle/>
          <a:p>
            <a:pPr>
              <a:defRPr lang="en-US" sz="1000" b="0" i="0" u="none" strike="noStrike" baseline="0">
                <a:solidFill>
                  <a:schemeClr val="tx2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ro-RO"/>
          </a:p>
        </c:txPr>
        <c:crossAx val="173134208"/>
        <c:crosses val="autoZero"/>
        <c:auto val="1"/>
        <c:lblAlgn val="ctr"/>
        <c:lblOffset val="100"/>
        <c:noMultiLvlLbl val="0"/>
      </c:catAx>
      <c:valAx>
        <c:axId val="173134208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one"/>
        <c:crossAx val="173107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360205723909699"/>
          <c:y val="0.9647140780317176"/>
          <c:w val="0.77439563682725565"/>
          <c:h val="2.34912810219248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n-US" sz="1200" b="0" i="0" u="none" strike="noStrike" baseline="0">
              <a:solidFill>
                <a:schemeClr val="tx2">
                  <a:lumMod val="75000"/>
                </a:schemeClr>
              </a:solidFill>
              <a:latin typeface="Calibri"/>
              <a:ea typeface="Calibri"/>
              <a:cs typeface="Calibri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RO"/>
    </a:p>
  </c:tx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35989385631696"/>
          <c:y val="0.11717786260035007"/>
          <c:w val="0.6900531375902097"/>
          <c:h val="0.720921131135543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55-443F-84A0-3B611097D6E6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55-443F-84A0-3B611097D6E6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55-443F-84A0-3B611097D6E6}"/>
              </c:ext>
            </c:extLst>
          </c:dPt>
          <c:dLbls>
            <c:dLbl>
              <c:idx val="0"/>
              <c:layout>
                <c:manualLayout>
                  <c:x val="-1.0747312770903248E-16"/>
                  <c:y val="0.1247676687710868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998390884819481"/>
                      <c:h val="0.279549883378026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255-443F-84A0-3B611097D6E6}"/>
                </c:ext>
              </c:extLst>
            </c:dLbl>
            <c:dLbl>
              <c:idx val="1"/>
              <c:layout>
                <c:manualLayout>
                  <c:x val="-0.10568923305305372"/>
                  <c:y val="0.2405602356540698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8234178418838923"/>
                      <c:h val="0.21881587178802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255-443F-84A0-3B611097D6E6}"/>
                </c:ext>
              </c:extLst>
            </c:dLbl>
            <c:dLbl>
              <c:idx val="2"/>
              <c:layout>
                <c:manualLayout>
                  <c:x val="-0.25935857880879315"/>
                  <c:y val="3.066593795661613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8197743998377633"/>
                      <c:h val="0.218815863973872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255-443F-84A0-3B611097D6E6}"/>
                </c:ext>
              </c:extLst>
            </c:dLbl>
            <c:dLbl>
              <c:idx val="3"/>
              <c:layout>
                <c:manualLayout>
                  <c:x val="0.18171693890423868"/>
                  <c:y val="2.35065871447405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BD-4997-B8AD-51162199A04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('Anexa 22'!$E$13,'Anexa 22'!$G$13,'Anexa 22'!$I$13)</c:f>
              <c:strCache>
                <c:ptCount val="3"/>
                <c:pt idx="0">
                  <c:v>Nr. total contracte Bunuri</c:v>
                </c:pt>
                <c:pt idx="1">
                  <c:v>Nr. total contracte  Lucrări</c:v>
                </c:pt>
                <c:pt idx="2">
                  <c:v>Nr. total contracte   Servicii</c:v>
                </c:pt>
              </c:strCache>
            </c:strRef>
          </c:cat>
          <c:val>
            <c:numRef>
              <c:f>('Anexa 22'!$E$10,'Anexa 22'!$G$10,'Anexa 22'!$I$10)</c:f>
              <c:numCache>
                <c:formatCode>#,##0</c:formatCode>
                <c:ptCount val="3"/>
                <c:pt idx="0">
                  <c:v>687</c:v>
                </c:pt>
                <c:pt idx="1">
                  <c:v>132</c:v>
                </c:pt>
                <c:pt idx="2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55-443F-84A0-3B611097D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1826462868612"/>
          <c:y val="0.15201670123715355"/>
          <c:w val="0.63990464721321583"/>
          <c:h val="0.69554852957958246"/>
        </c:manualLayout>
      </c:layout>
      <c:pieChart>
        <c:varyColors val="1"/>
        <c:ser>
          <c:idx val="0"/>
          <c:order val="0"/>
          <c:tx>
            <c:v>Series 1</c:v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5A-42A5-AD32-39110BC6E055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5A-42A5-AD32-39110BC6E055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5A-42A5-AD32-39110BC6E055}"/>
              </c:ext>
            </c:extLst>
          </c:dPt>
          <c:dLbls>
            <c:dLbl>
              <c:idx val="0"/>
              <c:layout>
                <c:manualLayout>
                  <c:x val="-2.8845386265777188E-3"/>
                  <c:y val="0.1318288257446080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36826926046009"/>
                      <c:h val="0.25994884910485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25A-42A5-AD32-39110BC6E055}"/>
                </c:ext>
              </c:extLst>
            </c:dLbl>
            <c:dLbl>
              <c:idx val="1"/>
              <c:layout>
                <c:manualLayout>
                  <c:x val="0"/>
                  <c:y val="0.2782608695652172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368280136701587"/>
                      <c:h val="0.25994884910485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25A-42A5-AD32-39110BC6E055}"/>
                </c:ext>
              </c:extLst>
            </c:dLbl>
            <c:dLbl>
              <c:idx val="2"/>
              <c:layout>
                <c:manualLayout>
                  <c:x val="-6.8905055500420337E-2"/>
                  <c:y val="3.478260869565217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641528400176599"/>
                      <c:h val="0.25994884910485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25A-42A5-AD32-39110BC6E05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('Anexa 22'!$D$13,'Anexa 22'!$F$13,'Anexa 22'!$H$13)</c:f>
              <c:strCache>
                <c:ptCount val="3"/>
                <c:pt idx="0">
                  <c:v>Suma total contracte Bunuri</c:v>
                </c:pt>
                <c:pt idx="1">
                  <c:v>Suma total contracte Lucrări</c:v>
                </c:pt>
                <c:pt idx="2">
                  <c:v>Suma total contracte Servicii</c:v>
                </c:pt>
              </c:strCache>
            </c:strRef>
          </c:cat>
          <c:val>
            <c:numRef>
              <c:f>('Anexa 22'!$D$10,'Anexa 22'!$F$10,'Anexa 22'!$H$10)</c:f>
              <c:numCache>
                <c:formatCode>#,##0.00</c:formatCode>
                <c:ptCount val="3"/>
                <c:pt idx="0">
                  <c:v>1578127262.9800003</c:v>
                </c:pt>
                <c:pt idx="1">
                  <c:v>349797075.27999997</c:v>
                </c:pt>
                <c:pt idx="2">
                  <c:v>284061555.25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5A-42A5-AD32-39110BC6E0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'Anexa 22'!$R$5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04A-4FF0-8DA1-BF629AC93D1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4A-4FF0-8DA1-BF629AC93D1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4A-4FF0-8DA1-BF629AC93D1E}"/>
              </c:ext>
            </c:extLst>
          </c:dPt>
          <c:dLbls>
            <c:dLbl>
              <c:idx val="0"/>
              <c:layout>
                <c:manualLayout>
                  <c:x val="-0.1986111111111111"/>
                  <c:y val="-2.57933291979511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68438320209976"/>
                      <c:h val="8.98194446644835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04A-4FF0-8DA1-BF629AC93D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22'!$Q$6:$Q$8</c:f>
              <c:strCache>
                <c:ptCount val="3"/>
                <c:pt idx="0">
                  <c:v>Bunuri</c:v>
                </c:pt>
                <c:pt idx="1">
                  <c:v>Lucrări</c:v>
                </c:pt>
                <c:pt idx="2">
                  <c:v>Servicii</c:v>
                </c:pt>
              </c:strCache>
            </c:strRef>
          </c:cat>
          <c:val>
            <c:numRef>
              <c:f>'Anexa 22'!$R$6:$R$8</c:f>
              <c:numCache>
                <c:formatCode>#,##0.00</c:formatCode>
                <c:ptCount val="3"/>
                <c:pt idx="0">
                  <c:v>1578127262.9800003</c:v>
                </c:pt>
                <c:pt idx="1">
                  <c:v>349797075.27999997</c:v>
                </c:pt>
                <c:pt idx="2">
                  <c:v>284061555.25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A-4FF0-8DA1-BF629AC93D1E}"/>
            </c:ext>
          </c:extLst>
        </c:ser>
        <c:ser>
          <c:idx val="1"/>
          <c:order val="1"/>
          <c:tx>
            <c:strRef>
              <c:f>'Anexa 22'!$S$5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'Anexa 22'!$Q$6:$Q$8</c:f>
              <c:strCache>
                <c:ptCount val="3"/>
                <c:pt idx="0">
                  <c:v>Bunuri</c:v>
                </c:pt>
                <c:pt idx="1">
                  <c:v>Lucrări</c:v>
                </c:pt>
                <c:pt idx="2">
                  <c:v>Servicii</c:v>
                </c:pt>
              </c:strCache>
            </c:strRef>
          </c:cat>
          <c:val>
            <c:numRef>
              <c:f>'Anexa 22'!$S$6:$S$8</c:f>
              <c:numCache>
                <c:formatCode>#,##0.00</c:formatCode>
                <c:ptCount val="3"/>
                <c:pt idx="0">
                  <c:v>896516451.72000003</c:v>
                </c:pt>
                <c:pt idx="1">
                  <c:v>194318252.59999999</c:v>
                </c:pt>
                <c:pt idx="2">
                  <c:v>286525139.05999994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01-4F89-8616-2826B7822D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17928511"/>
        <c:axId val="1817907871"/>
      </c:barChart>
      <c:valAx>
        <c:axId val="1817907871"/>
        <c:scaling>
          <c:orientation val="minMax"/>
        </c:scaling>
        <c:delete val="1"/>
        <c:axPos val="b"/>
        <c:numFmt formatCode="#,##0.00" sourceLinked="1"/>
        <c:majorTickMark val="out"/>
        <c:minorTickMark val="none"/>
        <c:tickLblPos val="nextTo"/>
        <c:crossAx val="1817928511"/>
        <c:crosses val="autoZero"/>
        <c:crossBetween val="between"/>
      </c:valAx>
      <c:catAx>
        <c:axId val="18179285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8179078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chemeClr val="tx1"/>
          </a:solidFill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173491</xdr:colOff>
      <xdr:row>121</xdr:row>
      <xdr:rowOff>914400</xdr:rowOff>
    </xdr:from>
    <xdr:to>
      <xdr:col>8</xdr:col>
      <xdr:colOff>217714</xdr:colOff>
      <xdr:row>155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227034</xdr:colOff>
      <xdr:row>121</xdr:row>
      <xdr:rowOff>689679</xdr:rowOff>
    </xdr:from>
    <xdr:to>
      <xdr:col>21</xdr:col>
      <xdr:colOff>143276</xdr:colOff>
      <xdr:row>153</xdr:row>
      <xdr:rowOff>112593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179916</xdr:colOff>
      <xdr:row>163</xdr:row>
      <xdr:rowOff>113242</xdr:rowOff>
    </xdr:from>
    <xdr:to>
      <xdr:col>8</xdr:col>
      <xdr:colOff>302558</xdr:colOff>
      <xdr:row>213</xdr:row>
      <xdr:rowOff>40821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50</xdr:row>
      <xdr:rowOff>114301</xdr:rowOff>
    </xdr:from>
    <xdr:to>
      <xdr:col>5</xdr:col>
      <xdr:colOff>228600</xdr:colOff>
      <xdr:row>78</xdr:row>
      <xdr:rowOff>28575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247651</xdr:colOff>
      <xdr:row>51</xdr:row>
      <xdr:rowOff>9525</xdr:rowOff>
    </xdr:from>
    <xdr:to>
      <xdr:col>13</xdr:col>
      <xdr:colOff>114300</xdr:colOff>
      <xdr:row>78</xdr:row>
      <xdr:rowOff>66675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952501</xdr:colOff>
      <xdr:row>81</xdr:row>
      <xdr:rowOff>38100</xdr:rowOff>
    </xdr:from>
    <xdr:to>
      <xdr:col>11</xdr:col>
      <xdr:colOff>704850</xdr:colOff>
      <xdr:row>146</xdr:row>
      <xdr:rowOff>76200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510117</xdr:colOff>
      <xdr:row>15</xdr:row>
      <xdr:rowOff>15322</xdr:rowOff>
    </xdr:from>
    <xdr:to>
      <xdr:col>12</xdr:col>
      <xdr:colOff>927100</xdr:colOff>
      <xdr:row>38</xdr:row>
      <xdr:rowOff>7039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695325</xdr:colOff>
      <xdr:row>14</xdr:row>
      <xdr:rowOff>156543</xdr:rowOff>
    </xdr:from>
    <xdr:to>
      <xdr:col>5</xdr:col>
      <xdr:colOff>552450</xdr:colOff>
      <xdr:row>37</xdr:row>
      <xdr:rowOff>156543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63500</xdr:colOff>
      <xdr:row>8</xdr:row>
      <xdr:rowOff>311150</xdr:rowOff>
    </xdr:from>
    <xdr:to>
      <xdr:col>21</xdr:col>
      <xdr:colOff>306916</xdr:colOff>
      <xdr:row>16</xdr:row>
      <xdr:rowOff>74083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51D719-BB6F-90D3-35EA-1108E69BE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174624</xdr:colOff>
      <xdr:row>28</xdr:row>
      <xdr:rowOff>14816</xdr:rowOff>
    </xdr:from>
    <xdr:to>
      <xdr:col>20</xdr:col>
      <xdr:colOff>68791</xdr:colOff>
      <xdr:row>45</xdr:row>
      <xdr:rowOff>59266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D3EA350-302B-9757-1A08-3BEC72D3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597958</xdr:colOff>
      <xdr:row>11</xdr:row>
      <xdr:rowOff>538691</xdr:rowOff>
    </xdr:from>
    <xdr:to>
      <xdr:col>22</xdr:col>
      <xdr:colOff>127001</xdr:colOff>
      <xdr:row>25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0AFD7F-6F00-038E-4BE8-43847E32A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376237</xdr:colOff>
      <xdr:row>16</xdr:row>
      <xdr:rowOff>185737</xdr:rowOff>
    </xdr:from>
    <xdr:to>
      <xdr:col>18</xdr:col>
      <xdr:colOff>71437</xdr:colOff>
      <xdr:row>27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CD37DB-3307-BD05-72C7-075528DD3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F136"/>
  <sheetViews>
    <sheetView view="pageBreakPreview" zoomScaleNormal="85" zoomScaleSheetLayoutView="100" workbookViewId="0">
      <pane ySplit="6" topLeftCell="A100" activePane="bottomLeft" state="frozen"/>
      <selection activeCell="B32" sqref="B32"/>
      <selection pane="bottomLeft" activeCell="E6" sqref="E6"/>
    </sheetView>
  </sheetViews>
  <sheetFormatPr defaultColWidth="4.7109375" defaultRowHeight="12.75" x14ac:dyDescent="0.2"/>
  <cols>
    <col min="1" max="1" width="8.7109375" style="13" customWidth="1"/>
    <col min="2" max="2" width="74.28515625" style="1" customWidth="1"/>
    <col min="3" max="5" width="9.42578125" style="12" customWidth="1"/>
    <col min="6" max="7" width="10.28515625" style="1" customWidth="1"/>
    <col min="8" max="254" width="9.140625" style="1" customWidth="1"/>
    <col min="255" max="255" width="4.7109375" style="1"/>
    <col min="256" max="256" width="8.7109375" style="1" customWidth="1"/>
    <col min="257" max="257" width="51.7109375" style="1" customWidth="1"/>
    <col min="258" max="259" width="14.5703125" style="1" customWidth="1"/>
    <col min="260" max="510" width="9.140625" style="1" customWidth="1"/>
    <col min="511" max="511" width="4.7109375" style="1"/>
    <col min="512" max="512" width="8.7109375" style="1" customWidth="1"/>
    <col min="513" max="513" width="51.7109375" style="1" customWidth="1"/>
    <col min="514" max="515" width="14.5703125" style="1" customWidth="1"/>
    <col min="516" max="766" width="9.140625" style="1" customWidth="1"/>
    <col min="767" max="767" width="4.7109375" style="1"/>
    <col min="768" max="768" width="8.7109375" style="1" customWidth="1"/>
    <col min="769" max="769" width="51.7109375" style="1" customWidth="1"/>
    <col min="770" max="771" width="14.5703125" style="1" customWidth="1"/>
    <col min="772" max="1022" width="9.140625" style="1" customWidth="1"/>
    <col min="1023" max="1023" width="4.7109375" style="1"/>
    <col min="1024" max="1024" width="8.7109375" style="1" customWidth="1"/>
    <col min="1025" max="1025" width="51.7109375" style="1" customWidth="1"/>
    <col min="1026" max="1027" width="14.5703125" style="1" customWidth="1"/>
    <col min="1028" max="1278" width="9.140625" style="1" customWidth="1"/>
    <col min="1279" max="1279" width="4.7109375" style="1"/>
    <col min="1280" max="1280" width="8.7109375" style="1" customWidth="1"/>
    <col min="1281" max="1281" width="51.7109375" style="1" customWidth="1"/>
    <col min="1282" max="1283" width="14.5703125" style="1" customWidth="1"/>
    <col min="1284" max="1534" width="9.140625" style="1" customWidth="1"/>
    <col min="1535" max="1535" width="4.7109375" style="1"/>
    <col min="1536" max="1536" width="8.7109375" style="1" customWidth="1"/>
    <col min="1537" max="1537" width="51.7109375" style="1" customWidth="1"/>
    <col min="1538" max="1539" width="14.5703125" style="1" customWidth="1"/>
    <col min="1540" max="1790" width="9.140625" style="1" customWidth="1"/>
    <col min="1791" max="1791" width="4.7109375" style="1"/>
    <col min="1792" max="1792" width="8.7109375" style="1" customWidth="1"/>
    <col min="1793" max="1793" width="51.7109375" style="1" customWidth="1"/>
    <col min="1794" max="1795" width="14.5703125" style="1" customWidth="1"/>
    <col min="1796" max="2046" width="9.140625" style="1" customWidth="1"/>
    <col min="2047" max="2047" width="4.7109375" style="1"/>
    <col min="2048" max="2048" width="8.7109375" style="1" customWidth="1"/>
    <col min="2049" max="2049" width="51.7109375" style="1" customWidth="1"/>
    <col min="2050" max="2051" width="14.5703125" style="1" customWidth="1"/>
    <col min="2052" max="2302" width="9.140625" style="1" customWidth="1"/>
    <col min="2303" max="2303" width="4.7109375" style="1"/>
    <col min="2304" max="2304" width="8.7109375" style="1" customWidth="1"/>
    <col min="2305" max="2305" width="51.7109375" style="1" customWidth="1"/>
    <col min="2306" max="2307" width="14.5703125" style="1" customWidth="1"/>
    <col min="2308" max="2558" width="9.140625" style="1" customWidth="1"/>
    <col min="2559" max="2559" width="4.7109375" style="1"/>
    <col min="2560" max="2560" width="8.7109375" style="1" customWidth="1"/>
    <col min="2561" max="2561" width="51.7109375" style="1" customWidth="1"/>
    <col min="2562" max="2563" width="14.5703125" style="1" customWidth="1"/>
    <col min="2564" max="2814" width="9.140625" style="1" customWidth="1"/>
    <col min="2815" max="2815" width="4.7109375" style="1"/>
    <col min="2816" max="2816" width="8.7109375" style="1" customWidth="1"/>
    <col min="2817" max="2817" width="51.7109375" style="1" customWidth="1"/>
    <col min="2818" max="2819" width="14.5703125" style="1" customWidth="1"/>
    <col min="2820" max="3070" width="9.140625" style="1" customWidth="1"/>
    <col min="3071" max="3071" width="4.7109375" style="1"/>
    <col min="3072" max="3072" width="8.7109375" style="1" customWidth="1"/>
    <col min="3073" max="3073" width="51.7109375" style="1" customWidth="1"/>
    <col min="3074" max="3075" width="14.5703125" style="1" customWidth="1"/>
    <col min="3076" max="3326" width="9.140625" style="1" customWidth="1"/>
    <col min="3327" max="3327" width="4.7109375" style="1"/>
    <col min="3328" max="3328" width="8.7109375" style="1" customWidth="1"/>
    <col min="3329" max="3329" width="51.7109375" style="1" customWidth="1"/>
    <col min="3330" max="3331" width="14.5703125" style="1" customWidth="1"/>
    <col min="3332" max="3582" width="9.140625" style="1" customWidth="1"/>
    <col min="3583" max="3583" width="4.7109375" style="1"/>
    <col min="3584" max="3584" width="8.7109375" style="1" customWidth="1"/>
    <col min="3585" max="3585" width="51.7109375" style="1" customWidth="1"/>
    <col min="3586" max="3587" width="14.5703125" style="1" customWidth="1"/>
    <col min="3588" max="3838" width="9.140625" style="1" customWidth="1"/>
    <col min="3839" max="3839" width="4.7109375" style="1"/>
    <col min="3840" max="3840" width="8.7109375" style="1" customWidth="1"/>
    <col min="3841" max="3841" width="51.7109375" style="1" customWidth="1"/>
    <col min="3842" max="3843" width="14.5703125" style="1" customWidth="1"/>
    <col min="3844" max="4094" width="9.140625" style="1" customWidth="1"/>
    <col min="4095" max="4095" width="4.7109375" style="1"/>
    <col min="4096" max="4096" width="8.7109375" style="1" customWidth="1"/>
    <col min="4097" max="4097" width="51.7109375" style="1" customWidth="1"/>
    <col min="4098" max="4099" width="14.5703125" style="1" customWidth="1"/>
    <col min="4100" max="4350" width="9.140625" style="1" customWidth="1"/>
    <col min="4351" max="4351" width="4.7109375" style="1"/>
    <col min="4352" max="4352" width="8.7109375" style="1" customWidth="1"/>
    <col min="4353" max="4353" width="51.7109375" style="1" customWidth="1"/>
    <col min="4354" max="4355" width="14.5703125" style="1" customWidth="1"/>
    <col min="4356" max="4606" width="9.140625" style="1" customWidth="1"/>
    <col min="4607" max="4607" width="4.7109375" style="1"/>
    <col min="4608" max="4608" width="8.7109375" style="1" customWidth="1"/>
    <col min="4609" max="4609" width="51.7109375" style="1" customWidth="1"/>
    <col min="4610" max="4611" width="14.5703125" style="1" customWidth="1"/>
    <col min="4612" max="4862" width="9.140625" style="1" customWidth="1"/>
    <col min="4863" max="4863" width="4.7109375" style="1"/>
    <col min="4864" max="4864" width="8.7109375" style="1" customWidth="1"/>
    <col min="4865" max="4865" width="51.7109375" style="1" customWidth="1"/>
    <col min="4866" max="4867" width="14.5703125" style="1" customWidth="1"/>
    <col min="4868" max="5118" width="9.140625" style="1" customWidth="1"/>
    <col min="5119" max="5119" width="4.7109375" style="1"/>
    <col min="5120" max="5120" width="8.7109375" style="1" customWidth="1"/>
    <col min="5121" max="5121" width="51.7109375" style="1" customWidth="1"/>
    <col min="5122" max="5123" width="14.5703125" style="1" customWidth="1"/>
    <col min="5124" max="5374" width="9.140625" style="1" customWidth="1"/>
    <col min="5375" max="5375" width="4.7109375" style="1"/>
    <col min="5376" max="5376" width="8.7109375" style="1" customWidth="1"/>
    <col min="5377" max="5377" width="51.7109375" style="1" customWidth="1"/>
    <col min="5378" max="5379" width="14.5703125" style="1" customWidth="1"/>
    <col min="5380" max="5630" width="9.140625" style="1" customWidth="1"/>
    <col min="5631" max="5631" width="4.7109375" style="1"/>
    <col min="5632" max="5632" width="8.7109375" style="1" customWidth="1"/>
    <col min="5633" max="5633" width="51.7109375" style="1" customWidth="1"/>
    <col min="5634" max="5635" width="14.5703125" style="1" customWidth="1"/>
    <col min="5636" max="5886" width="9.140625" style="1" customWidth="1"/>
    <col min="5887" max="5887" width="4.7109375" style="1"/>
    <col min="5888" max="5888" width="8.7109375" style="1" customWidth="1"/>
    <col min="5889" max="5889" width="51.7109375" style="1" customWidth="1"/>
    <col min="5890" max="5891" width="14.5703125" style="1" customWidth="1"/>
    <col min="5892" max="6142" width="9.140625" style="1" customWidth="1"/>
    <col min="6143" max="6143" width="4.7109375" style="1"/>
    <col min="6144" max="6144" width="8.7109375" style="1" customWidth="1"/>
    <col min="6145" max="6145" width="51.7109375" style="1" customWidth="1"/>
    <col min="6146" max="6147" width="14.5703125" style="1" customWidth="1"/>
    <col min="6148" max="6398" width="9.140625" style="1" customWidth="1"/>
    <col min="6399" max="6399" width="4.7109375" style="1"/>
    <col min="6400" max="6400" width="8.7109375" style="1" customWidth="1"/>
    <col min="6401" max="6401" width="51.7109375" style="1" customWidth="1"/>
    <col min="6402" max="6403" width="14.5703125" style="1" customWidth="1"/>
    <col min="6404" max="6654" width="9.140625" style="1" customWidth="1"/>
    <col min="6655" max="6655" width="4.7109375" style="1"/>
    <col min="6656" max="6656" width="8.7109375" style="1" customWidth="1"/>
    <col min="6657" max="6657" width="51.7109375" style="1" customWidth="1"/>
    <col min="6658" max="6659" width="14.5703125" style="1" customWidth="1"/>
    <col min="6660" max="6910" width="9.140625" style="1" customWidth="1"/>
    <col min="6911" max="6911" width="4.7109375" style="1"/>
    <col min="6912" max="6912" width="8.7109375" style="1" customWidth="1"/>
    <col min="6913" max="6913" width="51.7109375" style="1" customWidth="1"/>
    <col min="6914" max="6915" width="14.5703125" style="1" customWidth="1"/>
    <col min="6916" max="7166" width="9.140625" style="1" customWidth="1"/>
    <col min="7167" max="7167" width="4.7109375" style="1"/>
    <col min="7168" max="7168" width="8.7109375" style="1" customWidth="1"/>
    <col min="7169" max="7169" width="51.7109375" style="1" customWidth="1"/>
    <col min="7170" max="7171" width="14.5703125" style="1" customWidth="1"/>
    <col min="7172" max="7422" width="9.140625" style="1" customWidth="1"/>
    <col min="7423" max="7423" width="4.7109375" style="1"/>
    <col min="7424" max="7424" width="8.7109375" style="1" customWidth="1"/>
    <col min="7425" max="7425" width="51.7109375" style="1" customWidth="1"/>
    <col min="7426" max="7427" width="14.5703125" style="1" customWidth="1"/>
    <col min="7428" max="7678" width="9.140625" style="1" customWidth="1"/>
    <col min="7679" max="7679" width="4.7109375" style="1"/>
    <col min="7680" max="7680" width="8.7109375" style="1" customWidth="1"/>
    <col min="7681" max="7681" width="51.7109375" style="1" customWidth="1"/>
    <col min="7682" max="7683" width="14.5703125" style="1" customWidth="1"/>
    <col min="7684" max="7934" width="9.140625" style="1" customWidth="1"/>
    <col min="7935" max="7935" width="4.7109375" style="1"/>
    <col min="7936" max="7936" width="8.7109375" style="1" customWidth="1"/>
    <col min="7937" max="7937" width="51.7109375" style="1" customWidth="1"/>
    <col min="7938" max="7939" width="14.5703125" style="1" customWidth="1"/>
    <col min="7940" max="8190" width="9.140625" style="1" customWidth="1"/>
    <col min="8191" max="8191" width="4.7109375" style="1"/>
    <col min="8192" max="8192" width="8.7109375" style="1" customWidth="1"/>
    <col min="8193" max="8193" width="51.7109375" style="1" customWidth="1"/>
    <col min="8194" max="8195" width="14.5703125" style="1" customWidth="1"/>
    <col min="8196" max="8446" width="9.140625" style="1" customWidth="1"/>
    <col min="8447" max="8447" width="4.7109375" style="1"/>
    <col min="8448" max="8448" width="8.7109375" style="1" customWidth="1"/>
    <col min="8449" max="8449" width="51.7109375" style="1" customWidth="1"/>
    <col min="8450" max="8451" width="14.5703125" style="1" customWidth="1"/>
    <col min="8452" max="8702" width="9.140625" style="1" customWidth="1"/>
    <col min="8703" max="8703" width="4.7109375" style="1"/>
    <col min="8704" max="8704" width="8.7109375" style="1" customWidth="1"/>
    <col min="8705" max="8705" width="51.7109375" style="1" customWidth="1"/>
    <col min="8706" max="8707" width="14.5703125" style="1" customWidth="1"/>
    <col min="8708" max="8958" width="9.140625" style="1" customWidth="1"/>
    <col min="8959" max="8959" width="4.7109375" style="1"/>
    <col min="8960" max="8960" width="8.7109375" style="1" customWidth="1"/>
    <col min="8961" max="8961" width="51.7109375" style="1" customWidth="1"/>
    <col min="8962" max="8963" width="14.5703125" style="1" customWidth="1"/>
    <col min="8964" max="9214" width="9.140625" style="1" customWidth="1"/>
    <col min="9215" max="9215" width="4.7109375" style="1"/>
    <col min="9216" max="9216" width="8.7109375" style="1" customWidth="1"/>
    <col min="9217" max="9217" width="51.7109375" style="1" customWidth="1"/>
    <col min="9218" max="9219" width="14.5703125" style="1" customWidth="1"/>
    <col min="9220" max="9470" width="9.140625" style="1" customWidth="1"/>
    <col min="9471" max="9471" width="4.7109375" style="1"/>
    <col min="9472" max="9472" width="8.7109375" style="1" customWidth="1"/>
    <col min="9473" max="9473" width="51.7109375" style="1" customWidth="1"/>
    <col min="9474" max="9475" width="14.5703125" style="1" customWidth="1"/>
    <col min="9476" max="9726" width="9.140625" style="1" customWidth="1"/>
    <col min="9727" max="9727" width="4.7109375" style="1"/>
    <col min="9728" max="9728" width="8.7109375" style="1" customWidth="1"/>
    <col min="9729" max="9729" width="51.7109375" style="1" customWidth="1"/>
    <col min="9730" max="9731" width="14.5703125" style="1" customWidth="1"/>
    <col min="9732" max="9982" width="9.140625" style="1" customWidth="1"/>
    <col min="9983" max="9983" width="4.7109375" style="1"/>
    <col min="9984" max="9984" width="8.7109375" style="1" customWidth="1"/>
    <col min="9985" max="9985" width="51.7109375" style="1" customWidth="1"/>
    <col min="9986" max="9987" width="14.5703125" style="1" customWidth="1"/>
    <col min="9988" max="10238" width="9.140625" style="1" customWidth="1"/>
    <col min="10239" max="10239" width="4.7109375" style="1"/>
    <col min="10240" max="10240" width="8.7109375" style="1" customWidth="1"/>
    <col min="10241" max="10241" width="51.7109375" style="1" customWidth="1"/>
    <col min="10242" max="10243" width="14.5703125" style="1" customWidth="1"/>
    <col min="10244" max="10494" width="9.140625" style="1" customWidth="1"/>
    <col min="10495" max="10495" width="4.7109375" style="1"/>
    <col min="10496" max="10496" width="8.7109375" style="1" customWidth="1"/>
    <col min="10497" max="10497" width="51.7109375" style="1" customWidth="1"/>
    <col min="10498" max="10499" width="14.5703125" style="1" customWidth="1"/>
    <col min="10500" max="10750" width="9.140625" style="1" customWidth="1"/>
    <col min="10751" max="10751" width="4.7109375" style="1"/>
    <col min="10752" max="10752" width="8.7109375" style="1" customWidth="1"/>
    <col min="10753" max="10753" width="51.7109375" style="1" customWidth="1"/>
    <col min="10754" max="10755" width="14.5703125" style="1" customWidth="1"/>
    <col min="10756" max="11006" width="9.140625" style="1" customWidth="1"/>
    <col min="11007" max="11007" width="4.7109375" style="1"/>
    <col min="11008" max="11008" width="8.7109375" style="1" customWidth="1"/>
    <col min="11009" max="11009" width="51.7109375" style="1" customWidth="1"/>
    <col min="11010" max="11011" width="14.5703125" style="1" customWidth="1"/>
    <col min="11012" max="11262" width="9.140625" style="1" customWidth="1"/>
    <col min="11263" max="11263" width="4.7109375" style="1"/>
    <col min="11264" max="11264" width="8.7109375" style="1" customWidth="1"/>
    <col min="11265" max="11265" width="51.7109375" style="1" customWidth="1"/>
    <col min="11266" max="11267" width="14.5703125" style="1" customWidth="1"/>
    <col min="11268" max="11518" width="9.140625" style="1" customWidth="1"/>
    <col min="11519" max="11519" width="4.7109375" style="1"/>
    <col min="11520" max="11520" width="8.7109375" style="1" customWidth="1"/>
    <col min="11521" max="11521" width="51.7109375" style="1" customWidth="1"/>
    <col min="11522" max="11523" width="14.5703125" style="1" customWidth="1"/>
    <col min="11524" max="11774" width="9.140625" style="1" customWidth="1"/>
    <col min="11775" max="11775" width="4.7109375" style="1"/>
    <col min="11776" max="11776" width="8.7109375" style="1" customWidth="1"/>
    <col min="11777" max="11777" width="51.7109375" style="1" customWidth="1"/>
    <col min="11778" max="11779" width="14.5703125" style="1" customWidth="1"/>
    <col min="11780" max="12030" width="9.140625" style="1" customWidth="1"/>
    <col min="12031" max="12031" width="4.7109375" style="1"/>
    <col min="12032" max="12032" width="8.7109375" style="1" customWidth="1"/>
    <col min="12033" max="12033" width="51.7109375" style="1" customWidth="1"/>
    <col min="12034" max="12035" width="14.5703125" style="1" customWidth="1"/>
    <col min="12036" max="12286" width="9.140625" style="1" customWidth="1"/>
    <col min="12287" max="12287" width="4.7109375" style="1"/>
    <col min="12288" max="12288" width="8.7109375" style="1" customWidth="1"/>
    <col min="12289" max="12289" width="51.7109375" style="1" customWidth="1"/>
    <col min="12290" max="12291" width="14.5703125" style="1" customWidth="1"/>
    <col min="12292" max="12542" width="9.140625" style="1" customWidth="1"/>
    <col min="12543" max="12543" width="4.7109375" style="1"/>
    <col min="12544" max="12544" width="8.7109375" style="1" customWidth="1"/>
    <col min="12545" max="12545" width="51.7109375" style="1" customWidth="1"/>
    <col min="12546" max="12547" width="14.5703125" style="1" customWidth="1"/>
    <col min="12548" max="12798" width="9.140625" style="1" customWidth="1"/>
    <col min="12799" max="12799" width="4.7109375" style="1"/>
    <col min="12800" max="12800" width="8.7109375" style="1" customWidth="1"/>
    <col min="12801" max="12801" width="51.7109375" style="1" customWidth="1"/>
    <col min="12802" max="12803" width="14.5703125" style="1" customWidth="1"/>
    <col min="12804" max="13054" width="9.140625" style="1" customWidth="1"/>
    <col min="13055" max="13055" width="4.7109375" style="1"/>
    <col min="13056" max="13056" width="8.7109375" style="1" customWidth="1"/>
    <col min="13057" max="13057" width="51.7109375" style="1" customWidth="1"/>
    <col min="13058" max="13059" width="14.5703125" style="1" customWidth="1"/>
    <col min="13060" max="13310" width="9.140625" style="1" customWidth="1"/>
    <col min="13311" max="13311" width="4.7109375" style="1"/>
    <col min="13312" max="13312" width="8.7109375" style="1" customWidth="1"/>
    <col min="13313" max="13313" width="51.7109375" style="1" customWidth="1"/>
    <col min="13314" max="13315" width="14.5703125" style="1" customWidth="1"/>
    <col min="13316" max="13566" width="9.140625" style="1" customWidth="1"/>
    <col min="13567" max="13567" width="4.7109375" style="1"/>
    <col min="13568" max="13568" width="8.7109375" style="1" customWidth="1"/>
    <col min="13569" max="13569" width="51.7109375" style="1" customWidth="1"/>
    <col min="13570" max="13571" width="14.5703125" style="1" customWidth="1"/>
    <col min="13572" max="13822" width="9.140625" style="1" customWidth="1"/>
    <col min="13823" max="13823" width="4.7109375" style="1"/>
    <col min="13824" max="13824" width="8.7109375" style="1" customWidth="1"/>
    <col min="13825" max="13825" width="51.7109375" style="1" customWidth="1"/>
    <col min="13826" max="13827" width="14.5703125" style="1" customWidth="1"/>
    <col min="13828" max="14078" width="9.140625" style="1" customWidth="1"/>
    <col min="14079" max="14079" width="4.7109375" style="1"/>
    <col min="14080" max="14080" width="8.7109375" style="1" customWidth="1"/>
    <col min="14081" max="14081" width="51.7109375" style="1" customWidth="1"/>
    <col min="14082" max="14083" width="14.5703125" style="1" customWidth="1"/>
    <col min="14084" max="14334" width="9.140625" style="1" customWidth="1"/>
    <col min="14335" max="14335" width="4.7109375" style="1"/>
    <col min="14336" max="14336" width="8.7109375" style="1" customWidth="1"/>
    <col min="14337" max="14337" width="51.7109375" style="1" customWidth="1"/>
    <col min="14338" max="14339" width="14.5703125" style="1" customWidth="1"/>
    <col min="14340" max="14590" width="9.140625" style="1" customWidth="1"/>
    <col min="14591" max="14591" width="4.7109375" style="1"/>
    <col min="14592" max="14592" width="8.7109375" style="1" customWidth="1"/>
    <col min="14593" max="14593" width="51.7109375" style="1" customWidth="1"/>
    <col min="14594" max="14595" width="14.5703125" style="1" customWidth="1"/>
    <col min="14596" max="14846" width="9.140625" style="1" customWidth="1"/>
    <col min="14847" max="14847" width="4.7109375" style="1"/>
    <col min="14848" max="14848" width="8.7109375" style="1" customWidth="1"/>
    <col min="14849" max="14849" width="51.7109375" style="1" customWidth="1"/>
    <col min="14850" max="14851" width="14.5703125" style="1" customWidth="1"/>
    <col min="14852" max="15102" width="9.140625" style="1" customWidth="1"/>
    <col min="15103" max="15103" width="4.7109375" style="1"/>
    <col min="15104" max="15104" width="8.7109375" style="1" customWidth="1"/>
    <col min="15105" max="15105" width="51.7109375" style="1" customWidth="1"/>
    <col min="15106" max="15107" width="14.5703125" style="1" customWidth="1"/>
    <col min="15108" max="15358" width="9.140625" style="1" customWidth="1"/>
    <col min="15359" max="15359" width="4.7109375" style="1"/>
    <col min="15360" max="15360" width="8.7109375" style="1" customWidth="1"/>
    <col min="15361" max="15361" width="51.7109375" style="1" customWidth="1"/>
    <col min="15362" max="15363" width="14.5703125" style="1" customWidth="1"/>
    <col min="15364" max="15614" width="9.140625" style="1" customWidth="1"/>
    <col min="15615" max="15615" width="4.7109375" style="1"/>
    <col min="15616" max="15616" width="8.7109375" style="1" customWidth="1"/>
    <col min="15617" max="15617" width="51.7109375" style="1" customWidth="1"/>
    <col min="15618" max="15619" width="14.5703125" style="1" customWidth="1"/>
    <col min="15620" max="15870" width="9.140625" style="1" customWidth="1"/>
    <col min="15871" max="15871" width="4.7109375" style="1"/>
    <col min="15872" max="15872" width="8.7109375" style="1" customWidth="1"/>
    <col min="15873" max="15873" width="51.7109375" style="1" customWidth="1"/>
    <col min="15874" max="15875" width="14.5703125" style="1" customWidth="1"/>
    <col min="15876" max="16126" width="9.140625" style="1" customWidth="1"/>
    <col min="16127" max="16127" width="4.7109375" style="1"/>
    <col min="16128" max="16128" width="8.7109375" style="1" customWidth="1"/>
    <col min="16129" max="16129" width="51.7109375" style="1" customWidth="1"/>
    <col min="16130" max="16131" width="14.5703125" style="1" customWidth="1"/>
    <col min="16132" max="16382" width="9.140625" style="1" customWidth="1"/>
    <col min="16383" max="16384" width="4.7109375" style="1"/>
  </cols>
  <sheetData>
    <row r="1" spans="1:6" ht="16.5" customHeight="1" x14ac:dyDescent="0.2">
      <c r="A1" s="405" t="s">
        <v>250</v>
      </c>
      <c r="B1" s="405"/>
      <c r="C1" s="405"/>
      <c r="D1" s="405"/>
      <c r="E1" s="405"/>
      <c r="F1" s="405"/>
    </row>
    <row r="2" spans="1:6" ht="16.5" customHeight="1" x14ac:dyDescent="0.2">
      <c r="A2" s="403" t="s">
        <v>260</v>
      </c>
      <c r="B2" s="403"/>
      <c r="C2" s="403"/>
      <c r="D2" s="403"/>
      <c r="E2" s="403"/>
      <c r="F2" s="403"/>
    </row>
    <row r="3" spans="1:6" ht="27.75" customHeight="1" thickBot="1" x14ac:dyDescent="0.25">
      <c r="A3" s="403"/>
      <c r="B3" s="403"/>
      <c r="C3" s="403"/>
      <c r="D3" s="403"/>
      <c r="E3" s="403"/>
      <c r="F3" s="403"/>
    </row>
    <row r="4" spans="1:6" ht="19.5" hidden="1" customHeight="1" thickBot="1" x14ac:dyDescent="0.25">
      <c r="A4" s="404"/>
      <c r="B4" s="404"/>
      <c r="C4" s="404"/>
      <c r="D4" s="404"/>
      <c r="E4" s="404"/>
      <c r="F4" s="404"/>
    </row>
    <row r="5" spans="1:6" ht="40.5" customHeight="1" x14ac:dyDescent="0.2">
      <c r="A5" s="399" t="s">
        <v>2</v>
      </c>
      <c r="B5" s="401" t="s">
        <v>3</v>
      </c>
      <c r="C5" s="14" t="s">
        <v>232</v>
      </c>
      <c r="D5" s="14" t="s">
        <v>171</v>
      </c>
      <c r="E5" s="342" t="s">
        <v>222</v>
      </c>
      <c r="F5" s="15" t="s">
        <v>4</v>
      </c>
    </row>
    <row r="6" spans="1:6" ht="21" customHeight="1" x14ac:dyDescent="0.2">
      <c r="A6" s="400"/>
      <c r="B6" s="402"/>
      <c r="C6" s="16" t="s">
        <v>1</v>
      </c>
      <c r="D6" s="16" t="s">
        <v>1</v>
      </c>
      <c r="E6" s="16" t="s">
        <v>1</v>
      </c>
      <c r="F6" s="17" t="s">
        <v>1</v>
      </c>
    </row>
    <row r="7" spans="1:6" s="3" customFormat="1" x14ac:dyDescent="0.2">
      <c r="A7" s="338" t="s">
        <v>121</v>
      </c>
      <c r="B7" s="339" t="s">
        <v>122</v>
      </c>
      <c r="C7" s="41"/>
      <c r="D7" s="41">
        <v>4</v>
      </c>
      <c r="E7" s="41"/>
      <c r="F7" s="308">
        <v>4</v>
      </c>
    </row>
    <row r="8" spans="1:6" s="3" customFormat="1" x14ac:dyDescent="0.2">
      <c r="A8" s="340" t="s">
        <v>5</v>
      </c>
      <c r="B8" s="341" t="s">
        <v>6</v>
      </c>
      <c r="C8" s="42"/>
      <c r="D8" s="42">
        <v>31</v>
      </c>
      <c r="E8" s="42"/>
      <c r="F8" s="284">
        <v>31</v>
      </c>
    </row>
    <row r="9" spans="1:6" s="3" customFormat="1" x14ac:dyDescent="0.2">
      <c r="A9" s="338" t="s">
        <v>7</v>
      </c>
      <c r="B9" s="339" t="s">
        <v>8</v>
      </c>
      <c r="C9" s="41"/>
      <c r="D9" s="41">
        <v>10</v>
      </c>
      <c r="E9" s="41"/>
      <c r="F9" s="308">
        <v>10</v>
      </c>
    </row>
    <row r="10" spans="1:6" s="3" customFormat="1" x14ac:dyDescent="0.2">
      <c r="A10" s="340" t="s">
        <v>233</v>
      </c>
      <c r="B10" s="341" t="s">
        <v>234</v>
      </c>
      <c r="C10" s="42"/>
      <c r="D10" s="42">
        <v>3</v>
      </c>
      <c r="E10" s="42"/>
      <c r="F10" s="284">
        <v>3</v>
      </c>
    </row>
    <row r="11" spans="1:6" s="3" customFormat="1" x14ac:dyDescent="0.2">
      <c r="A11" s="338" t="s">
        <v>9</v>
      </c>
      <c r="B11" s="339" t="s">
        <v>10</v>
      </c>
      <c r="C11" s="41"/>
      <c r="D11" s="41">
        <v>2</v>
      </c>
      <c r="E11" s="41"/>
      <c r="F11" s="308">
        <v>2</v>
      </c>
    </row>
    <row r="12" spans="1:6" s="3" customFormat="1" x14ac:dyDescent="0.2">
      <c r="A12" s="340" t="s">
        <v>261</v>
      </c>
      <c r="B12" s="341" t="s">
        <v>262</v>
      </c>
      <c r="C12" s="42"/>
      <c r="D12" s="42">
        <v>1</v>
      </c>
      <c r="E12" s="42"/>
      <c r="F12" s="284">
        <v>1</v>
      </c>
    </row>
    <row r="13" spans="1:6" s="3" customFormat="1" x14ac:dyDescent="0.2">
      <c r="A13" s="338" t="s">
        <v>235</v>
      </c>
      <c r="B13" s="339" t="s">
        <v>236</v>
      </c>
      <c r="C13" s="41"/>
      <c r="D13" s="41">
        <v>4</v>
      </c>
      <c r="E13" s="41"/>
      <c r="F13" s="308">
        <v>4</v>
      </c>
    </row>
    <row r="14" spans="1:6" s="3" customFormat="1" x14ac:dyDescent="0.2">
      <c r="A14" s="340" t="s">
        <v>263</v>
      </c>
      <c r="B14" s="341" t="s">
        <v>264</v>
      </c>
      <c r="C14" s="42"/>
      <c r="D14" s="42">
        <v>2</v>
      </c>
      <c r="E14" s="42"/>
      <c r="F14" s="284">
        <v>2</v>
      </c>
    </row>
    <row r="15" spans="1:6" s="3" customFormat="1" x14ac:dyDescent="0.2">
      <c r="A15" s="338" t="s">
        <v>265</v>
      </c>
      <c r="B15" s="339" t="s">
        <v>266</v>
      </c>
      <c r="C15" s="41"/>
      <c r="D15" s="41">
        <v>1</v>
      </c>
      <c r="E15" s="41"/>
      <c r="F15" s="308">
        <v>1</v>
      </c>
    </row>
    <row r="16" spans="1:6" s="3" customFormat="1" x14ac:dyDescent="0.2">
      <c r="A16" s="340" t="s">
        <v>267</v>
      </c>
      <c r="B16" s="341" t="s">
        <v>268</v>
      </c>
      <c r="C16" s="42"/>
      <c r="D16" s="42">
        <v>2</v>
      </c>
      <c r="E16" s="42"/>
      <c r="F16" s="284">
        <v>2</v>
      </c>
    </row>
    <row r="17" spans="1:6" s="3" customFormat="1" x14ac:dyDescent="0.2">
      <c r="A17" s="338" t="s">
        <v>269</v>
      </c>
      <c r="B17" s="339" t="s">
        <v>270</v>
      </c>
      <c r="C17" s="41"/>
      <c r="D17" s="41">
        <v>1</v>
      </c>
      <c r="E17" s="41"/>
      <c r="F17" s="308">
        <v>1</v>
      </c>
    </row>
    <row r="18" spans="1:6" s="3" customFormat="1" x14ac:dyDescent="0.2">
      <c r="A18" s="340" t="s">
        <v>11</v>
      </c>
      <c r="B18" s="341" t="s">
        <v>12</v>
      </c>
      <c r="C18" s="42"/>
      <c r="D18" s="42">
        <v>8</v>
      </c>
      <c r="E18" s="42"/>
      <c r="F18" s="284">
        <v>8</v>
      </c>
    </row>
    <row r="19" spans="1:6" s="3" customFormat="1" x14ac:dyDescent="0.2">
      <c r="A19" s="338" t="s">
        <v>271</v>
      </c>
      <c r="B19" s="339" t="s">
        <v>272</v>
      </c>
      <c r="C19" s="41"/>
      <c r="D19" s="41">
        <v>1</v>
      </c>
      <c r="E19" s="41"/>
      <c r="F19" s="308">
        <v>1</v>
      </c>
    </row>
    <row r="20" spans="1:6" s="3" customFormat="1" x14ac:dyDescent="0.2">
      <c r="A20" s="340" t="s">
        <v>13</v>
      </c>
      <c r="B20" s="341" t="s">
        <v>14</v>
      </c>
      <c r="C20" s="42"/>
      <c r="D20" s="42">
        <v>4</v>
      </c>
      <c r="E20" s="42"/>
      <c r="F20" s="284">
        <v>4</v>
      </c>
    </row>
    <row r="21" spans="1:6" s="3" customFormat="1" ht="22.5" x14ac:dyDescent="0.2">
      <c r="A21" s="338" t="s">
        <v>15</v>
      </c>
      <c r="B21" s="339" t="s">
        <v>16</v>
      </c>
      <c r="C21" s="41"/>
      <c r="D21" s="41">
        <v>2</v>
      </c>
      <c r="E21" s="41"/>
      <c r="F21" s="308">
        <v>2</v>
      </c>
    </row>
    <row r="22" spans="1:6" s="3" customFormat="1" x14ac:dyDescent="0.2">
      <c r="A22" s="340" t="s">
        <v>191</v>
      </c>
      <c r="B22" s="341" t="s">
        <v>192</v>
      </c>
      <c r="C22" s="42"/>
      <c r="D22" s="42">
        <v>1</v>
      </c>
      <c r="E22" s="42"/>
      <c r="F22" s="284">
        <v>1</v>
      </c>
    </row>
    <row r="23" spans="1:6" s="3" customFormat="1" x14ac:dyDescent="0.2">
      <c r="A23" s="338" t="s">
        <v>244</v>
      </c>
      <c r="B23" s="339" t="s">
        <v>245</v>
      </c>
      <c r="C23" s="41"/>
      <c r="D23" s="41">
        <v>2</v>
      </c>
      <c r="E23" s="41"/>
      <c r="F23" s="308">
        <v>2</v>
      </c>
    </row>
    <row r="24" spans="1:6" s="3" customFormat="1" x14ac:dyDescent="0.2">
      <c r="A24" s="340" t="s">
        <v>17</v>
      </c>
      <c r="B24" s="341" t="s">
        <v>18</v>
      </c>
      <c r="C24" s="42"/>
      <c r="D24" s="42">
        <v>2</v>
      </c>
      <c r="E24" s="42"/>
      <c r="F24" s="284">
        <v>2</v>
      </c>
    </row>
    <row r="25" spans="1:6" s="3" customFormat="1" x14ac:dyDescent="0.2">
      <c r="A25" s="338" t="s">
        <v>19</v>
      </c>
      <c r="B25" s="339" t="s">
        <v>20</v>
      </c>
      <c r="C25" s="41"/>
      <c r="D25" s="41">
        <v>3</v>
      </c>
      <c r="E25" s="41"/>
      <c r="F25" s="308">
        <v>3</v>
      </c>
    </row>
    <row r="26" spans="1:6" s="3" customFormat="1" x14ac:dyDescent="0.2">
      <c r="A26" s="340" t="s">
        <v>200</v>
      </c>
      <c r="B26" s="341" t="s">
        <v>201</v>
      </c>
      <c r="C26" s="42"/>
      <c r="D26" s="42">
        <v>14</v>
      </c>
      <c r="E26" s="42"/>
      <c r="F26" s="284">
        <v>14</v>
      </c>
    </row>
    <row r="27" spans="1:6" s="3" customFormat="1" x14ac:dyDescent="0.2">
      <c r="A27" s="338" t="s">
        <v>21</v>
      </c>
      <c r="B27" s="339" t="s">
        <v>22</v>
      </c>
      <c r="C27" s="41"/>
      <c r="D27" s="41">
        <v>14</v>
      </c>
      <c r="E27" s="41"/>
      <c r="F27" s="308">
        <v>14</v>
      </c>
    </row>
    <row r="28" spans="1:6" s="3" customFormat="1" x14ac:dyDescent="0.2">
      <c r="A28" s="340" t="s">
        <v>23</v>
      </c>
      <c r="B28" s="341" t="s">
        <v>24</v>
      </c>
      <c r="C28" s="42"/>
      <c r="D28" s="42">
        <v>44</v>
      </c>
      <c r="E28" s="42"/>
      <c r="F28" s="284">
        <v>44</v>
      </c>
    </row>
    <row r="29" spans="1:6" s="3" customFormat="1" x14ac:dyDescent="0.2">
      <c r="A29" s="338" t="s">
        <v>196</v>
      </c>
      <c r="B29" s="339" t="s">
        <v>197</v>
      </c>
      <c r="C29" s="41"/>
      <c r="D29" s="41">
        <v>18</v>
      </c>
      <c r="E29" s="41"/>
      <c r="F29" s="308">
        <v>18</v>
      </c>
    </row>
    <row r="30" spans="1:6" s="3" customFormat="1" x14ac:dyDescent="0.2">
      <c r="A30" s="340" t="s">
        <v>104</v>
      </c>
      <c r="B30" s="341" t="s">
        <v>105</v>
      </c>
      <c r="C30" s="42"/>
      <c r="D30" s="42">
        <v>56</v>
      </c>
      <c r="E30" s="42"/>
      <c r="F30" s="284">
        <v>56</v>
      </c>
    </row>
    <row r="31" spans="1:6" s="3" customFormat="1" x14ac:dyDescent="0.2">
      <c r="A31" s="338" t="s">
        <v>106</v>
      </c>
      <c r="B31" s="339" t="s">
        <v>107</v>
      </c>
      <c r="C31" s="41"/>
      <c r="D31" s="41">
        <v>27</v>
      </c>
      <c r="E31" s="41"/>
      <c r="F31" s="308">
        <v>27</v>
      </c>
    </row>
    <row r="32" spans="1:6" s="3" customFormat="1" x14ac:dyDescent="0.2">
      <c r="A32" s="340" t="s">
        <v>202</v>
      </c>
      <c r="B32" s="341" t="s">
        <v>203</v>
      </c>
      <c r="C32" s="42"/>
      <c r="D32" s="42">
        <v>6</v>
      </c>
      <c r="E32" s="42"/>
      <c r="F32" s="284">
        <v>6</v>
      </c>
    </row>
    <row r="33" spans="1:6" s="3" customFormat="1" x14ac:dyDescent="0.2">
      <c r="A33" s="338" t="s">
        <v>25</v>
      </c>
      <c r="B33" s="339" t="s">
        <v>26</v>
      </c>
      <c r="C33" s="41"/>
      <c r="D33" s="41">
        <v>6</v>
      </c>
      <c r="E33" s="41"/>
      <c r="F33" s="308">
        <v>6</v>
      </c>
    </row>
    <row r="34" spans="1:6" s="3" customFormat="1" x14ac:dyDescent="0.2">
      <c r="A34" s="340" t="s">
        <v>27</v>
      </c>
      <c r="B34" s="341" t="s">
        <v>28</v>
      </c>
      <c r="C34" s="42"/>
      <c r="D34" s="42">
        <v>33</v>
      </c>
      <c r="E34" s="42"/>
      <c r="F34" s="284">
        <v>33</v>
      </c>
    </row>
    <row r="35" spans="1:6" s="3" customFormat="1" ht="15.75" customHeight="1" x14ac:dyDescent="0.2">
      <c r="A35" s="338" t="s">
        <v>29</v>
      </c>
      <c r="B35" s="339" t="s">
        <v>30</v>
      </c>
      <c r="C35" s="41"/>
      <c r="D35" s="41">
        <v>10</v>
      </c>
      <c r="E35" s="41"/>
      <c r="F35" s="308">
        <v>10</v>
      </c>
    </row>
    <row r="36" spans="1:6" s="3" customFormat="1" x14ac:dyDescent="0.2">
      <c r="A36" s="340" t="s">
        <v>31</v>
      </c>
      <c r="B36" s="341" t="s">
        <v>32</v>
      </c>
      <c r="C36" s="42"/>
      <c r="D36" s="42">
        <v>3</v>
      </c>
      <c r="E36" s="42"/>
      <c r="F36" s="284">
        <v>3</v>
      </c>
    </row>
    <row r="37" spans="1:6" s="3" customFormat="1" x14ac:dyDescent="0.2">
      <c r="A37" s="338" t="s">
        <v>161</v>
      </c>
      <c r="B37" s="339" t="s">
        <v>162</v>
      </c>
      <c r="C37" s="41"/>
      <c r="D37" s="41">
        <v>7</v>
      </c>
      <c r="E37" s="41"/>
      <c r="F37" s="308">
        <v>7</v>
      </c>
    </row>
    <row r="38" spans="1:6" s="3" customFormat="1" x14ac:dyDescent="0.2">
      <c r="A38" s="340" t="s">
        <v>273</v>
      </c>
      <c r="B38" s="341" t="s">
        <v>274</v>
      </c>
      <c r="C38" s="42"/>
      <c r="D38" s="42">
        <v>1</v>
      </c>
      <c r="E38" s="42"/>
      <c r="F38" s="284">
        <v>1</v>
      </c>
    </row>
    <row r="39" spans="1:6" s="3" customFormat="1" x14ac:dyDescent="0.2">
      <c r="A39" s="338" t="s">
        <v>275</v>
      </c>
      <c r="B39" s="339" t="s">
        <v>276</v>
      </c>
      <c r="C39" s="41"/>
      <c r="D39" s="41">
        <v>3</v>
      </c>
      <c r="E39" s="41"/>
      <c r="F39" s="308">
        <v>3</v>
      </c>
    </row>
    <row r="40" spans="1:6" s="3" customFormat="1" x14ac:dyDescent="0.2">
      <c r="A40" s="340" t="s">
        <v>35</v>
      </c>
      <c r="B40" s="341" t="s">
        <v>36</v>
      </c>
      <c r="C40" s="42"/>
      <c r="D40" s="42">
        <v>39</v>
      </c>
      <c r="E40" s="42"/>
      <c r="F40" s="284">
        <v>39</v>
      </c>
    </row>
    <row r="41" spans="1:6" s="3" customFormat="1" x14ac:dyDescent="0.2">
      <c r="A41" s="338" t="s">
        <v>37</v>
      </c>
      <c r="B41" s="339" t="s">
        <v>38</v>
      </c>
      <c r="C41" s="41"/>
      <c r="D41" s="41">
        <v>18</v>
      </c>
      <c r="E41" s="41"/>
      <c r="F41" s="308">
        <v>18</v>
      </c>
    </row>
    <row r="42" spans="1:6" s="3" customFormat="1" x14ac:dyDescent="0.2">
      <c r="A42" s="340" t="s">
        <v>198</v>
      </c>
      <c r="B42" s="341" t="s">
        <v>199</v>
      </c>
      <c r="C42" s="42"/>
      <c r="D42" s="42">
        <v>1</v>
      </c>
      <c r="E42" s="42"/>
      <c r="F42" s="284">
        <v>1</v>
      </c>
    </row>
    <row r="43" spans="1:6" s="3" customFormat="1" x14ac:dyDescent="0.2">
      <c r="A43" s="338" t="s">
        <v>39</v>
      </c>
      <c r="B43" s="339" t="s">
        <v>40</v>
      </c>
      <c r="C43" s="41"/>
      <c r="D43" s="41">
        <v>26</v>
      </c>
      <c r="E43" s="41"/>
      <c r="F43" s="308">
        <v>26</v>
      </c>
    </row>
    <row r="44" spans="1:6" s="3" customFormat="1" x14ac:dyDescent="0.2">
      <c r="A44" s="340" t="s">
        <v>41</v>
      </c>
      <c r="B44" s="341" t="s">
        <v>42</v>
      </c>
      <c r="C44" s="42"/>
      <c r="D44" s="42">
        <v>18</v>
      </c>
      <c r="E44" s="42"/>
      <c r="F44" s="284">
        <v>18</v>
      </c>
    </row>
    <row r="45" spans="1:6" s="3" customFormat="1" x14ac:dyDescent="0.2">
      <c r="A45" s="338" t="s">
        <v>193</v>
      </c>
      <c r="B45" s="339" t="s">
        <v>194</v>
      </c>
      <c r="C45" s="41"/>
      <c r="D45" s="41">
        <v>1</v>
      </c>
      <c r="E45" s="41"/>
      <c r="F45" s="308">
        <v>1</v>
      </c>
    </row>
    <row r="46" spans="1:6" s="3" customFormat="1" x14ac:dyDescent="0.2">
      <c r="A46" s="340" t="s">
        <v>277</v>
      </c>
      <c r="B46" s="341" t="s">
        <v>278</v>
      </c>
      <c r="C46" s="42"/>
      <c r="D46" s="42">
        <v>1</v>
      </c>
      <c r="E46" s="42"/>
      <c r="F46" s="284">
        <v>1</v>
      </c>
    </row>
    <row r="47" spans="1:6" s="3" customFormat="1" x14ac:dyDescent="0.2">
      <c r="A47" s="338" t="s">
        <v>204</v>
      </c>
      <c r="B47" s="339" t="s">
        <v>205</v>
      </c>
      <c r="C47" s="41"/>
      <c r="D47" s="41">
        <v>4</v>
      </c>
      <c r="E47" s="41"/>
      <c r="F47" s="308">
        <v>4</v>
      </c>
    </row>
    <row r="48" spans="1:6" s="3" customFormat="1" ht="16.5" customHeight="1" x14ac:dyDescent="0.2">
      <c r="A48" s="340" t="s">
        <v>206</v>
      </c>
      <c r="B48" s="341" t="s">
        <v>207</v>
      </c>
      <c r="C48" s="42"/>
      <c r="D48" s="42">
        <v>30</v>
      </c>
      <c r="E48" s="42"/>
      <c r="F48" s="284">
        <v>30</v>
      </c>
    </row>
    <row r="49" spans="1:6" s="3" customFormat="1" x14ac:dyDescent="0.2">
      <c r="A49" s="338" t="s">
        <v>167</v>
      </c>
      <c r="B49" s="339" t="s">
        <v>168</v>
      </c>
      <c r="C49" s="41"/>
      <c r="D49" s="41">
        <v>16</v>
      </c>
      <c r="E49" s="41"/>
      <c r="F49" s="308">
        <v>16</v>
      </c>
    </row>
    <row r="50" spans="1:6" s="3" customFormat="1" x14ac:dyDescent="0.2">
      <c r="A50" s="340" t="s">
        <v>43</v>
      </c>
      <c r="B50" s="341" t="s">
        <v>44</v>
      </c>
      <c r="C50" s="42"/>
      <c r="D50" s="42">
        <v>17</v>
      </c>
      <c r="E50" s="42"/>
      <c r="F50" s="284">
        <v>17</v>
      </c>
    </row>
    <row r="51" spans="1:6" s="3" customFormat="1" x14ac:dyDescent="0.2">
      <c r="A51" s="338" t="s">
        <v>279</v>
      </c>
      <c r="B51" s="339" t="s">
        <v>280</v>
      </c>
      <c r="C51" s="41"/>
      <c r="D51" s="41">
        <v>3</v>
      </c>
      <c r="E51" s="41"/>
      <c r="F51" s="308">
        <v>3</v>
      </c>
    </row>
    <row r="52" spans="1:6" s="3" customFormat="1" x14ac:dyDescent="0.2">
      <c r="A52" s="340" t="s">
        <v>163</v>
      </c>
      <c r="B52" s="341" t="s">
        <v>164</v>
      </c>
      <c r="C52" s="42"/>
      <c r="D52" s="42">
        <v>19</v>
      </c>
      <c r="E52" s="42"/>
      <c r="F52" s="284">
        <v>19</v>
      </c>
    </row>
    <row r="53" spans="1:6" s="3" customFormat="1" x14ac:dyDescent="0.2">
      <c r="A53" s="338" t="s">
        <v>45</v>
      </c>
      <c r="B53" s="339" t="s">
        <v>46</v>
      </c>
      <c r="C53" s="41"/>
      <c r="D53" s="41">
        <v>5</v>
      </c>
      <c r="E53" s="41"/>
      <c r="F53" s="308">
        <v>5</v>
      </c>
    </row>
    <row r="54" spans="1:6" s="3" customFormat="1" x14ac:dyDescent="0.2">
      <c r="A54" s="340" t="s">
        <v>281</v>
      </c>
      <c r="B54" s="341" t="s">
        <v>282</v>
      </c>
      <c r="C54" s="42"/>
      <c r="D54" s="42">
        <v>1</v>
      </c>
      <c r="E54" s="42"/>
      <c r="F54" s="284">
        <v>1</v>
      </c>
    </row>
    <row r="55" spans="1:6" s="3" customFormat="1" ht="15" customHeight="1" x14ac:dyDescent="0.2">
      <c r="A55" s="338" t="s">
        <v>47</v>
      </c>
      <c r="B55" s="339" t="s">
        <v>48</v>
      </c>
      <c r="C55" s="41"/>
      <c r="D55" s="41">
        <v>42</v>
      </c>
      <c r="E55" s="41"/>
      <c r="F55" s="308">
        <v>42</v>
      </c>
    </row>
    <row r="56" spans="1:6" s="3" customFormat="1" x14ac:dyDescent="0.2">
      <c r="A56" s="340" t="s">
        <v>283</v>
      </c>
      <c r="B56" s="341" t="s">
        <v>284</v>
      </c>
      <c r="C56" s="42"/>
      <c r="D56" s="42">
        <v>3</v>
      </c>
      <c r="E56" s="42"/>
      <c r="F56" s="284">
        <v>3</v>
      </c>
    </row>
    <row r="57" spans="1:6" s="3" customFormat="1" x14ac:dyDescent="0.2">
      <c r="A57" s="338" t="s">
        <v>49</v>
      </c>
      <c r="B57" s="339" t="s">
        <v>50</v>
      </c>
      <c r="C57" s="41"/>
      <c r="D57" s="41">
        <v>3</v>
      </c>
      <c r="E57" s="41"/>
      <c r="F57" s="308">
        <v>3</v>
      </c>
    </row>
    <row r="58" spans="1:6" s="3" customFormat="1" x14ac:dyDescent="0.2">
      <c r="A58" s="340" t="s">
        <v>285</v>
      </c>
      <c r="B58" s="341" t="s">
        <v>286</v>
      </c>
      <c r="C58" s="42"/>
      <c r="D58" s="42">
        <v>5</v>
      </c>
      <c r="E58" s="42"/>
      <c r="F58" s="284">
        <v>5</v>
      </c>
    </row>
    <row r="59" spans="1:6" s="3" customFormat="1" x14ac:dyDescent="0.2">
      <c r="A59" s="338" t="s">
        <v>51</v>
      </c>
      <c r="B59" s="339" t="s">
        <v>52</v>
      </c>
      <c r="C59" s="41"/>
      <c r="D59" s="41">
        <v>8</v>
      </c>
      <c r="E59" s="41"/>
      <c r="F59" s="308">
        <v>8</v>
      </c>
    </row>
    <row r="60" spans="1:6" s="3" customFormat="1" x14ac:dyDescent="0.2">
      <c r="A60" s="340" t="s">
        <v>237</v>
      </c>
      <c r="B60" s="341" t="s">
        <v>238</v>
      </c>
      <c r="C60" s="42"/>
      <c r="D60" s="42">
        <v>1</v>
      </c>
      <c r="E60" s="42"/>
      <c r="F60" s="284">
        <v>1</v>
      </c>
    </row>
    <row r="61" spans="1:6" s="3" customFormat="1" x14ac:dyDescent="0.2">
      <c r="A61" s="338" t="s">
        <v>208</v>
      </c>
      <c r="B61" s="339" t="s">
        <v>209</v>
      </c>
      <c r="C61" s="41"/>
      <c r="D61" s="41">
        <v>4</v>
      </c>
      <c r="E61" s="41"/>
      <c r="F61" s="308">
        <v>4</v>
      </c>
    </row>
    <row r="62" spans="1:6" s="3" customFormat="1" x14ac:dyDescent="0.2">
      <c r="A62" s="340" t="s">
        <v>53</v>
      </c>
      <c r="B62" s="341" t="s">
        <v>54</v>
      </c>
      <c r="C62" s="42"/>
      <c r="D62" s="42">
        <v>70</v>
      </c>
      <c r="E62" s="42">
        <v>1</v>
      </c>
      <c r="F62" s="284">
        <v>71</v>
      </c>
    </row>
    <row r="63" spans="1:6" s="3" customFormat="1" x14ac:dyDescent="0.2">
      <c r="A63" s="338" t="s">
        <v>55</v>
      </c>
      <c r="B63" s="339" t="s">
        <v>56</v>
      </c>
      <c r="C63" s="41"/>
      <c r="D63" s="41">
        <v>6</v>
      </c>
      <c r="E63" s="41"/>
      <c r="F63" s="308">
        <v>6</v>
      </c>
    </row>
    <row r="64" spans="1:6" s="3" customFormat="1" x14ac:dyDescent="0.2">
      <c r="A64" s="340" t="s">
        <v>230</v>
      </c>
      <c r="B64" s="341" t="s">
        <v>231</v>
      </c>
      <c r="C64" s="42"/>
      <c r="D64" s="42">
        <v>13</v>
      </c>
      <c r="E64" s="42"/>
      <c r="F64" s="284">
        <v>13</v>
      </c>
    </row>
    <row r="65" spans="1:6" s="3" customFormat="1" ht="13.5" customHeight="1" x14ac:dyDescent="0.2">
      <c r="A65" s="338" t="s">
        <v>57</v>
      </c>
      <c r="B65" s="339" t="s">
        <v>58</v>
      </c>
      <c r="C65" s="41"/>
      <c r="D65" s="41">
        <v>13</v>
      </c>
      <c r="E65" s="41"/>
      <c r="F65" s="308">
        <v>13</v>
      </c>
    </row>
    <row r="66" spans="1:6" s="3" customFormat="1" x14ac:dyDescent="0.2">
      <c r="A66" s="340" t="s">
        <v>165</v>
      </c>
      <c r="B66" s="341" t="s">
        <v>166</v>
      </c>
      <c r="C66" s="42"/>
      <c r="D66" s="42">
        <v>7</v>
      </c>
      <c r="E66" s="42"/>
      <c r="F66" s="284">
        <v>7</v>
      </c>
    </row>
    <row r="67" spans="1:6" s="3" customFormat="1" x14ac:dyDescent="0.2">
      <c r="A67" s="338" t="s">
        <v>287</v>
      </c>
      <c r="B67" s="339" t="s">
        <v>288</v>
      </c>
      <c r="C67" s="41"/>
      <c r="D67" s="41">
        <v>9</v>
      </c>
      <c r="E67" s="41"/>
      <c r="F67" s="308">
        <v>9</v>
      </c>
    </row>
    <row r="68" spans="1:6" s="3" customFormat="1" x14ac:dyDescent="0.2">
      <c r="A68" s="340" t="s">
        <v>289</v>
      </c>
      <c r="B68" s="341" t="s">
        <v>290</v>
      </c>
      <c r="C68" s="42"/>
      <c r="D68" s="42">
        <v>2</v>
      </c>
      <c r="E68" s="42"/>
      <c r="F68" s="284">
        <v>2</v>
      </c>
    </row>
    <row r="69" spans="1:6" s="3" customFormat="1" x14ac:dyDescent="0.2">
      <c r="A69" s="338" t="s">
        <v>291</v>
      </c>
      <c r="B69" s="339" t="s">
        <v>292</v>
      </c>
      <c r="C69" s="41"/>
      <c r="D69" s="41">
        <v>3</v>
      </c>
      <c r="E69" s="41"/>
      <c r="F69" s="308">
        <v>3</v>
      </c>
    </row>
    <row r="70" spans="1:6" s="3" customFormat="1" x14ac:dyDescent="0.2">
      <c r="A70" s="340" t="s">
        <v>59</v>
      </c>
      <c r="B70" s="341" t="s">
        <v>60</v>
      </c>
      <c r="C70" s="42">
        <v>1</v>
      </c>
      <c r="D70" s="42">
        <v>81</v>
      </c>
      <c r="E70" s="42">
        <v>2</v>
      </c>
      <c r="F70" s="284">
        <v>84</v>
      </c>
    </row>
    <row r="71" spans="1:6" s="3" customFormat="1" x14ac:dyDescent="0.2">
      <c r="A71" s="338" t="s">
        <v>61</v>
      </c>
      <c r="B71" s="339" t="s">
        <v>62</v>
      </c>
      <c r="C71" s="41"/>
      <c r="D71" s="41">
        <v>24</v>
      </c>
      <c r="E71" s="41"/>
      <c r="F71" s="308">
        <v>24</v>
      </c>
    </row>
    <row r="72" spans="1:6" s="3" customFormat="1" x14ac:dyDescent="0.2">
      <c r="A72" s="340" t="s">
        <v>63</v>
      </c>
      <c r="B72" s="341" t="s">
        <v>64</v>
      </c>
      <c r="C72" s="42"/>
      <c r="D72" s="42">
        <v>21</v>
      </c>
      <c r="E72" s="42"/>
      <c r="F72" s="284">
        <v>21</v>
      </c>
    </row>
    <row r="73" spans="1:6" s="3" customFormat="1" x14ac:dyDescent="0.2">
      <c r="A73" s="338" t="s">
        <v>223</v>
      </c>
      <c r="B73" s="339" t="s">
        <v>224</v>
      </c>
      <c r="C73" s="41"/>
      <c r="D73" s="41">
        <v>4</v>
      </c>
      <c r="E73" s="41"/>
      <c r="F73" s="308">
        <v>4</v>
      </c>
    </row>
    <row r="74" spans="1:6" s="3" customFormat="1" x14ac:dyDescent="0.2">
      <c r="A74" s="340" t="s">
        <v>65</v>
      </c>
      <c r="B74" s="341" t="s">
        <v>66</v>
      </c>
      <c r="C74" s="42"/>
      <c r="D74" s="42">
        <v>5</v>
      </c>
      <c r="E74" s="42"/>
      <c r="F74" s="284">
        <v>5</v>
      </c>
    </row>
    <row r="75" spans="1:6" s="3" customFormat="1" x14ac:dyDescent="0.2">
      <c r="A75" s="338" t="s">
        <v>293</v>
      </c>
      <c r="B75" s="339" t="s">
        <v>294</v>
      </c>
      <c r="C75" s="41"/>
      <c r="D75" s="41">
        <v>1</v>
      </c>
      <c r="E75" s="41"/>
      <c r="F75" s="308">
        <v>1</v>
      </c>
    </row>
    <row r="76" spans="1:6" s="3" customFormat="1" x14ac:dyDescent="0.2">
      <c r="A76" s="340" t="s">
        <v>212</v>
      </c>
      <c r="B76" s="341" t="s">
        <v>213</v>
      </c>
      <c r="C76" s="42"/>
      <c r="D76" s="42"/>
      <c r="E76" s="42">
        <v>1</v>
      </c>
      <c r="F76" s="284">
        <v>1</v>
      </c>
    </row>
    <row r="77" spans="1:6" s="3" customFormat="1" x14ac:dyDescent="0.2">
      <c r="A77" s="338" t="s">
        <v>228</v>
      </c>
      <c r="B77" s="339" t="s">
        <v>229</v>
      </c>
      <c r="C77" s="41"/>
      <c r="D77" s="41">
        <v>10</v>
      </c>
      <c r="E77" s="41"/>
      <c r="F77" s="308">
        <v>10</v>
      </c>
    </row>
    <row r="78" spans="1:6" s="3" customFormat="1" ht="13.5" customHeight="1" x14ac:dyDescent="0.2">
      <c r="A78" s="340" t="s">
        <v>67</v>
      </c>
      <c r="B78" s="341" t="s">
        <v>68</v>
      </c>
      <c r="C78" s="42"/>
      <c r="D78" s="42">
        <v>4</v>
      </c>
      <c r="E78" s="42"/>
      <c r="F78" s="284">
        <v>4</v>
      </c>
    </row>
    <row r="79" spans="1:6" s="3" customFormat="1" x14ac:dyDescent="0.2">
      <c r="A79" s="338" t="s">
        <v>214</v>
      </c>
      <c r="B79" s="339" t="s">
        <v>215</v>
      </c>
      <c r="C79" s="41"/>
      <c r="D79" s="41">
        <v>4</v>
      </c>
      <c r="E79" s="41"/>
      <c r="F79" s="308">
        <v>4</v>
      </c>
    </row>
    <row r="80" spans="1:6" s="3" customFormat="1" x14ac:dyDescent="0.2">
      <c r="A80" s="340" t="s">
        <v>69</v>
      </c>
      <c r="B80" s="341" t="s">
        <v>70</v>
      </c>
      <c r="C80" s="42"/>
      <c r="D80" s="42">
        <v>16</v>
      </c>
      <c r="E80" s="42"/>
      <c r="F80" s="284">
        <v>16</v>
      </c>
    </row>
    <row r="81" spans="1:6" s="3" customFormat="1" ht="22.5" x14ac:dyDescent="0.2">
      <c r="A81" s="338" t="s">
        <v>71</v>
      </c>
      <c r="B81" s="339" t="s">
        <v>72</v>
      </c>
      <c r="C81" s="41"/>
      <c r="D81" s="41">
        <v>1</v>
      </c>
      <c r="E81" s="41"/>
      <c r="F81" s="308">
        <v>1</v>
      </c>
    </row>
    <row r="82" spans="1:6" s="3" customFormat="1" x14ac:dyDescent="0.2">
      <c r="A82" s="340" t="s">
        <v>73</v>
      </c>
      <c r="B82" s="341" t="s">
        <v>74</v>
      </c>
      <c r="C82" s="42"/>
      <c r="D82" s="42">
        <v>5</v>
      </c>
      <c r="E82" s="42"/>
      <c r="F82" s="284">
        <v>5</v>
      </c>
    </row>
    <row r="83" spans="1:6" s="3" customFormat="1" ht="13.5" customHeight="1" x14ac:dyDescent="0.2">
      <c r="A83" s="338" t="s">
        <v>216</v>
      </c>
      <c r="B83" s="339" t="s">
        <v>217</v>
      </c>
      <c r="C83" s="41"/>
      <c r="D83" s="41">
        <v>5</v>
      </c>
      <c r="E83" s="41"/>
      <c r="F83" s="308">
        <v>5</v>
      </c>
    </row>
    <row r="84" spans="1:6" s="3" customFormat="1" x14ac:dyDescent="0.2">
      <c r="A84" s="340" t="s">
        <v>75</v>
      </c>
      <c r="B84" s="341" t="s">
        <v>76</v>
      </c>
      <c r="C84" s="42"/>
      <c r="D84" s="42">
        <v>5</v>
      </c>
      <c r="E84" s="42"/>
      <c r="F84" s="284">
        <v>5</v>
      </c>
    </row>
    <row r="85" spans="1:6" s="3" customFormat="1" x14ac:dyDescent="0.2">
      <c r="A85" s="338" t="s">
        <v>295</v>
      </c>
      <c r="B85" s="339" t="s">
        <v>296</v>
      </c>
      <c r="C85" s="41"/>
      <c r="D85" s="41">
        <v>1</v>
      </c>
      <c r="E85" s="41"/>
      <c r="F85" s="308">
        <v>1</v>
      </c>
    </row>
    <row r="86" spans="1:6" s="3" customFormat="1" x14ac:dyDescent="0.2">
      <c r="A86" s="340" t="s">
        <v>297</v>
      </c>
      <c r="B86" s="341" t="s">
        <v>298</v>
      </c>
      <c r="C86" s="42"/>
      <c r="D86" s="42">
        <v>1</v>
      </c>
      <c r="E86" s="42"/>
      <c r="F86" s="284">
        <v>1</v>
      </c>
    </row>
    <row r="87" spans="1:6" s="3" customFormat="1" x14ac:dyDescent="0.2">
      <c r="A87" s="338" t="s">
        <v>218</v>
      </c>
      <c r="B87" s="339" t="s">
        <v>219</v>
      </c>
      <c r="C87" s="41"/>
      <c r="D87" s="41">
        <v>1</v>
      </c>
      <c r="E87" s="41">
        <v>1</v>
      </c>
      <c r="F87" s="308">
        <v>2</v>
      </c>
    </row>
    <row r="88" spans="1:6" s="3" customFormat="1" x14ac:dyDescent="0.2">
      <c r="A88" s="340" t="s">
        <v>239</v>
      </c>
      <c r="B88" s="341" t="s">
        <v>240</v>
      </c>
      <c r="C88" s="42"/>
      <c r="D88" s="42">
        <v>1</v>
      </c>
      <c r="E88" s="42"/>
      <c r="F88" s="284">
        <v>1</v>
      </c>
    </row>
    <row r="89" spans="1:6" s="3" customFormat="1" x14ac:dyDescent="0.2">
      <c r="A89" s="338" t="s">
        <v>299</v>
      </c>
      <c r="B89" s="339" t="s">
        <v>300</v>
      </c>
      <c r="C89" s="41"/>
      <c r="D89" s="41">
        <v>8</v>
      </c>
      <c r="E89" s="41"/>
      <c r="F89" s="308">
        <v>8</v>
      </c>
    </row>
    <row r="90" spans="1:6" s="3" customFormat="1" x14ac:dyDescent="0.2">
      <c r="A90" s="340" t="s">
        <v>301</v>
      </c>
      <c r="B90" s="341" t="s">
        <v>302</v>
      </c>
      <c r="C90" s="42"/>
      <c r="D90" s="42">
        <v>1</v>
      </c>
      <c r="E90" s="42"/>
      <c r="F90" s="284">
        <v>1</v>
      </c>
    </row>
    <row r="91" spans="1:6" s="3" customFormat="1" x14ac:dyDescent="0.2">
      <c r="A91" s="338" t="s">
        <v>303</v>
      </c>
      <c r="B91" s="339" t="s">
        <v>304</v>
      </c>
      <c r="C91" s="41"/>
      <c r="D91" s="41">
        <v>1</v>
      </c>
      <c r="E91" s="41"/>
      <c r="F91" s="308">
        <v>1</v>
      </c>
    </row>
    <row r="92" spans="1:6" s="3" customFormat="1" x14ac:dyDescent="0.2">
      <c r="A92" s="340" t="s">
        <v>77</v>
      </c>
      <c r="B92" s="341" t="s">
        <v>78</v>
      </c>
      <c r="C92" s="42"/>
      <c r="D92" s="42">
        <v>2</v>
      </c>
      <c r="E92" s="42"/>
      <c r="F92" s="284">
        <v>2</v>
      </c>
    </row>
    <row r="93" spans="1:6" s="3" customFormat="1" x14ac:dyDescent="0.2">
      <c r="A93" s="338" t="s">
        <v>79</v>
      </c>
      <c r="B93" s="339" t="s">
        <v>80</v>
      </c>
      <c r="C93" s="41"/>
      <c r="D93" s="41">
        <v>5</v>
      </c>
      <c r="E93" s="41">
        <v>1</v>
      </c>
      <c r="F93" s="308">
        <v>6</v>
      </c>
    </row>
    <row r="94" spans="1:6" s="3" customFormat="1" x14ac:dyDescent="0.2">
      <c r="A94" s="340" t="s">
        <v>305</v>
      </c>
      <c r="B94" s="341" t="s">
        <v>306</v>
      </c>
      <c r="C94" s="42"/>
      <c r="D94" s="42">
        <v>2</v>
      </c>
      <c r="E94" s="42"/>
      <c r="F94" s="284">
        <v>2</v>
      </c>
    </row>
    <row r="95" spans="1:6" s="3" customFormat="1" x14ac:dyDescent="0.2">
      <c r="A95" s="338" t="s">
        <v>81</v>
      </c>
      <c r="B95" s="339" t="s">
        <v>82</v>
      </c>
      <c r="C95" s="41"/>
      <c r="D95" s="41">
        <v>13</v>
      </c>
      <c r="E95" s="41"/>
      <c r="F95" s="308">
        <v>13</v>
      </c>
    </row>
    <row r="96" spans="1:6" s="3" customFormat="1" x14ac:dyDescent="0.2">
      <c r="A96" s="340" t="s">
        <v>307</v>
      </c>
      <c r="B96" s="341" t="s">
        <v>308</v>
      </c>
      <c r="C96" s="42"/>
      <c r="D96" s="42">
        <v>3</v>
      </c>
      <c r="E96" s="42"/>
      <c r="F96" s="284">
        <v>3</v>
      </c>
    </row>
    <row r="97" spans="1:6" s="3" customFormat="1" x14ac:dyDescent="0.2">
      <c r="A97" s="338" t="s">
        <v>83</v>
      </c>
      <c r="B97" s="339" t="s">
        <v>84</v>
      </c>
      <c r="C97" s="41"/>
      <c r="D97" s="41">
        <v>16</v>
      </c>
      <c r="E97" s="41"/>
      <c r="F97" s="308">
        <v>16</v>
      </c>
    </row>
    <row r="98" spans="1:6" s="3" customFormat="1" x14ac:dyDescent="0.2">
      <c r="A98" s="340" t="s">
        <v>309</v>
      </c>
      <c r="B98" s="341" t="s">
        <v>310</v>
      </c>
      <c r="C98" s="42"/>
      <c r="D98" s="42">
        <v>1</v>
      </c>
      <c r="E98" s="42"/>
      <c r="F98" s="284">
        <v>1</v>
      </c>
    </row>
    <row r="99" spans="1:6" s="3" customFormat="1" x14ac:dyDescent="0.2">
      <c r="A99" s="338" t="s">
        <v>248</v>
      </c>
      <c r="B99" s="339" t="s">
        <v>249</v>
      </c>
      <c r="C99" s="41"/>
      <c r="D99" s="41">
        <v>9</v>
      </c>
      <c r="E99" s="41"/>
      <c r="F99" s="308">
        <v>9</v>
      </c>
    </row>
    <row r="100" spans="1:6" s="3" customFormat="1" x14ac:dyDescent="0.2">
      <c r="A100" s="340" t="s">
        <v>85</v>
      </c>
      <c r="B100" s="341" t="s">
        <v>86</v>
      </c>
      <c r="C100" s="42"/>
      <c r="D100" s="42">
        <v>6</v>
      </c>
      <c r="E100" s="42"/>
      <c r="F100" s="284">
        <v>6</v>
      </c>
    </row>
    <row r="101" spans="1:6" s="3" customFormat="1" x14ac:dyDescent="0.2">
      <c r="A101" s="338" t="s">
        <v>311</v>
      </c>
      <c r="B101" s="339" t="s">
        <v>312</v>
      </c>
      <c r="C101" s="41"/>
      <c r="D101" s="41">
        <v>1</v>
      </c>
      <c r="E101" s="41"/>
      <c r="F101" s="308">
        <v>1</v>
      </c>
    </row>
    <row r="102" spans="1:6" s="3" customFormat="1" x14ac:dyDescent="0.2">
      <c r="A102" s="340" t="s">
        <v>246</v>
      </c>
      <c r="B102" s="341" t="s">
        <v>247</v>
      </c>
      <c r="C102" s="42"/>
      <c r="D102" s="42">
        <v>1</v>
      </c>
      <c r="E102" s="42"/>
      <c r="F102" s="284">
        <v>1</v>
      </c>
    </row>
    <row r="103" spans="1:6" s="3" customFormat="1" x14ac:dyDescent="0.2">
      <c r="A103" s="338" t="s">
        <v>241</v>
      </c>
      <c r="B103" s="339" t="s">
        <v>242</v>
      </c>
      <c r="C103" s="41"/>
      <c r="D103" s="41">
        <v>8</v>
      </c>
      <c r="E103" s="41"/>
      <c r="F103" s="308">
        <v>8</v>
      </c>
    </row>
    <row r="104" spans="1:6" s="3" customFormat="1" x14ac:dyDescent="0.2">
      <c r="A104" s="340" t="s">
        <v>87</v>
      </c>
      <c r="B104" s="341" t="s">
        <v>88</v>
      </c>
      <c r="C104" s="42"/>
      <c r="D104" s="42">
        <v>3</v>
      </c>
      <c r="E104" s="42"/>
      <c r="F104" s="284">
        <v>3</v>
      </c>
    </row>
    <row r="105" spans="1:6" s="3" customFormat="1" x14ac:dyDescent="0.2">
      <c r="A105" s="338" t="s">
        <v>89</v>
      </c>
      <c r="B105" s="339" t="s">
        <v>90</v>
      </c>
      <c r="C105" s="41"/>
      <c r="D105" s="41">
        <v>2</v>
      </c>
      <c r="E105" s="41"/>
      <c r="F105" s="308">
        <v>2</v>
      </c>
    </row>
    <row r="106" spans="1:6" s="3" customFormat="1" x14ac:dyDescent="0.2">
      <c r="A106" s="340" t="s">
        <v>169</v>
      </c>
      <c r="B106" s="341" t="s">
        <v>170</v>
      </c>
      <c r="C106" s="42"/>
      <c r="D106" s="42">
        <v>4</v>
      </c>
      <c r="E106" s="42"/>
      <c r="F106" s="284">
        <v>4</v>
      </c>
    </row>
    <row r="107" spans="1:6" s="3" customFormat="1" x14ac:dyDescent="0.2">
      <c r="A107" s="338" t="s">
        <v>91</v>
      </c>
      <c r="B107" s="339" t="s">
        <v>92</v>
      </c>
      <c r="C107" s="41"/>
      <c r="D107" s="41">
        <v>15</v>
      </c>
      <c r="E107" s="41"/>
      <c r="F107" s="308">
        <v>15</v>
      </c>
    </row>
    <row r="108" spans="1:6" s="3" customFormat="1" x14ac:dyDescent="0.2">
      <c r="A108" s="340" t="s">
        <v>313</v>
      </c>
      <c r="B108" s="341" t="s">
        <v>314</v>
      </c>
      <c r="C108" s="42"/>
      <c r="D108" s="42">
        <v>2</v>
      </c>
      <c r="E108" s="42"/>
      <c r="F108" s="284">
        <v>2</v>
      </c>
    </row>
    <row r="109" spans="1:6" s="3" customFormat="1" x14ac:dyDescent="0.2">
      <c r="A109" s="338" t="s">
        <v>93</v>
      </c>
      <c r="B109" s="339" t="s">
        <v>94</v>
      </c>
      <c r="C109" s="41"/>
      <c r="D109" s="41">
        <v>3</v>
      </c>
      <c r="E109" s="41"/>
      <c r="F109" s="308">
        <v>3</v>
      </c>
    </row>
    <row r="110" spans="1:6" s="3" customFormat="1" x14ac:dyDescent="0.2">
      <c r="A110" s="340" t="s">
        <v>95</v>
      </c>
      <c r="B110" s="341" t="s">
        <v>96</v>
      </c>
      <c r="C110" s="42"/>
      <c r="D110" s="42">
        <v>3</v>
      </c>
      <c r="E110" s="42"/>
      <c r="F110" s="284">
        <v>3</v>
      </c>
    </row>
    <row r="111" spans="1:6" s="3" customFormat="1" x14ac:dyDescent="0.2">
      <c r="A111" s="338" t="s">
        <v>315</v>
      </c>
      <c r="B111" s="339" t="s">
        <v>316</v>
      </c>
      <c r="C111" s="41"/>
      <c r="D111" s="41">
        <v>1</v>
      </c>
      <c r="E111" s="41"/>
      <c r="F111" s="308">
        <v>1</v>
      </c>
    </row>
    <row r="112" spans="1:6" s="3" customFormat="1" x14ac:dyDescent="0.2">
      <c r="A112" s="340" t="s">
        <v>226</v>
      </c>
      <c r="B112" s="341" t="s">
        <v>227</v>
      </c>
      <c r="C112" s="42"/>
      <c r="D112" s="42">
        <v>1</v>
      </c>
      <c r="E112" s="42"/>
      <c r="F112" s="284">
        <v>1</v>
      </c>
    </row>
    <row r="113" spans="1:6" s="3" customFormat="1" x14ac:dyDescent="0.2">
      <c r="A113" s="338" t="s">
        <v>97</v>
      </c>
      <c r="B113" s="339" t="s">
        <v>98</v>
      </c>
      <c r="C113" s="41"/>
      <c r="D113" s="41">
        <v>1</v>
      </c>
      <c r="E113" s="41"/>
      <c r="F113" s="308">
        <v>1</v>
      </c>
    </row>
    <row r="114" spans="1:6" s="3" customFormat="1" x14ac:dyDescent="0.2">
      <c r="A114" s="340" t="s">
        <v>99</v>
      </c>
      <c r="B114" s="341" t="s">
        <v>100</v>
      </c>
      <c r="C114" s="42"/>
      <c r="D114" s="42">
        <v>5</v>
      </c>
      <c r="E114" s="42"/>
      <c r="F114" s="284">
        <v>5</v>
      </c>
    </row>
    <row r="115" spans="1:6" s="3" customFormat="1" x14ac:dyDescent="0.2">
      <c r="A115" s="338" t="s">
        <v>317</v>
      </c>
      <c r="B115" s="339" t="s">
        <v>318</v>
      </c>
      <c r="C115" s="41"/>
      <c r="D115" s="41">
        <v>1</v>
      </c>
      <c r="E115" s="41"/>
      <c r="F115" s="308">
        <v>1</v>
      </c>
    </row>
    <row r="116" spans="1:6" ht="13.5" thickBot="1" x14ac:dyDescent="0.25">
      <c r="A116" s="397" t="s">
        <v>0</v>
      </c>
      <c r="B116" s="398"/>
      <c r="C116" s="311">
        <v>1</v>
      </c>
      <c r="D116" s="312">
        <v>1022</v>
      </c>
      <c r="E116" s="343">
        <v>6</v>
      </c>
      <c r="F116" s="321">
        <v>1029</v>
      </c>
    </row>
    <row r="117" spans="1:6" x14ac:dyDescent="0.2">
      <c r="A117" s="332"/>
      <c r="B117" s="328"/>
      <c r="C117" s="291"/>
      <c r="D117" s="291"/>
      <c r="E117" s="291"/>
      <c r="F117" s="329"/>
    </row>
    <row r="118" spans="1:6" ht="34.5" thickBot="1" x14ac:dyDescent="0.25">
      <c r="A118" s="332"/>
      <c r="B118" s="328"/>
      <c r="C118" s="311" t="s">
        <v>319</v>
      </c>
      <c r="D118" s="311" t="s">
        <v>243</v>
      </c>
      <c r="E118" s="311" t="s">
        <v>320</v>
      </c>
      <c r="F118" s="311" t="s">
        <v>157</v>
      </c>
    </row>
    <row r="119" spans="1:6" x14ac:dyDescent="0.2">
      <c r="A119" s="330"/>
      <c r="B119" s="331" t="s">
        <v>101</v>
      </c>
      <c r="C119" s="309">
        <v>0</v>
      </c>
      <c r="D119" s="309">
        <v>737</v>
      </c>
      <c r="E119" s="309">
        <v>2</v>
      </c>
      <c r="F119" s="309">
        <v>739</v>
      </c>
    </row>
    <row r="120" spans="1:6" x14ac:dyDescent="0.2">
      <c r="A120" s="330"/>
      <c r="B120" s="331" t="s">
        <v>102</v>
      </c>
      <c r="C120" s="310">
        <v>1</v>
      </c>
      <c r="D120" s="310">
        <v>131</v>
      </c>
      <c r="E120" s="310">
        <v>2</v>
      </c>
      <c r="F120" s="310">
        <v>134</v>
      </c>
    </row>
    <row r="121" spans="1:6" x14ac:dyDescent="0.2">
      <c r="A121" s="330"/>
      <c r="B121" s="331" t="s">
        <v>103</v>
      </c>
      <c r="C121" s="309">
        <v>0</v>
      </c>
      <c r="D121" s="309">
        <v>154</v>
      </c>
      <c r="E121" s="309">
        <v>2</v>
      </c>
      <c r="F121" s="309">
        <v>156</v>
      </c>
    </row>
    <row r="136" spans="2:5" s="13" customFormat="1" ht="22.5" customHeight="1" x14ac:dyDescent="0.2">
      <c r="B136" s="1"/>
      <c r="C136" s="12"/>
      <c r="D136" s="12"/>
      <c r="E136" s="12"/>
    </row>
  </sheetData>
  <mergeCells count="5">
    <mergeCell ref="A116:B116"/>
    <mergeCell ref="A5:A6"/>
    <mergeCell ref="B5:B6"/>
    <mergeCell ref="A2:F4"/>
    <mergeCell ref="A1:F1"/>
  </mergeCells>
  <printOptions horizontalCentered="1"/>
  <pageMargins left="0.98425196850393704" right="0.39370078740157483" top="0.39370078740157483" bottom="0.39370078740157483" header="0" footer="0"/>
  <pageSetup paperSize="9" scale="72" fitToHeight="0" orientation="portrait" r:id="rId1"/>
  <rowBreaks count="1" manualBreakCount="1">
    <brk id="1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M165"/>
  <sheetViews>
    <sheetView view="pageBreakPreview" zoomScale="80" zoomScaleNormal="70" zoomScaleSheetLayoutView="80" workbookViewId="0">
      <selection activeCell="F18" sqref="F18"/>
    </sheetView>
  </sheetViews>
  <sheetFormatPr defaultRowHeight="12.75" x14ac:dyDescent="0.2"/>
  <cols>
    <col min="1" max="1" width="8.85546875" style="18"/>
    <col min="2" max="2" width="81.28515625" style="19" customWidth="1"/>
    <col min="3" max="7" width="11" style="19" customWidth="1"/>
    <col min="8" max="8" width="12.5703125" style="18" customWidth="1"/>
    <col min="9" max="259" width="8.85546875" style="18"/>
    <col min="260" max="260" width="42.5703125" style="18" customWidth="1"/>
    <col min="261" max="264" width="24.28515625" style="18" customWidth="1"/>
    <col min="265" max="515" width="8.85546875" style="18"/>
    <col min="516" max="516" width="42.5703125" style="18" customWidth="1"/>
    <col min="517" max="520" width="24.28515625" style="18" customWidth="1"/>
    <col min="521" max="771" width="8.85546875" style="18"/>
    <col min="772" max="772" width="42.5703125" style="18" customWidth="1"/>
    <col min="773" max="776" width="24.28515625" style="18" customWidth="1"/>
    <col min="777" max="1027" width="8.85546875" style="18"/>
    <col min="1028" max="1028" width="42.5703125" style="18" customWidth="1"/>
    <col min="1029" max="1032" width="24.28515625" style="18" customWidth="1"/>
    <col min="1033" max="1283" width="8.85546875" style="18"/>
    <col min="1284" max="1284" width="42.5703125" style="18" customWidth="1"/>
    <col min="1285" max="1288" width="24.28515625" style="18" customWidth="1"/>
    <col min="1289" max="1539" width="8.85546875" style="18"/>
    <col min="1540" max="1540" width="42.5703125" style="18" customWidth="1"/>
    <col min="1541" max="1544" width="24.28515625" style="18" customWidth="1"/>
    <col min="1545" max="1795" width="8.85546875" style="18"/>
    <col min="1796" max="1796" width="42.5703125" style="18" customWidth="1"/>
    <col min="1797" max="1800" width="24.28515625" style="18" customWidth="1"/>
    <col min="1801" max="2051" width="8.85546875" style="18"/>
    <col min="2052" max="2052" width="42.5703125" style="18" customWidth="1"/>
    <col min="2053" max="2056" width="24.28515625" style="18" customWidth="1"/>
    <col min="2057" max="2307" width="8.85546875" style="18"/>
    <col min="2308" max="2308" width="42.5703125" style="18" customWidth="1"/>
    <col min="2309" max="2312" width="24.28515625" style="18" customWidth="1"/>
    <col min="2313" max="2563" width="8.85546875" style="18"/>
    <col min="2564" max="2564" width="42.5703125" style="18" customWidth="1"/>
    <col min="2565" max="2568" width="24.28515625" style="18" customWidth="1"/>
    <col min="2569" max="2819" width="8.85546875" style="18"/>
    <col min="2820" max="2820" width="42.5703125" style="18" customWidth="1"/>
    <col min="2821" max="2824" width="24.28515625" style="18" customWidth="1"/>
    <col min="2825" max="3075" width="8.85546875" style="18"/>
    <col min="3076" max="3076" width="42.5703125" style="18" customWidth="1"/>
    <col min="3077" max="3080" width="24.28515625" style="18" customWidth="1"/>
    <col min="3081" max="3331" width="8.85546875" style="18"/>
    <col min="3332" max="3332" width="42.5703125" style="18" customWidth="1"/>
    <col min="3333" max="3336" width="24.28515625" style="18" customWidth="1"/>
    <col min="3337" max="3587" width="8.85546875" style="18"/>
    <col min="3588" max="3588" width="42.5703125" style="18" customWidth="1"/>
    <col min="3589" max="3592" width="24.28515625" style="18" customWidth="1"/>
    <col min="3593" max="3843" width="8.85546875" style="18"/>
    <col min="3844" max="3844" width="42.5703125" style="18" customWidth="1"/>
    <col min="3845" max="3848" width="24.28515625" style="18" customWidth="1"/>
    <col min="3849" max="4099" width="8.85546875" style="18"/>
    <col min="4100" max="4100" width="42.5703125" style="18" customWidth="1"/>
    <col min="4101" max="4104" width="24.28515625" style="18" customWidth="1"/>
    <col min="4105" max="4355" width="8.85546875" style="18"/>
    <col min="4356" max="4356" width="42.5703125" style="18" customWidth="1"/>
    <col min="4357" max="4360" width="24.28515625" style="18" customWidth="1"/>
    <col min="4361" max="4611" width="8.85546875" style="18"/>
    <col min="4612" max="4612" width="42.5703125" style="18" customWidth="1"/>
    <col min="4613" max="4616" width="24.28515625" style="18" customWidth="1"/>
    <col min="4617" max="4867" width="8.85546875" style="18"/>
    <col min="4868" max="4868" width="42.5703125" style="18" customWidth="1"/>
    <col min="4869" max="4872" width="24.28515625" style="18" customWidth="1"/>
    <col min="4873" max="5123" width="8.85546875" style="18"/>
    <col min="5124" max="5124" width="42.5703125" style="18" customWidth="1"/>
    <col min="5125" max="5128" width="24.28515625" style="18" customWidth="1"/>
    <col min="5129" max="5379" width="8.85546875" style="18"/>
    <col min="5380" max="5380" width="42.5703125" style="18" customWidth="1"/>
    <col min="5381" max="5384" width="24.28515625" style="18" customWidth="1"/>
    <col min="5385" max="5635" width="8.85546875" style="18"/>
    <col min="5636" max="5636" width="42.5703125" style="18" customWidth="1"/>
    <col min="5637" max="5640" width="24.28515625" style="18" customWidth="1"/>
    <col min="5641" max="5891" width="8.85546875" style="18"/>
    <col min="5892" max="5892" width="42.5703125" style="18" customWidth="1"/>
    <col min="5893" max="5896" width="24.28515625" style="18" customWidth="1"/>
    <col min="5897" max="6147" width="8.85546875" style="18"/>
    <col min="6148" max="6148" width="42.5703125" style="18" customWidth="1"/>
    <col min="6149" max="6152" width="24.28515625" style="18" customWidth="1"/>
    <col min="6153" max="6403" width="8.85546875" style="18"/>
    <col min="6404" max="6404" width="42.5703125" style="18" customWidth="1"/>
    <col min="6405" max="6408" width="24.28515625" style="18" customWidth="1"/>
    <col min="6409" max="6659" width="8.85546875" style="18"/>
    <col min="6660" max="6660" width="42.5703125" style="18" customWidth="1"/>
    <col min="6661" max="6664" width="24.28515625" style="18" customWidth="1"/>
    <col min="6665" max="6915" width="8.85546875" style="18"/>
    <col min="6916" max="6916" width="42.5703125" style="18" customWidth="1"/>
    <col min="6917" max="6920" width="24.28515625" style="18" customWidth="1"/>
    <col min="6921" max="7171" width="8.85546875" style="18"/>
    <col min="7172" max="7172" width="42.5703125" style="18" customWidth="1"/>
    <col min="7173" max="7176" width="24.28515625" style="18" customWidth="1"/>
    <col min="7177" max="7427" width="8.85546875" style="18"/>
    <col min="7428" max="7428" width="42.5703125" style="18" customWidth="1"/>
    <col min="7429" max="7432" width="24.28515625" style="18" customWidth="1"/>
    <col min="7433" max="7683" width="8.85546875" style="18"/>
    <col min="7684" max="7684" width="42.5703125" style="18" customWidth="1"/>
    <col min="7685" max="7688" width="24.28515625" style="18" customWidth="1"/>
    <col min="7689" max="7939" width="8.85546875" style="18"/>
    <col min="7940" max="7940" width="42.5703125" style="18" customWidth="1"/>
    <col min="7941" max="7944" width="24.28515625" style="18" customWidth="1"/>
    <col min="7945" max="8195" width="8.85546875" style="18"/>
    <col min="8196" max="8196" width="42.5703125" style="18" customWidth="1"/>
    <col min="8197" max="8200" width="24.28515625" style="18" customWidth="1"/>
    <col min="8201" max="8451" width="8.85546875" style="18"/>
    <col min="8452" max="8452" width="42.5703125" style="18" customWidth="1"/>
    <col min="8453" max="8456" width="24.28515625" style="18" customWidth="1"/>
    <col min="8457" max="8707" width="8.85546875" style="18"/>
    <col min="8708" max="8708" width="42.5703125" style="18" customWidth="1"/>
    <col min="8709" max="8712" width="24.28515625" style="18" customWidth="1"/>
    <col min="8713" max="8963" width="8.85546875" style="18"/>
    <col min="8964" max="8964" width="42.5703125" style="18" customWidth="1"/>
    <col min="8965" max="8968" width="24.28515625" style="18" customWidth="1"/>
    <col min="8969" max="9219" width="8.85546875" style="18"/>
    <col min="9220" max="9220" width="42.5703125" style="18" customWidth="1"/>
    <col min="9221" max="9224" width="24.28515625" style="18" customWidth="1"/>
    <col min="9225" max="9475" width="8.85546875" style="18"/>
    <col min="9476" max="9476" width="42.5703125" style="18" customWidth="1"/>
    <col min="9477" max="9480" width="24.28515625" style="18" customWidth="1"/>
    <col min="9481" max="9731" width="8.85546875" style="18"/>
    <col min="9732" max="9732" width="42.5703125" style="18" customWidth="1"/>
    <col min="9733" max="9736" width="24.28515625" style="18" customWidth="1"/>
    <col min="9737" max="9987" width="8.85546875" style="18"/>
    <col min="9988" max="9988" width="42.5703125" style="18" customWidth="1"/>
    <col min="9989" max="9992" width="24.28515625" style="18" customWidth="1"/>
    <col min="9993" max="10243" width="8.85546875" style="18"/>
    <col min="10244" max="10244" width="42.5703125" style="18" customWidth="1"/>
    <col min="10245" max="10248" width="24.28515625" style="18" customWidth="1"/>
    <col min="10249" max="10499" width="8.85546875" style="18"/>
    <col min="10500" max="10500" width="42.5703125" style="18" customWidth="1"/>
    <col min="10501" max="10504" width="24.28515625" style="18" customWidth="1"/>
    <col min="10505" max="10755" width="8.85546875" style="18"/>
    <col min="10756" max="10756" width="42.5703125" style="18" customWidth="1"/>
    <col min="10757" max="10760" width="24.28515625" style="18" customWidth="1"/>
    <col min="10761" max="11011" width="8.85546875" style="18"/>
    <col min="11012" max="11012" width="42.5703125" style="18" customWidth="1"/>
    <col min="11013" max="11016" width="24.28515625" style="18" customWidth="1"/>
    <col min="11017" max="11267" width="8.85546875" style="18"/>
    <col min="11268" max="11268" width="42.5703125" style="18" customWidth="1"/>
    <col min="11269" max="11272" width="24.28515625" style="18" customWidth="1"/>
    <col min="11273" max="11523" width="8.85546875" style="18"/>
    <col min="11524" max="11524" width="42.5703125" style="18" customWidth="1"/>
    <col min="11525" max="11528" width="24.28515625" style="18" customWidth="1"/>
    <col min="11529" max="11779" width="8.85546875" style="18"/>
    <col min="11780" max="11780" width="42.5703125" style="18" customWidth="1"/>
    <col min="11781" max="11784" width="24.28515625" style="18" customWidth="1"/>
    <col min="11785" max="12035" width="8.85546875" style="18"/>
    <col min="12036" max="12036" width="42.5703125" style="18" customWidth="1"/>
    <col min="12037" max="12040" width="24.28515625" style="18" customWidth="1"/>
    <col min="12041" max="12291" width="8.85546875" style="18"/>
    <col min="12292" max="12292" width="42.5703125" style="18" customWidth="1"/>
    <col min="12293" max="12296" width="24.28515625" style="18" customWidth="1"/>
    <col min="12297" max="12547" width="8.85546875" style="18"/>
    <col min="12548" max="12548" width="42.5703125" style="18" customWidth="1"/>
    <col min="12549" max="12552" width="24.28515625" style="18" customWidth="1"/>
    <col min="12553" max="12803" width="8.85546875" style="18"/>
    <col min="12804" max="12804" width="42.5703125" style="18" customWidth="1"/>
    <col min="12805" max="12808" width="24.28515625" style="18" customWidth="1"/>
    <col min="12809" max="13059" width="8.85546875" style="18"/>
    <col min="13060" max="13060" width="42.5703125" style="18" customWidth="1"/>
    <col min="13061" max="13064" width="24.28515625" style="18" customWidth="1"/>
    <col min="13065" max="13315" width="8.85546875" style="18"/>
    <col min="13316" max="13316" width="42.5703125" style="18" customWidth="1"/>
    <col min="13317" max="13320" width="24.28515625" style="18" customWidth="1"/>
    <col min="13321" max="13571" width="8.85546875" style="18"/>
    <col min="13572" max="13572" width="42.5703125" style="18" customWidth="1"/>
    <col min="13573" max="13576" width="24.28515625" style="18" customWidth="1"/>
    <col min="13577" max="13827" width="8.85546875" style="18"/>
    <col min="13828" max="13828" width="42.5703125" style="18" customWidth="1"/>
    <col min="13829" max="13832" width="24.28515625" style="18" customWidth="1"/>
    <col min="13833" max="14083" width="8.85546875" style="18"/>
    <col min="14084" max="14084" width="42.5703125" style="18" customWidth="1"/>
    <col min="14085" max="14088" width="24.28515625" style="18" customWidth="1"/>
    <col min="14089" max="14339" width="8.85546875" style="18"/>
    <col min="14340" max="14340" width="42.5703125" style="18" customWidth="1"/>
    <col min="14341" max="14344" width="24.28515625" style="18" customWidth="1"/>
    <col min="14345" max="14595" width="8.85546875" style="18"/>
    <col min="14596" max="14596" width="42.5703125" style="18" customWidth="1"/>
    <col min="14597" max="14600" width="24.28515625" style="18" customWidth="1"/>
    <col min="14601" max="14851" width="8.85546875" style="18"/>
    <col min="14852" max="14852" width="42.5703125" style="18" customWidth="1"/>
    <col min="14853" max="14856" width="24.28515625" style="18" customWidth="1"/>
    <col min="14857" max="15107" width="8.85546875" style="18"/>
    <col min="15108" max="15108" width="42.5703125" style="18" customWidth="1"/>
    <col min="15109" max="15112" width="24.28515625" style="18" customWidth="1"/>
    <col min="15113" max="15363" width="8.85546875" style="18"/>
    <col min="15364" max="15364" width="42.5703125" style="18" customWidth="1"/>
    <col min="15365" max="15368" width="24.28515625" style="18" customWidth="1"/>
    <col min="15369" max="15619" width="8.85546875" style="18"/>
    <col min="15620" max="15620" width="42.5703125" style="18" customWidth="1"/>
    <col min="15621" max="15624" width="24.28515625" style="18" customWidth="1"/>
    <col min="15625" max="15875" width="8.85546875" style="18"/>
    <col min="15876" max="15876" width="42.5703125" style="18" customWidth="1"/>
    <col min="15877" max="15880" width="24.28515625" style="18" customWidth="1"/>
    <col min="15881" max="16131" width="8.85546875" style="18"/>
    <col min="16132" max="16132" width="42.5703125" style="18" customWidth="1"/>
    <col min="16133" max="16136" width="24.28515625" style="18" customWidth="1"/>
    <col min="16137" max="16384" width="8.85546875" style="18"/>
  </cols>
  <sheetData>
    <row r="1" spans="1:13" x14ac:dyDescent="0.2">
      <c r="D1" s="406" t="s">
        <v>251</v>
      </c>
      <c r="E1" s="406"/>
      <c r="F1" s="406"/>
      <c r="G1" s="406"/>
      <c r="H1" s="406"/>
    </row>
    <row r="2" spans="1:13" ht="15.75" x14ac:dyDescent="0.25">
      <c r="A2" s="337"/>
    </row>
    <row r="3" spans="1:13" ht="15.75" customHeight="1" x14ac:dyDescent="0.2">
      <c r="A3" s="407" t="s">
        <v>321</v>
      </c>
      <c r="B3" s="407"/>
      <c r="C3" s="407"/>
      <c r="D3" s="407"/>
      <c r="E3" s="407"/>
      <c r="F3" s="407"/>
      <c r="G3" s="407"/>
      <c r="H3" s="407"/>
    </row>
    <row r="4" spans="1:13" ht="15.75" thickBot="1" x14ac:dyDescent="0.3">
      <c r="B4" s="21"/>
      <c r="C4" s="252"/>
      <c r="D4" s="252"/>
      <c r="E4" s="252"/>
      <c r="F4" s="252"/>
      <c r="G4" s="21"/>
      <c r="H4" s="21"/>
    </row>
    <row r="5" spans="1:13" ht="89.25" customHeight="1" x14ac:dyDescent="0.2">
      <c r="A5" s="254" t="s">
        <v>110</v>
      </c>
      <c r="B5" s="253" t="s">
        <v>179</v>
      </c>
      <c r="C5" s="253" t="s">
        <v>171</v>
      </c>
      <c r="D5" s="253" t="s">
        <v>109</v>
      </c>
      <c r="E5" s="253" t="s">
        <v>232</v>
      </c>
      <c r="F5" s="253" t="s">
        <v>222</v>
      </c>
      <c r="G5" s="253" t="s">
        <v>108</v>
      </c>
      <c r="H5" s="255" t="s">
        <v>172</v>
      </c>
    </row>
    <row r="6" spans="1:13" s="150" customFormat="1" ht="17.25" customHeight="1" x14ac:dyDescent="0.2">
      <c r="A6" s="317">
        <v>1</v>
      </c>
      <c r="B6" s="326" t="s">
        <v>173</v>
      </c>
      <c r="C6" s="318">
        <v>12</v>
      </c>
      <c r="D6" s="318"/>
      <c r="E6" s="318"/>
      <c r="F6" s="318"/>
      <c r="G6" s="319">
        <v>12</v>
      </c>
      <c r="H6" s="320">
        <f>G6/700</f>
        <v>1.7142857142857144E-2</v>
      </c>
      <c r="J6" s="151"/>
      <c r="K6" s="151"/>
      <c r="L6" s="151"/>
      <c r="M6" s="151"/>
    </row>
    <row r="7" spans="1:13" ht="17.25" customHeight="1" x14ac:dyDescent="0.2">
      <c r="A7" s="304">
        <v>2</v>
      </c>
      <c r="B7" s="327" t="s">
        <v>322</v>
      </c>
      <c r="C7" s="305">
        <v>1</v>
      </c>
      <c r="D7" s="305"/>
      <c r="E7" s="305"/>
      <c r="F7" s="305"/>
      <c r="G7" s="306">
        <v>1</v>
      </c>
      <c r="H7" s="307">
        <f t="shared" ref="H7:H16" si="0">G7/700</f>
        <v>1.4285714285714286E-3</v>
      </c>
      <c r="J7" s="19"/>
      <c r="K7" s="19"/>
      <c r="L7" s="19"/>
      <c r="M7" s="19"/>
    </row>
    <row r="8" spans="1:13" s="150" customFormat="1" ht="17.25" customHeight="1" x14ac:dyDescent="0.2">
      <c r="A8" s="317">
        <v>3</v>
      </c>
      <c r="B8" s="326" t="s">
        <v>174</v>
      </c>
      <c r="C8" s="318">
        <v>6</v>
      </c>
      <c r="D8" s="318"/>
      <c r="E8" s="318"/>
      <c r="F8" s="318"/>
      <c r="G8" s="319">
        <v>6</v>
      </c>
      <c r="H8" s="320">
        <f t="shared" si="0"/>
        <v>8.5714285714285719E-3</v>
      </c>
      <c r="J8" s="151"/>
      <c r="K8" s="151"/>
      <c r="L8" s="151"/>
      <c r="M8" s="151"/>
    </row>
    <row r="9" spans="1:13" s="150" customFormat="1" ht="17.25" customHeight="1" x14ac:dyDescent="0.2">
      <c r="A9" s="304">
        <v>4</v>
      </c>
      <c r="B9" s="327" t="s">
        <v>175</v>
      </c>
      <c r="C9" s="305">
        <v>14</v>
      </c>
      <c r="D9" s="305"/>
      <c r="E9" s="305"/>
      <c r="F9" s="305"/>
      <c r="G9" s="306">
        <v>14</v>
      </c>
      <c r="H9" s="307">
        <f t="shared" si="0"/>
        <v>0.02</v>
      </c>
      <c r="J9" s="151"/>
      <c r="K9" s="151"/>
      <c r="L9" s="151"/>
      <c r="M9" s="151"/>
    </row>
    <row r="10" spans="1:13" s="150" customFormat="1" ht="17.25" customHeight="1" x14ac:dyDescent="0.2">
      <c r="A10" s="317">
        <v>5</v>
      </c>
      <c r="B10" s="326" t="s">
        <v>176</v>
      </c>
      <c r="C10" s="318">
        <v>7</v>
      </c>
      <c r="D10" s="318">
        <v>1</v>
      </c>
      <c r="E10" s="318"/>
      <c r="F10" s="318"/>
      <c r="G10" s="319">
        <v>8</v>
      </c>
      <c r="H10" s="320">
        <f t="shared" si="0"/>
        <v>1.1428571428571429E-2</v>
      </c>
      <c r="J10" s="151"/>
      <c r="K10" s="151"/>
      <c r="L10" s="151"/>
      <c r="M10" s="151"/>
    </row>
    <row r="11" spans="1:13" s="150" customFormat="1" ht="17.25" customHeight="1" x14ac:dyDescent="0.2">
      <c r="A11" s="304">
        <v>6</v>
      </c>
      <c r="B11" s="327" t="s">
        <v>324</v>
      </c>
      <c r="C11" s="305">
        <v>5</v>
      </c>
      <c r="D11" s="305"/>
      <c r="E11" s="305"/>
      <c r="F11" s="305"/>
      <c r="G11" s="306">
        <v>5</v>
      </c>
      <c r="H11" s="307">
        <f t="shared" si="0"/>
        <v>7.1428571428571426E-3</v>
      </c>
      <c r="J11" s="151"/>
      <c r="K11" s="2"/>
      <c r="L11" s="151"/>
      <c r="M11" s="151"/>
    </row>
    <row r="12" spans="1:13" s="150" customFormat="1" ht="17.25" customHeight="1" x14ac:dyDescent="0.2">
      <c r="A12" s="317">
        <v>7</v>
      </c>
      <c r="B12" s="326" t="s">
        <v>177</v>
      </c>
      <c r="C12" s="318">
        <v>28</v>
      </c>
      <c r="D12" s="318"/>
      <c r="E12" s="318"/>
      <c r="F12" s="318"/>
      <c r="G12" s="319">
        <v>28</v>
      </c>
      <c r="H12" s="320">
        <f t="shared" si="0"/>
        <v>0.04</v>
      </c>
      <c r="J12" s="151"/>
      <c r="K12" s="151"/>
      <c r="L12" s="151"/>
      <c r="M12" s="151"/>
    </row>
    <row r="13" spans="1:13" s="150" customFormat="1" ht="17.25" customHeight="1" x14ac:dyDescent="0.2">
      <c r="A13" s="304">
        <v>8</v>
      </c>
      <c r="B13" s="327" t="s">
        <v>323</v>
      </c>
      <c r="C13" s="305">
        <v>1</v>
      </c>
      <c r="D13" s="305"/>
      <c r="E13" s="305"/>
      <c r="F13" s="305"/>
      <c r="G13" s="306">
        <v>1</v>
      </c>
      <c r="H13" s="307">
        <f t="shared" si="0"/>
        <v>1.4285714285714286E-3</v>
      </c>
      <c r="J13" s="151"/>
      <c r="K13" s="151"/>
      <c r="L13" s="151"/>
      <c r="M13" s="151"/>
    </row>
    <row r="14" spans="1:13" s="150" customFormat="1" ht="17.25" customHeight="1" x14ac:dyDescent="0.2">
      <c r="A14" s="317">
        <v>9</v>
      </c>
      <c r="B14" s="326" t="s">
        <v>325</v>
      </c>
      <c r="C14" s="318">
        <v>1</v>
      </c>
      <c r="D14" s="318"/>
      <c r="E14" s="318"/>
      <c r="F14" s="318"/>
      <c r="G14" s="319">
        <v>1</v>
      </c>
      <c r="H14" s="320">
        <f t="shared" si="0"/>
        <v>1.4285714285714286E-3</v>
      </c>
      <c r="J14" s="151"/>
      <c r="K14" s="151"/>
      <c r="L14" s="151"/>
      <c r="M14" s="151"/>
    </row>
    <row r="15" spans="1:13" s="150" customFormat="1" ht="17.25" customHeight="1" x14ac:dyDescent="0.2">
      <c r="A15" s="304">
        <v>10</v>
      </c>
      <c r="B15" s="327" t="s">
        <v>326</v>
      </c>
      <c r="C15" s="305">
        <v>28</v>
      </c>
      <c r="D15" s="305">
        <v>1</v>
      </c>
      <c r="E15" s="305"/>
      <c r="F15" s="305"/>
      <c r="G15" s="306">
        <v>29</v>
      </c>
      <c r="H15" s="307">
        <f t="shared" si="0"/>
        <v>4.1428571428571426E-2</v>
      </c>
      <c r="J15" s="151"/>
      <c r="K15" s="151"/>
      <c r="L15" s="151"/>
      <c r="M15" s="151"/>
    </row>
    <row r="16" spans="1:13" s="150" customFormat="1" ht="17.25" customHeight="1" x14ac:dyDescent="0.2">
      <c r="A16" s="317">
        <v>11</v>
      </c>
      <c r="B16" s="326" t="s">
        <v>178</v>
      </c>
      <c r="C16" s="318">
        <v>1</v>
      </c>
      <c r="D16" s="318"/>
      <c r="E16" s="318"/>
      <c r="F16" s="318"/>
      <c r="G16" s="319">
        <v>1</v>
      </c>
      <c r="H16" s="320">
        <f t="shared" si="0"/>
        <v>1.4285714285714286E-3</v>
      </c>
      <c r="J16" s="151"/>
      <c r="K16" s="151"/>
      <c r="L16" s="151"/>
      <c r="M16" s="151"/>
    </row>
    <row r="17" spans="1:13" s="152" customFormat="1" ht="22.5" customHeight="1" thickBot="1" x14ac:dyDescent="0.25">
      <c r="A17" s="397" t="s">
        <v>0</v>
      </c>
      <c r="B17" s="398"/>
      <c r="C17" s="292">
        <v>104</v>
      </c>
      <c r="D17" s="292">
        <v>2</v>
      </c>
      <c r="E17" s="293">
        <v>0</v>
      </c>
      <c r="F17" s="293">
        <v>0</v>
      </c>
      <c r="G17" s="293">
        <v>106</v>
      </c>
      <c r="H17" s="303">
        <f>G17/700</f>
        <v>0.15142857142857144</v>
      </c>
      <c r="K17" s="153"/>
      <c r="L17" s="153"/>
      <c r="M17" s="153"/>
    </row>
    <row r="18" spans="1:13" x14ac:dyDescent="0.2">
      <c r="A18" s="20"/>
      <c r="C18" s="162">
        <f>C17/634</f>
        <v>0.16403785488958991</v>
      </c>
      <c r="D18" s="162">
        <f>D17/61</f>
        <v>3.2786885245901641E-2</v>
      </c>
      <c r="E18" s="162">
        <v>0</v>
      </c>
      <c r="F18" s="162">
        <v>0</v>
      </c>
    </row>
    <row r="19" spans="1:13" x14ac:dyDescent="0.2">
      <c r="A19" s="20"/>
    </row>
    <row r="20" spans="1:13" x14ac:dyDescent="0.2">
      <c r="A20" s="20"/>
    </row>
    <row r="21" spans="1:13" x14ac:dyDescent="0.2">
      <c r="A21" s="20"/>
    </row>
    <row r="22" spans="1:13" x14ac:dyDescent="0.2">
      <c r="A22" s="20"/>
    </row>
    <row r="23" spans="1:13" x14ac:dyDescent="0.2">
      <c r="A23" s="20"/>
    </row>
    <row r="24" spans="1:13" x14ac:dyDescent="0.2">
      <c r="A24" s="20"/>
    </row>
    <row r="25" spans="1:13" x14ac:dyDescent="0.2">
      <c r="A25" s="20"/>
    </row>
    <row r="26" spans="1:13" x14ac:dyDescent="0.2">
      <c r="A26" s="20"/>
    </row>
    <row r="27" spans="1:13" x14ac:dyDescent="0.2">
      <c r="A27" s="20"/>
    </row>
    <row r="28" spans="1:13" x14ac:dyDescent="0.2">
      <c r="A28" s="20"/>
    </row>
    <row r="29" spans="1:13" x14ac:dyDescent="0.2">
      <c r="A29" s="20"/>
    </row>
    <row r="163" spans="3:4" x14ac:dyDescent="0.2">
      <c r="C163" s="19">
        <f>SUM(C6:C97)</f>
        <v>208.16403785488959</v>
      </c>
      <c r="D163" s="19">
        <f>SUM(D6:D97)</f>
        <v>4.0327868852459012</v>
      </c>
    </row>
    <row r="164" spans="3:4" x14ac:dyDescent="0.2">
      <c r="C164" s="19">
        <f>SUM(C98:C102)</f>
        <v>0</v>
      </c>
      <c r="D164" s="19">
        <f t="shared" ref="D164" si="1">SUM(D98:D102)</f>
        <v>0</v>
      </c>
    </row>
    <row r="165" spans="3:4" x14ac:dyDescent="0.2">
      <c r="C165" s="19">
        <f>SUM(C103:C159)</f>
        <v>0</v>
      </c>
      <c r="D165" s="19">
        <f t="shared" ref="D165" si="2">SUM(D103:D159)</f>
        <v>0</v>
      </c>
    </row>
  </sheetData>
  <mergeCells count="3">
    <mergeCell ref="D1:H1"/>
    <mergeCell ref="A3:H3"/>
    <mergeCell ref="A17:B17"/>
  </mergeCells>
  <printOptions horizontalCentered="1"/>
  <pageMargins left="0.98425196850393704" right="0.39370078740157483" top="0.39370078740157483" bottom="0.39370078740157483" header="0" footer="0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DZ123"/>
  <sheetViews>
    <sheetView view="pageBreakPreview" zoomScaleSheetLayoutView="100" workbookViewId="0">
      <pane ySplit="7" topLeftCell="A95" activePane="bottomLeft" state="frozen"/>
      <selection activeCell="A87" sqref="A87:XFD87"/>
      <selection pane="bottomLeft" activeCell="O112" sqref="O112"/>
    </sheetView>
  </sheetViews>
  <sheetFormatPr defaultColWidth="4.7109375" defaultRowHeight="12.75" x14ac:dyDescent="0.2"/>
  <cols>
    <col min="1" max="1" width="5.28515625" style="9" customWidth="1"/>
    <col min="2" max="2" width="31.28515625" style="22" bestFit="1" customWidth="1"/>
    <col min="3" max="3" width="5.140625" style="9" customWidth="1"/>
    <col min="4" max="4" width="11.42578125" style="8" customWidth="1"/>
    <col min="5" max="5" width="5.140625" style="9" customWidth="1"/>
    <col min="6" max="6" width="10.85546875" style="8" customWidth="1"/>
    <col min="7" max="7" width="5.140625" style="9" customWidth="1"/>
    <col min="8" max="8" width="10.85546875" style="8" customWidth="1"/>
    <col min="9" max="9" width="5.140625" style="9" customWidth="1"/>
    <col min="10" max="10" width="10.85546875" style="9" customWidth="1"/>
    <col min="11" max="11" width="5.140625" style="23" customWidth="1"/>
    <col min="12" max="12" width="10.85546875" style="8" customWidth="1"/>
    <col min="13" max="13" width="5.140625" style="8" customWidth="1"/>
    <col min="14" max="14" width="5.5703125" style="4" customWidth="1"/>
    <col min="15" max="15" width="11.7109375" style="4" customWidth="1"/>
    <col min="16" max="16" width="7.85546875" style="4" customWidth="1"/>
    <col min="17" max="17" width="7.140625" style="4" customWidth="1"/>
    <col min="18" max="255" width="9.140625" style="4" customWidth="1"/>
    <col min="256" max="256" width="4.7109375" style="4"/>
    <col min="257" max="257" width="5.28515625" style="4" customWidth="1"/>
    <col min="258" max="258" width="31.28515625" style="4" bestFit="1" customWidth="1"/>
    <col min="259" max="259" width="6.140625" style="4" customWidth="1"/>
    <col min="260" max="260" width="14.85546875" style="4" customWidth="1"/>
    <col min="261" max="261" width="6.140625" style="4" customWidth="1"/>
    <col min="262" max="262" width="14.140625" style="4" bestFit="1" customWidth="1"/>
    <col min="263" max="263" width="6.140625" style="4" customWidth="1"/>
    <col min="264" max="264" width="15" style="4" customWidth="1"/>
    <col min="265" max="266" width="7.7109375" style="4" customWidth="1"/>
    <col min="267" max="267" width="14.85546875" style="4" customWidth="1"/>
    <col min="268" max="269" width="11.42578125" style="4" customWidth="1"/>
    <col min="270" max="511" width="9.140625" style="4" customWidth="1"/>
    <col min="512" max="512" width="4.7109375" style="4"/>
    <col min="513" max="513" width="5.28515625" style="4" customWidth="1"/>
    <col min="514" max="514" width="31.28515625" style="4" bestFit="1" customWidth="1"/>
    <col min="515" max="515" width="6.140625" style="4" customWidth="1"/>
    <col min="516" max="516" width="14.85546875" style="4" customWidth="1"/>
    <col min="517" max="517" width="6.140625" style="4" customWidth="1"/>
    <col min="518" max="518" width="14.140625" style="4" bestFit="1" customWidth="1"/>
    <col min="519" max="519" width="6.140625" style="4" customWidth="1"/>
    <col min="520" max="520" width="15" style="4" customWidth="1"/>
    <col min="521" max="522" width="7.7109375" style="4" customWidth="1"/>
    <col min="523" max="523" width="14.85546875" style="4" customWidth="1"/>
    <col min="524" max="525" width="11.42578125" style="4" customWidth="1"/>
    <col min="526" max="767" width="9.140625" style="4" customWidth="1"/>
    <col min="768" max="768" width="4.7109375" style="4"/>
    <col min="769" max="769" width="5.28515625" style="4" customWidth="1"/>
    <col min="770" max="770" width="31.28515625" style="4" bestFit="1" customWidth="1"/>
    <col min="771" max="771" width="6.140625" style="4" customWidth="1"/>
    <col min="772" max="772" width="14.85546875" style="4" customWidth="1"/>
    <col min="773" max="773" width="6.140625" style="4" customWidth="1"/>
    <col min="774" max="774" width="14.140625" style="4" bestFit="1" customWidth="1"/>
    <col min="775" max="775" width="6.140625" style="4" customWidth="1"/>
    <col min="776" max="776" width="15" style="4" customWidth="1"/>
    <col min="777" max="778" width="7.7109375" style="4" customWidth="1"/>
    <col min="779" max="779" width="14.85546875" style="4" customWidth="1"/>
    <col min="780" max="781" width="11.42578125" style="4" customWidth="1"/>
    <col min="782" max="1023" width="9.140625" style="4" customWidth="1"/>
    <col min="1024" max="1024" width="4.7109375" style="4"/>
    <col min="1025" max="1025" width="5.28515625" style="4" customWidth="1"/>
    <col min="1026" max="1026" width="31.28515625" style="4" bestFit="1" customWidth="1"/>
    <col min="1027" max="1027" width="6.140625" style="4" customWidth="1"/>
    <col min="1028" max="1028" width="14.85546875" style="4" customWidth="1"/>
    <col min="1029" max="1029" width="6.140625" style="4" customWidth="1"/>
    <col min="1030" max="1030" width="14.140625" style="4" bestFit="1" customWidth="1"/>
    <col min="1031" max="1031" width="6.140625" style="4" customWidth="1"/>
    <col min="1032" max="1032" width="15" style="4" customWidth="1"/>
    <col min="1033" max="1034" width="7.7109375" style="4" customWidth="1"/>
    <col min="1035" max="1035" width="14.85546875" style="4" customWidth="1"/>
    <col min="1036" max="1037" width="11.42578125" style="4" customWidth="1"/>
    <col min="1038" max="1279" width="9.140625" style="4" customWidth="1"/>
    <col min="1280" max="1280" width="4.7109375" style="4"/>
    <col min="1281" max="1281" width="5.28515625" style="4" customWidth="1"/>
    <col min="1282" max="1282" width="31.28515625" style="4" bestFit="1" customWidth="1"/>
    <col min="1283" max="1283" width="6.140625" style="4" customWidth="1"/>
    <col min="1284" max="1284" width="14.85546875" style="4" customWidth="1"/>
    <col min="1285" max="1285" width="6.140625" style="4" customWidth="1"/>
    <col min="1286" max="1286" width="14.140625" style="4" bestFit="1" customWidth="1"/>
    <col min="1287" max="1287" width="6.140625" style="4" customWidth="1"/>
    <col min="1288" max="1288" width="15" style="4" customWidth="1"/>
    <col min="1289" max="1290" width="7.7109375" style="4" customWidth="1"/>
    <col min="1291" max="1291" width="14.85546875" style="4" customWidth="1"/>
    <col min="1292" max="1293" width="11.42578125" style="4" customWidth="1"/>
    <col min="1294" max="1535" width="9.140625" style="4" customWidth="1"/>
    <col min="1536" max="1536" width="4.7109375" style="4"/>
    <col min="1537" max="1537" width="5.28515625" style="4" customWidth="1"/>
    <col min="1538" max="1538" width="31.28515625" style="4" bestFit="1" customWidth="1"/>
    <col min="1539" max="1539" width="6.140625" style="4" customWidth="1"/>
    <col min="1540" max="1540" width="14.85546875" style="4" customWidth="1"/>
    <col min="1541" max="1541" width="6.140625" style="4" customWidth="1"/>
    <col min="1542" max="1542" width="14.140625" style="4" bestFit="1" customWidth="1"/>
    <col min="1543" max="1543" width="6.140625" style="4" customWidth="1"/>
    <col min="1544" max="1544" width="15" style="4" customWidth="1"/>
    <col min="1545" max="1546" width="7.7109375" style="4" customWidth="1"/>
    <col min="1547" max="1547" width="14.85546875" style="4" customWidth="1"/>
    <col min="1548" max="1549" width="11.42578125" style="4" customWidth="1"/>
    <col min="1550" max="1791" width="9.140625" style="4" customWidth="1"/>
    <col min="1792" max="1792" width="4.7109375" style="4"/>
    <col min="1793" max="1793" width="5.28515625" style="4" customWidth="1"/>
    <col min="1794" max="1794" width="31.28515625" style="4" bestFit="1" customWidth="1"/>
    <col min="1795" max="1795" width="6.140625" style="4" customWidth="1"/>
    <col min="1796" max="1796" width="14.85546875" style="4" customWidth="1"/>
    <col min="1797" max="1797" width="6.140625" style="4" customWidth="1"/>
    <col min="1798" max="1798" width="14.140625" style="4" bestFit="1" customWidth="1"/>
    <col min="1799" max="1799" width="6.140625" style="4" customWidth="1"/>
    <col min="1800" max="1800" width="15" style="4" customWidth="1"/>
    <col min="1801" max="1802" width="7.7109375" style="4" customWidth="1"/>
    <col min="1803" max="1803" width="14.85546875" style="4" customWidth="1"/>
    <col min="1804" max="1805" width="11.42578125" style="4" customWidth="1"/>
    <col min="1806" max="2047" width="9.140625" style="4" customWidth="1"/>
    <col min="2048" max="2048" width="4.7109375" style="4"/>
    <col min="2049" max="2049" width="5.28515625" style="4" customWidth="1"/>
    <col min="2050" max="2050" width="31.28515625" style="4" bestFit="1" customWidth="1"/>
    <col min="2051" max="2051" width="6.140625" style="4" customWidth="1"/>
    <col min="2052" max="2052" width="14.85546875" style="4" customWidth="1"/>
    <col min="2053" max="2053" width="6.140625" style="4" customWidth="1"/>
    <col min="2054" max="2054" width="14.140625" style="4" bestFit="1" customWidth="1"/>
    <col min="2055" max="2055" width="6.140625" style="4" customWidth="1"/>
    <col min="2056" max="2056" width="15" style="4" customWidth="1"/>
    <col min="2057" max="2058" width="7.7109375" style="4" customWidth="1"/>
    <col min="2059" max="2059" width="14.85546875" style="4" customWidth="1"/>
    <col min="2060" max="2061" width="11.42578125" style="4" customWidth="1"/>
    <col min="2062" max="2303" width="9.140625" style="4" customWidth="1"/>
    <col min="2304" max="2304" width="4.7109375" style="4"/>
    <col min="2305" max="2305" width="5.28515625" style="4" customWidth="1"/>
    <col min="2306" max="2306" width="31.28515625" style="4" bestFit="1" customWidth="1"/>
    <col min="2307" max="2307" width="6.140625" style="4" customWidth="1"/>
    <col min="2308" max="2308" width="14.85546875" style="4" customWidth="1"/>
    <col min="2309" max="2309" width="6.140625" style="4" customWidth="1"/>
    <col min="2310" max="2310" width="14.140625" style="4" bestFit="1" customWidth="1"/>
    <col min="2311" max="2311" width="6.140625" style="4" customWidth="1"/>
    <col min="2312" max="2312" width="15" style="4" customWidth="1"/>
    <col min="2313" max="2314" width="7.7109375" style="4" customWidth="1"/>
    <col min="2315" max="2315" width="14.85546875" style="4" customWidth="1"/>
    <col min="2316" max="2317" width="11.42578125" style="4" customWidth="1"/>
    <col min="2318" max="2559" width="9.140625" style="4" customWidth="1"/>
    <col min="2560" max="2560" width="4.7109375" style="4"/>
    <col min="2561" max="2561" width="5.28515625" style="4" customWidth="1"/>
    <col min="2562" max="2562" width="31.28515625" style="4" bestFit="1" customWidth="1"/>
    <col min="2563" max="2563" width="6.140625" style="4" customWidth="1"/>
    <col min="2564" max="2564" width="14.85546875" style="4" customWidth="1"/>
    <col min="2565" max="2565" width="6.140625" style="4" customWidth="1"/>
    <col min="2566" max="2566" width="14.140625" style="4" bestFit="1" customWidth="1"/>
    <col min="2567" max="2567" width="6.140625" style="4" customWidth="1"/>
    <col min="2568" max="2568" width="15" style="4" customWidth="1"/>
    <col min="2569" max="2570" width="7.7109375" style="4" customWidth="1"/>
    <col min="2571" max="2571" width="14.85546875" style="4" customWidth="1"/>
    <col min="2572" max="2573" width="11.42578125" style="4" customWidth="1"/>
    <col min="2574" max="2815" width="9.140625" style="4" customWidth="1"/>
    <col min="2816" max="2816" width="4.7109375" style="4"/>
    <col min="2817" max="2817" width="5.28515625" style="4" customWidth="1"/>
    <col min="2818" max="2818" width="31.28515625" style="4" bestFit="1" customWidth="1"/>
    <col min="2819" max="2819" width="6.140625" style="4" customWidth="1"/>
    <col min="2820" max="2820" width="14.85546875" style="4" customWidth="1"/>
    <col min="2821" max="2821" width="6.140625" style="4" customWidth="1"/>
    <col min="2822" max="2822" width="14.140625" style="4" bestFit="1" customWidth="1"/>
    <col min="2823" max="2823" width="6.140625" style="4" customWidth="1"/>
    <col min="2824" max="2824" width="15" style="4" customWidth="1"/>
    <col min="2825" max="2826" width="7.7109375" style="4" customWidth="1"/>
    <col min="2827" max="2827" width="14.85546875" style="4" customWidth="1"/>
    <col min="2828" max="2829" width="11.42578125" style="4" customWidth="1"/>
    <col min="2830" max="3071" width="9.140625" style="4" customWidth="1"/>
    <col min="3072" max="3072" width="4.7109375" style="4"/>
    <col min="3073" max="3073" width="5.28515625" style="4" customWidth="1"/>
    <col min="3074" max="3074" width="31.28515625" style="4" bestFit="1" customWidth="1"/>
    <col min="3075" max="3075" width="6.140625" style="4" customWidth="1"/>
    <col min="3076" max="3076" width="14.85546875" style="4" customWidth="1"/>
    <col min="3077" max="3077" width="6.140625" style="4" customWidth="1"/>
    <col min="3078" max="3078" width="14.140625" style="4" bestFit="1" customWidth="1"/>
    <col min="3079" max="3079" width="6.140625" style="4" customWidth="1"/>
    <col min="3080" max="3080" width="15" style="4" customWidth="1"/>
    <col min="3081" max="3082" width="7.7109375" style="4" customWidth="1"/>
    <col min="3083" max="3083" width="14.85546875" style="4" customWidth="1"/>
    <col min="3084" max="3085" width="11.42578125" style="4" customWidth="1"/>
    <col min="3086" max="3327" width="9.140625" style="4" customWidth="1"/>
    <col min="3328" max="3328" width="4.7109375" style="4"/>
    <col min="3329" max="3329" width="5.28515625" style="4" customWidth="1"/>
    <col min="3330" max="3330" width="31.28515625" style="4" bestFit="1" customWidth="1"/>
    <col min="3331" max="3331" width="6.140625" style="4" customWidth="1"/>
    <col min="3332" max="3332" width="14.85546875" style="4" customWidth="1"/>
    <col min="3333" max="3333" width="6.140625" style="4" customWidth="1"/>
    <col min="3334" max="3334" width="14.140625" style="4" bestFit="1" customWidth="1"/>
    <col min="3335" max="3335" width="6.140625" style="4" customWidth="1"/>
    <col min="3336" max="3336" width="15" style="4" customWidth="1"/>
    <col min="3337" max="3338" width="7.7109375" style="4" customWidth="1"/>
    <col min="3339" max="3339" width="14.85546875" style="4" customWidth="1"/>
    <col min="3340" max="3341" width="11.42578125" style="4" customWidth="1"/>
    <col min="3342" max="3583" width="9.140625" style="4" customWidth="1"/>
    <col min="3584" max="3584" width="4.7109375" style="4"/>
    <col min="3585" max="3585" width="5.28515625" style="4" customWidth="1"/>
    <col min="3586" max="3586" width="31.28515625" style="4" bestFit="1" customWidth="1"/>
    <col min="3587" max="3587" width="6.140625" style="4" customWidth="1"/>
    <col min="3588" max="3588" width="14.85546875" style="4" customWidth="1"/>
    <col min="3589" max="3589" width="6.140625" style="4" customWidth="1"/>
    <col min="3590" max="3590" width="14.140625" style="4" bestFit="1" customWidth="1"/>
    <col min="3591" max="3591" width="6.140625" style="4" customWidth="1"/>
    <col min="3592" max="3592" width="15" style="4" customWidth="1"/>
    <col min="3593" max="3594" width="7.7109375" style="4" customWidth="1"/>
    <col min="3595" max="3595" width="14.85546875" style="4" customWidth="1"/>
    <col min="3596" max="3597" width="11.42578125" style="4" customWidth="1"/>
    <col min="3598" max="3839" width="9.140625" style="4" customWidth="1"/>
    <col min="3840" max="3840" width="4.7109375" style="4"/>
    <col min="3841" max="3841" width="5.28515625" style="4" customWidth="1"/>
    <col min="3842" max="3842" width="31.28515625" style="4" bestFit="1" customWidth="1"/>
    <col min="3843" max="3843" width="6.140625" style="4" customWidth="1"/>
    <col min="3844" max="3844" width="14.85546875" style="4" customWidth="1"/>
    <col min="3845" max="3845" width="6.140625" style="4" customWidth="1"/>
    <col min="3846" max="3846" width="14.140625" style="4" bestFit="1" customWidth="1"/>
    <col min="3847" max="3847" width="6.140625" style="4" customWidth="1"/>
    <col min="3848" max="3848" width="15" style="4" customWidth="1"/>
    <col min="3849" max="3850" width="7.7109375" style="4" customWidth="1"/>
    <col min="3851" max="3851" width="14.85546875" style="4" customWidth="1"/>
    <col min="3852" max="3853" width="11.42578125" style="4" customWidth="1"/>
    <col min="3854" max="4095" width="9.140625" style="4" customWidth="1"/>
    <col min="4096" max="4096" width="4.7109375" style="4"/>
    <col min="4097" max="4097" width="5.28515625" style="4" customWidth="1"/>
    <col min="4098" max="4098" width="31.28515625" style="4" bestFit="1" customWidth="1"/>
    <col min="4099" max="4099" width="6.140625" style="4" customWidth="1"/>
    <col min="4100" max="4100" width="14.85546875" style="4" customWidth="1"/>
    <col min="4101" max="4101" width="6.140625" style="4" customWidth="1"/>
    <col min="4102" max="4102" width="14.140625" style="4" bestFit="1" customWidth="1"/>
    <col min="4103" max="4103" width="6.140625" style="4" customWidth="1"/>
    <col min="4104" max="4104" width="15" style="4" customWidth="1"/>
    <col min="4105" max="4106" width="7.7109375" style="4" customWidth="1"/>
    <col min="4107" max="4107" width="14.85546875" style="4" customWidth="1"/>
    <col min="4108" max="4109" width="11.42578125" style="4" customWidth="1"/>
    <col min="4110" max="4351" width="9.140625" style="4" customWidth="1"/>
    <col min="4352" max="4352" width="4.7109375" style="4"/>
    <col min="4353" max="4353" width="5.28515625" style="4" customWidth="1"/>
    <col min="4354" max="4354" width="31.28515625" style="4" bestFit="1" customWidth="1"/>
    <col min="4355" max="4355" width="6.140625" style="4" customWidth="1"/>
    <col min="4356" max="4356" width="14.85546875" style="4" customWidth="1"/>
    <col min="4357" max="4357" width="6.140625" style="4" customWidth="1"/>
    <col min="4358" max="4358" width="14.140625" style="4" bestFit="1" customWidth="1"/>
    <col min="4359" max="4359" width="6.140625" style="4" customWidth="1"/>
    <col min="4360" max="4360" width="15" style="4" customWidth="1"/>
    <col min="4361" max="4362" width="7.7109375" style="4" customWidth="1"/>
    <col min="4363" max="4363" width="14.85546875" style="4" customWidth="1"/>
    <col min="4364" max="4365" width="11.42578125" style="4" customWidth="1"/>
    <col min="4366" max="4607" width="9.140625" style="4" customWidth="1"/>
    <col min="4608" max="4608" width="4.7109375" style="4"/>
    <col min="4609" max="4609" width="5.28515625" style="4" customWidth="1"/>
    <col min="4610" max="4610" width="31.28515625" style="4" bestFit="1" customWidth="1"/>
    <col min="4611" max="4611" width="6.140625" style="4" customWidth="1"/>
    <col min="4612" max="4612" width="14.85546875" style="4" customWidth="1"/>
    <col min="4613" max="4613" width="6.140625" style="4" customWidth="1"/>
    <col min="4614" max="4614" width="14.140625" style="4" bestFit="1" customWidth="1"/>
    <col min="4615" max="4615" width="6.140625" style="4" customWidth="1"/>
    <col min="4616" max="4616" width="15" style="4" customWidth="1"/>
    <col min="4617" max="4618" width="7.7109375" style="4" customWidth="1"/>
    <col min="4619" max="4619" width="14.85546875" style="4" customWidth="1"/>
    <col min="4620" max="4621" width="11.42578125" style="4" customWidth="1"/>
    <col min="4622" max="4863" width="9.140625" style="4" customWidth="1"/>
    <col min="4864" max="4864" width="4.7109375" style="4"/>
    <col min="4865" max="4865" width="5.28515625" style="4" customWidth="1"/>
    <col min="4866" max="4866" width="31.28515625" style="4" bestFit="1" customWidth="1"/>
    <col min="4867" max="4867" width="6.140625" style="4" customWidth="1"/>
    <col min="4868" max="4868" width="14.85546875" style="4" customWidth="1"/>
    <col min="4869" max="4869" width="6.140625" style="4" customWidth="1"/>
    <col min="4870" max="4870" width="14.140625" style="4" bestFit="1" customWidth="1"/>
    <col min="4871" max="4871" width="6.140625" style="4" customWidth="1"/>
    <col min="4872" max="4872" width="15" style="4" customWidth="1"/>
    <col min="4873" max="4874" width="7.7109375" style="4" customWidth="1"/>
    <col min="4875" max="4875" width="14.85546875" style="4" customWidth="1"/>
    <col min="4876" max="4877" width="11.42578125" style="4" customWidth="1"/>
    <col min="4878" max="5119" width="9.140625" style="4" customWidth="1"/>
    <col min="5120" max="5120" width="4.7109375" style="4"/>
    <col min="5121" max="5121" width="5.28515625" style="4" customWidth="1"/>
    <col min="5122" max="5122" width="31.28515625" style="4" bestFit="1" customWidth="1"/>
    <col min="5123" max="5123" width="6.140625" style="4" customWidth="1"/>
    <col min="5124" max="5124" width="14.85546875" style="4" customWidth="1"/>
    <col min="5125" max="5125" width="6.140625" style="4" customWidth="1"/>
    <col min="5126" max="5126" width="14.140625" style="4" bestFit="1" customWidth="1"/>
    <col min="5127" max="5127" width="6.140625" style="4" customWidth="1"/>
    <col min="5128" max="5128" width="15" style="4" customWidth="1"/>
    <col min="5129" max="5130" width="7.7109375" style="4" customWidth="1"/>
    <col min="5131" max="5131" width="14.85546875" style="4" customWidth="1"/>
    <col min="5132" max="5133" width="11.42578125" style="4" customWidth="1"/>
    <col min="5134" max="5375" width="9.140625" style="4" customWidth="1"/>
    <col min="5376" max="5376" width="4.7109375" style="4"/>
    <col min="5377" max="5377" width="5.28515625" style="4" customWidth="1"/>
    <col min="5378" max="5378" width="31.28515625" style="4" bestFit="1" customWidth="1"/>
    <col min="5379" max="5379" width="6.140625" style="4" customWidth="1"/>
    <col min="5380" max="5380" width="14.85546875" style="4" customWidth="1"/>
    <col min="5381" max="5381" width="6.140625" style="4" customWidth="1"/>
    <col min="5382" max="5382" width="14.140625" style="4" bestFit="1" customWidth="1"/>
    <col min="5383" max="5383" width="6.140625" style="4" customWidth="1"/>
    <col min="5384" max="5384" width="15" style="4" customWidth="1"/>
    <col min="5385" max="5386" width="7.7109375" style="4" customWidth="1"/>
    <col min="5387" max="5387" width="14.85546875" style="4" customWidth="1"/>
    <col min="5388" max="5389" width="11.42578125" style="4" customWidth="1"/>
    <col min="5390" max="5631" width="9.140625" style="4" customWidth="1"/>
    <col min="5632" max="5632" width="4.7109375" style="4"/>
    <col min="5633" max="5633" width="5.28515625" style="4" customWidth="1"/>
    <col min="5634" max="5634" width="31.28515625" style="4" bestFit="1" customWidth="1"/>
    <col min="5635" max="5635" width="6.140625" style="4" customWidth="1"/>
    <col min="5636" max="5636" width="14.85546875" style="4" customWidth="1"/>
    <col min="5637" max="5637" width="6.140625" style="4" customWidth="1"/>
    <col min="5638" max="5638" width="14.140625" style="4" bestFit="1" customWidth="1"/>
    <col min="5639" max="5639" width="6.140625" style="4" customWidth="1"/>
    <col min="5640" max="5640" width="15" style="4" customWidth="1"/>
    <col min="5641" max="5642" width="7.7109375" style="4" customWidth="1"/>
    <col min="5643" max="5643" width="14.85546875" style="4" customWidth="1"/>
    <col min="5644" max="5645" width="11.42578125" style="4" customWidth="1"/>
    <col min="5646" max="5887" width="9.140625" style="4" customWidth="1"/>
    <col min="5888" max="5888" width="4.7109375" style="4"/>
    <col min="5889" max="5889" width="5.28515625" style="4" customWidth="1"/>
    <col min="5890" max="5890" width="31.28515625" style="4" bestFit="1" customWidth="1"/>
    <col min="5891" max="5891" width="6.140625" style="4" customWidth="1"/>
    <col min="5892" max="5892" width="14.85546875" style="4" customWidth="1"/>
    <col min="5893" max="5893" width="6.140625" style="4" customWidth="1"/>
    <col min="5894" max="5894" width="14.140625" style="4" bestFit="1" customWidth="1"/>
    <col min="5895" max="5895" width="6.140625" style="4" customWidth="1"/>
    <col min="5896" max="5896" width="15" style="4" customWidth="1"/>
    <col min="5897" max="5898" width="7.7109375" style="4" customWidth="1"/>
    <col min="5899" max="5899" width="14.85546875" style="4" customWidth="1"/>
    <col min="5900" max="5901" width="11.42578125" style="4" customWidth="1"/>
    <col min="5902" max="6143" width="9.140625" style="4" customWidth="1"/>
    <col min="6144" max="6144" width="4.7109375" style="4"/>
    <col min="6145" max="6145" width="5.28515625" style="4" customWidth="1"/>
    <col min="6146" max="6146" width="31.28515625" style="4" bestFit="1" customWidth="1"/>
    <col min="6147" max="6147" width="6.140625" style="4" customWidth="1"/>
    <col min="6148" max="6148" width="14.85546875" style="4" customWidth="1"/>
    <col min="6149" max="6149" width="6.140625" style="4" customWidth="1"/>
    <col min="6150" max="6150" width="14.140625" style="4" bestFit="1" customWidth="1"/>
    <col min="6151" max="6151" width="6.140625" style="4" customWidth="1"/>
    <col min="6152" max="6152" width="15" style="4" customWidth="1"/>
    <col min="6153" max="6154" width="7.7109375" style="4" customWidth="1"/>
    <col min="6155" max="6155" width="14.85546875" style="4" customWidth="1"/>
    <col min="6156" max="6157" width="11.42578125" style="4" customWidth="1"/>
    <col min="6158" max="6399" width="9.140625" style="4" customWidth="1"/>
    <col min="6400" max="6400" width="4.7109375" style="4"/>
    <col min="6401" max="6401" width="5.28515625" style="4" customWidth="1"/>
    <col min="6402" max="6402" width="31.28515625" style="4" bestFit="1" customWidth="1"/>
    <col min="6403" max="6403" width="6.140625" style="4" customWidth="1"/>
    <col min="6404" max="6404" width="14.85546875" style="4" customWidth="1"/>
    <col min="6405" max="6405" width="6.140625" style="4" customWidth="1"/>
    <col min="6406" max="6406" width="14.140625" style="4" bestFit="1" customWidth="1"/>
    <col min="6407" max="6407" width="6.140625" style="4" customWidth="1"/>
    <col min="6408" max="6408" width="15" style="4" customWidth="1"/>
    <col min="6409" max="6410" width="7.7109375" style="4" customWidth="1"/>
    <col min="6411" max="6411" width="14.85546875" style="4" customWidth="1"/>
    <col min="6412" max="6413" width="11.42578125" style="4" customWidth="1"/>
    <col min="6414" max="6655" width="9.140625" style="4" customWidth="1"/>
    <col min="6656" max="6656" width="4.7109375" style="4"/>
    <col min="6657" max="6657" width="5.28515625" style="4" customWidth="1"/>
    <col min="6658" max="6658" width="31.28515625" style="4" bestFit="1" customWidth="1"/>
    <col min="6659" max="6659" width="6.140625" style="4" customWidth="1"/>
    <col min="6660" max="6660" width="14.85546875" style="4" customWidth="1"/>
    <col min="6661" max="6661" width="6.140625" style="4" customWidth="1"/>
    <col min="6662" max="6662" width="14.140625" style="4" bestFit="1" customWidth="1"/>
    <col min="6663" max="6663" width="6.140625" style="4" customWidth="1"/>
    <col min="6664" max="6664" width="15" style="4" customWidth="1"/>
    <col min="6665" max="6666" width="7.7109375" style="4" customWidth="1"/>
    <col min="6667" max="6667" width="14.85546875" style="4" customWidth="1"/>
    <col min="6668" max="6669" width="11.42578125" style="4" customWidth="1"/>
    <col min="6670" max="6911" width="9.140625" style="4" customWidth="1"/>
    <col min="6912" max="6912" width="4.7109375" style="4"/>
    <col min="6913" max="6913" width="5.28515625" style="4" customWidth="1"/>
    <col min="6914" max="6914" width="31.28515625" style="4" bestFit="1" customWidth="1"/>
    <col min="6915" max="6915" width="6.140625" style="4" customWidth="1"/>
    <col min="6916" max="6916" width="14.85546875" style="4" customWidth="1"/>
    <col min="6917" max="6917" width="6.140625" style="4" customWidth="1"/>
    <col min="6918" max="6918" width="14.140625" style="4" bestFit="1" customWidth="1"/>
    <col min="6919" max="6919" width="6.140625" style="4" customWidth="1"/>
    <col min="6920" max="6920" width="15" style="4" customWidth="1"/>
    <col min="6921" max="6922" width="7.7109375" style="4" customWidth="1"/>
    <col min="6923" max="6923" width="14.85546875" style="4" customWidth="1"/>
    <col min="6924" max="6925" width="11.42578125" style="4" customWidth="1"/>
    <col min="6926" max="7167" width="9.140625" style="4" customWidth="1"/>
    <col min="7168" max="7168" width="4.7109375" style="4"/>
    <col min="7169" max="7169" width="5.28515625" style="4" customWidth="1"/>
    <col min="7170" max="7170" width="31.28515625" style="4" bestFit="1" customWidth="1"/>
    <col min="7171" max="7171" width="6.140625" style="4" customWidth="1"/>
    <col min="7172" max="7172" width="14.85546875" style="4" customWidth="1"/>
    <col min="7173" max="7173" width="6.140625" style="4" customWidth="1"/>
    <col min="7174" max="7174" width="14.140625" style="4" bestFit="1" customWidth="1"/>
    <col min="7175" max="7175" width="6.140625" style="4" customWidth="1"/>
    <col min="7176" max="7176" width="15" style="4" customWidth="1"/>
    <col min="7177" max="7178" width="7.7109375" style="4" customWidth="1"/>
    <col min="7179" max="7179" width="14.85546875" style="4" customWidth="1"/>
    <col min="7180" max="7181" width="11.42578125" style="4" customWidth="1"/>
    <col min="7182" max="7423" width="9.140625" style="4" customWidth="1"/>
    <col min="7424" max="7424" width="4.7109375" style="4"/>
    <col min="7425" max="7425" width="5.28515625" style="4" customWidth="1"/>
    <col min="7426" max="7426" width="31.28515625" style="4" bestFit="1" customWidth="1"/>
    <col min="7427" max="7427" width="6.140625" style="4" customWidth="1"/>
    <col min="7428" max="7428" width="14.85546875" style="4" customWidth="1"/>
    <col min="7429" max="7429" width="6.140625" style="4" customWidth="1"/>
    <col min="7430" max="7430" width="14.140625" style="4" bestFit="1" customWidth="1"/>
    <col min="7431" max="7431" width="6.140625" style="4" customWidth="1"/>
    <col min="7432" max="7432" width="15" style="4" customWidth="1"/>
    <col min="7433" max="7434" width="7.7109375" style="4" customWidth="1"/>
    <col min="7435" max="7435" width="14.85546875" style="4" customWidth="1"/>
    <col min="7436" max="7437" width="11.42578125" style="4" customWidth="1"/>
    <col min="7438" max="7679" width="9.140625" style="4" customWidth="1"/>
    <col min="7680" max="7680" width="4.7109375" style="4"/>
    <col min="7681" max="7681" width="5.28515625" style="4" customWidth="1"/>
    <col min="7682" max="7682" width="31.28515625" style="4" bestFit="1" customWidth="1"/>
    <col min="7683" max="7683" width="6.140625" style="4" customWidth="1"/>
    <col min="7684" max="7684" width="14.85546875" style="4" customWidth="1"/>
    <col min="7685" max="7685" width="6.140625" style="4" customWidth="1"/>
    <col min="7686" max="7686" width="14.140625" style="4" bestFit="1" customWidth="1"/>
    <col min="7687" max="7687" width="6.140625" style="4" customWidth="1"/>
    <col min="7688" max="7688" width="15" style="4" customWidth="1"/>
    <col min="7689" max="7690" width="7.7109375" style="4" customWidth="1"/>
    <col min="7691" max="7691" width="14.85546875" style="4" customWidth="1"/>
    <col min="7692" max="7693" width="11.42578125" style="4" customWidth="1"/>
    <col min="7694" max="7935" width="9.140625" style="4" customWidth="1"/>
    <col min="7936" max="7936" width="4.7109375" style="4"/>
    <col min="7937" max="7937" width="5.28515625" style="4" customWidth="1"/>
    <col min="7938" max="7938" width="31.28515625" style="4" bestFit="1" customWidth="1"/>
    <col min="7939" max="7939" width="6.140625" style="4" customWidth="1"/>
    <col min="7940" max="7940" width="14.85546875" style="4" customWidth="1"/>
    <col min="7941" max="7941" width="6.140625" style="4" customWidth="1"/>
    <col min="7942" max="7942" width="14.140625" style="4" bestFit="1" customWidth="1"/>
    <col min="7943" max="7943" width="6.140625" style="4" customWidth="1"/>
    <col min="7944" max="7944" width="15" style="4" customWidth="1"/>
    <col min="7945" max="7946" width="7.7109375" style="4" customWidth="1"/>
    <col min="7947" max="7947" width="14.85546875" style="4" customWidth="1"/>
    <col min="7948" max="7949" width="11.42578125" style="4" customWidth="1"/>
    <col min="7950" max="8191" width="9.140625" style="4" customWidth="1"/>
    <col min="8192" max="8192" width="4.7109375" style="4"/>
    <col min="8193" max="8193" width="5.28515625" style="4" customWidth="1"/>
    <col min="8194" max="8194" width="31.28515625" style="4" bestFit="1" customWidth="1"/>
    <col min="8195" max="8195" width="6.140625" style="4" customWidth="1"/>
    <col min="8196" max="8196" width="14.85546875" style="4" customWidth="1"/>
    <col min="8197" max="8197" width="6.140625" style="4" customWidth="1"/>
    <col min="8198" max="8198" width="14.140625" style="4" bestFit="1" customWidth="1"/>
    <col min="8199" max="8199" width="6.140625" style="4" customWidth="1"/>
    <col min="8200" max="8200" width="15" style="4" customWidth="1"/>
    <col min="8201" max="8202" width="7.7109375" style="4" customWidth="1"/>
    <col min="8203" max="8203" width="14.85546875" style="4" customWidth="1"/>
    <col min="8204" max="8205" width="11.42578125" style="4" customWidth="1"/>
    <col min="8206" max="8447" width="9.140625" style="4" customWidth="1"/>
    <col min="8448" max="8448" width="4.7109375" style="4"/>
    <col min="8449" max="8449" width="5.28515625" style="4" customWidth="1"/>
    <col min="8450" max="8450" width="31.28515625" style="4" bestFit="1" customWidth="1"/>
    <col min="8451" max="8451" width="6.140625" style="4" customWidth="1"/>
    <col min="8452" max="8452" width="14.85546875" style="4" customWidth="1"/>
    <col min="8453" max="8453" width="6.140625" style="4" customWidth="1"/>
    <col min="8454" max="8454" width="14.140625" style="4" bestFit="1" customWidth="1"/>
    <col min="8455" max="8455" width="6.140625" style="4" customWidth="1"/>
    <col min="8456" max="8456" width="15" style="4" customWidth="1"/>
    <col min="8457" max="8458" width="7.7109375" style="4" customWidth="1"/>
    <col min="8459" max="8459" width="14.85546875" style="4" customWidth="1"/>
    <col min="8460" max="8461" width="11.42578125" style="4" customWidth="1"/>
    <col min="8462" max="8703" width="9.140625" style="4" customWidth="1"/>
    <col min="8704" max="8704" width="4.7109375" style="4"/>
    <col min="8705" max="8705" width="5.28515625" style="4" customWidth="1"/>
    <col min="8706" max="8706" width="31.28515625" style="4" bestFit="1" customWidth="1"/>
    <col min="8707" max="8707" width="6.140625" style="4" customWidth="1"/>
    <col min="8708" max="8708" width="14.85546875" style="4" customWidth="1"/>
    <col min="8709" max="8709" width="6.140625" style="4" customWidth="1"/>
    <col min="8710" max="8710" width="14.140625" style="4" bestFit="1" customWidth="1"/>
    <col min="8711" max="8711" width="6.140625" style="4" customWidth="1"/>
    <col min="8712" max="8712" width="15" style="4" customWidth="1"/>
    <col min="8713" max="8714" width="7.7109375" style="4" customWidth="1"/>
    <col min="8715" max="8715" width="14.85546875" style="4" customWidth="1"/>
    <col min="8716" max="8717" width="11.42578125" style="4" customWidth="1"/>
    <col min="8718" max="8959" width="9.140625" style="4" customWidth="1"/>
    <col min="8960" max="8960" width="4.7109375" style="4"/>
    <col min="8961" max="8961" width="5.28515625" style="4" customWidth="1"/>
    <col min="8962" max="8962" width="31.28515625" style="4" bestFit="1" customWidth="1"/>
    <col min="8963" max="8963" width="6.140625" style="4" customWidth="1"/>
    <col min="8964" max="8964" width="14.85546875" style="4" customWidth="1"/>
    <col min="8965" max="8965" width="6.140625" style="4" customWidth="1"/>
    <col min="8966" max="8966" width="14.140625" style="4" bestFit="1" customWidth="1"/>
    <col min="8967" max="8967" width="6.140625" style="4" customWidth="1"/>
    <col min="8968" max="8968" width="15" style="4" customWidth="1"/>
    <col min="8969" max="8970" width="7.7109375" style="4" customWidth="1"/>
    <col min="8971" max="8971" width="14.85546875" style="4" customWidth="1"/>
    <col min="8972" max="8973" width="11.42578125" style="4" customWidth="1"/>
    <col min="8974" max="9215" width="9.140625" style="4" customWidth="1"/>
    <col min="9216" max="9216" width="4.7109375" style="4"/>
    <col min="9217" max="9217" width="5.28515625" style="4" customWidth="1"/>
    <col min="9218" max="9218" width="31.28515625" style="4" bestFit="1" customWidth="1"/>
    <col min="9219" max="9219" width="6.140625" style="4" customWidth="1"/>
    <col min="9220" max="9220" width="14.85546875" style="4" customWidth="1"/>
    <col min="9221" max="9221" width="6.140625" style="4" customWidth="1"/>
    <col min="9222" max="9222" width="14.140625" style="4" bestFit="1" customWidth="1"/>
    <col min="9223" max="9223" width="6.140625" style="4" customWidth="1"/>
    <col min="9224" max="9224" width="15" style="4" customWidth="1"/>
    <col min="9225" max="9226" width="7.7109375" style="4" customWidth="1"/>
    <col min="9227" max="9227" width="14.85546875" style="4" customWidth="1"/>
    <col min="9228" max="9229" width="11.42578125" style="4" customWidth="1"/>
    <col min="9230" max="9471" width="9.140625" style="4" customWidth="1"/>
    <col min="9472" max="9472" width="4.7109375" style="4"/>
    <col min="9473" max="9473" width="5.28515625" style="4" customWidth="1"/>
    <col min="9474" max="9474" width="31.28515625" style="4" bestFit="1" customWidth="1"/>
    <col min="9475" max="9475" width="6.140625" style="4" customWidth="1"/>
    <col min="9476" max="9476" width="14.85546875" style="4" customWidth="1"/>
    <col min="9477" max="9477" width="6.140625" style="4" customWidth="1"/>
    <col min="9478" max="9478" width="14.140625" style="4" bestFit="1" customWidth="1"/>
    <col min="9479" max="9479" width="6.140625" style="4" customWidth="1"/>
    <col min="9480" max="9480" width="15" style="4" customWidth="1"/>
    <col min="9481" max="9482" width="7.7109375" style="4" customWidth="1"/>
    <col min="9483" max="9483" width="14.85546875" style="4" customWidth="1"/>
    <col min="9484" max="9485" width="11.42578125" style="4" customWidth="1"/>
    <col min="9486" max="9727" width="9.140625" style="4" customWidth="1"/>
    <col min="9728" max="9728" width="4.7109375" style="4"/>
    <col min="9729" max="9729" width="5.28515625" style="4" customWidth="1"/>
    <col min="9730" max="9730" width="31.28515625" style="4" bestFit="1" customWidth="1"/>
    <col min="9731" max="9731" width="6.140625" style="4" customWidth="1"/>
    <col min="9732" max="9732" width="14.85546875" style="4" customWidth="1"/>
    <col min="9733" max="9733" width="6.140625" style="4" customWidth="1"/>
    <col min="9734" max="9734" width="14.140625" style="4" bestFit="1" customWidth="1"/>
    <col min="9735" max="9735" width="6.140625" style="4" customWidth="1"/>
    <col min="9736" max="9736" width="15" style="4" customWidth="1"/>
    <col min="9737" max="9738" width="7.7109375" style="4" customWidth="1"/>
    <col min="9739" max="9739" width="14.85546875" style="4" customWidth="1"/>
    <col min="9740" max="9741" width="11.42578125" style="4" customWidth="1"/>
    <col min="9742" max="9983" width="9.140625" style="4" customWidth="1"/>
    <col min="9984" max="9984" width="4.7109375" style="4"/>
    <col min="9985" max="9985" width="5.28515625" style="4" customWidth="1"/>
    <col min="9986" max="9986" width="31.28515625" style="4" bestFit="1" customWidth="1"/>
    <col min="9987" max="9987" width="6.140625" style="4" customWidth="1"/>
    <col min="9988" max="9988" width="14.85546875" style="4" customWidth="1"/>
    <col min="9989" max="9989" width="6.140625" style="4" customWidth="1"/>
    <col min="9990" max="9990" width="14.140625" style="4" bestFit="1" customWidth="1"/>
    <col min="9991" max="9991" width="6.140625" style="4" customWidth="1"/>
    <col min="9992" max="9992" width="15" style="4" customWidth="1"/>
    <col min="9993" max="9994" width="7.7109375" style="4" customWidth="1"/>
    <col min="9995" max="9995" width="14.85546875" style="4" customWidth="1"/>
    <col min="9996" max="9997" width="11.42578125" style="4" customWidth="1"/>
    <col min="9998" max="10239" width="9.140625" style="4" customWidth="1"/>
    <col min="10240" max="10240" width="4.7109375" style="4"/>
    <col min="10241" max="10241" width="5.28515625" style="4" customWidth="1"/>
    <col min="10242" max="10242" width="31.28515625" style="4" bestFit="1" customWidth="1"/>
    <col min="10243" max="10243" width="6.140625" style="4" customWidth="1"/>
    <col min="10244" max="10244" width="14.85546875" style="4" customWidth="1"/>
    <col min="10245" max="10245" width="6.140625" style="4" customWidth="1"/>
    <col min="10246" max="10246" width="14.140625" style="4" bestFit="1" customWidth="1"/>
    <col min="10247" max="10247" width="6.140625" style="4" customWidth="1"/>
    <col min="10248" max="10248" width="15" style="4" customWidth="1"/>
    <col min="10249" max="10250" width="7.7109375" style="4" customWidth="1"/>
    <col min="10251" max="10251" width="14.85546875" style="4" customWidth="1"/>
    <col min="10252" max="10253" width="11.42578125" style="4" customWidth="1"/>
    <col min="10254" max="10495" width="9.140625" style="4" customWidth="1"/>
    <col min="10496" max="10496" width="4.7109375" style="4"/>
    <col min="10497" max="10497" width="5.28515625" style="4" customWidth="1"/>
    <col min="10498" max="10498" width="31.28515625" style="4" bestFit="1" customWidth="1"/>
    <col min="10499" max="10499" width="6.140625" style="4" customWidth="1"/>
    <col min="10500" max="10500" width="14.85546875" style="4" customWidth="1"/>
    <col min="10501" max="10501" width="6.140625" style="4" customWidth="1"/>
    <col min="10502" max="10502" width="14.140625" style="4" bestFit="1" customWidth="1"/>
    <col min="10503" max="10503" width="6.140625" style="4" customWidth="1"/>
    <col min="10504" max="10504" width="15" style="4" customWidth="1"/>
    <col min="10505" max="10506" width="7.7109375" style="4" customWidth="1"/>
    <col min="10507" max="10507" width="14.85546875" style="4" customWidth="1"/>
    <col min="10508" max="10509" width="11.42578125" style="4" customWidth="1"/>
    <col min="10510" max="10751" width="9.140625" style="4" customWidth="1"/>
    <col min="10752" max="10752" width="4.7109375" style="4"/>
    <col min="10753" max="10753" width="5.28515625" style="4" customWidth="1"/>
    <col min="10754" max="10754" width="31.28515625" style="4" bestFit="1" customWidth="1"/>
    <col min="10755" max="10755" width="6.140625" style="4" customWidth="1"/>
    <col min="10756" max="10756" width="14.85546875" style="4" customWidth="1"/>
    <col min="10757" max="10757" width="6.140625" style="4" customWidth="1"/>
    <col min="10758" max="10758" width="14.140625" style="4" bestFit="1" customWidth="1"/>
    <col min="10759" max="10759" width="6.140625" style="4" customWidth="1"/>
    <col min="10760" max="10760" width="15" style="4" customWidth="1"/>
    <col min="10761" max="10762" width="7.7109375" style="4" customWidth="1"/>
    <col min="10763" max="10763" width="14.85546875" style="4" customWidth="1"/>
    <col min="10764" max="10765" width="11.42578125" style="4" customWidth="1"/>
    <col min="10766" max="11007" width="9.140625" style="4" customWidth="1"/>
    <col min="11008" max="11008" width="4.7109375" style="4"/>
    <col min="11009" max="11009" width="5.28515625" style="4" customWidth="1"/>
    <col min="11010" max="11010" width="31.28515625" style="4" bestFit="1" customWidth="1"/>
    <col min="11011" max="11011" width="6.140625" style="4" customWidth="1"/>
    <col min="11012" max="11012" width="14.85546875" style="4" customWidth="1"/>
    <col min="11013" max="11013" width="6.140625" style="4" customWidth="1"/>
    <col min="11014" max="11014" width="14.140625" style="4" bestFit="1" customWidth="1"/>
    <col min="11015" max="11015" width="6.140625" style="4" customWidth="1"/>
    <col min="11016" max="11016" width="15" style="4" customWidth="1"/>
    <col min="11017" max="11018" width="7.7109375" style="4" customWidth="1"/>
    <col min="11019" max="11019" width="14.85546875" style="4" customWidth="1"/>
    <col min="11020" max="11021" width="11.42578125" style="4" customWidth="1"/>
    <col min="11022" max="11263" width="9.140625" style="4" customWidth="1"/>
    <col min="11264" max="11264" width="4.7109375" style="4"/>
    <col min="11265" max="11265" width="5.28515625" style="4" customWidth="1"/>
    <col min="11266" max="11266" width="31.28515625" style="4" bestFit="1" customWidth="1"/>
    <col min="11267" max="11267" width="6.140625" style="4" customWidth="1"/>
    <col min="11268" max="11268" width="14.85546875" style="4" customWidth="1"/>
    <col min="11269" max="11269" width="6.140625" style="4" customWidth="1"/>
    <col min="11270" max="11270" width="14.140625" style="4" bestFit="1" customWidth="1"/>
    <col min="11271" max="11271" width="6.140625" style="4" customWidth="1"/>
    <col min="11272" max="11272" width="15" style="4" customWidth="1"/>
    <col min="11273" max="11274" width="7.7109375" style="4" customWidth="1"/>
    <col min="11275" max="11275" width="14.85546875" style="4" customWidth="1"/>
    <col min="11276" max="11277" width="11.42578125" style="4" customWidth="1"/>
    <col min="11278" max="11519" width="9.140625" style="4" customWidth="1"/>
    <col min="11520" max="11520" width="4.7109375" style="4"/>
    <col min="11521" max="11521" width="5.28515625" style="4" customWidth="1"/>
    <col min="11522" max="11522" width="31.28515625" style="4" bestFit="1" customWidth="1"/>
    <col min="11523" max="11523" width="6.140625" style="4" customWidth="1"/>
    <col min="11524" max="11524" width="14.85546875" style="4" customWidth="1"/>
    <col min="11525" max="11525" width="6.140625" style="4" customWidth="1"/>
    <col min="11526" max="11526" width="14.140625" style="4" bestFit="1" customWidth="1"/>
    <col min="11527" max="11527" width="6.140625" style="4" customWidth="1"/>
    <col min="11528" max="11528" width="15" style="4" customWidth="1"/>
    <col min="11529" max="11530" width="7.7109375" style="4" customWidth="1"/>
    <col min="11531" max="11531" width="14.85546875" style="4" customWidth="1"/>
    <col min="11532" max="11533" width="11.42578125" style="4" customWidth="1"/>
    <col min="11534" max="11775" width="9.140625" style="4" customWidth="1"/>
    <col min="11776" max="11776" width="4.7109375" style="4"/>
    <col min="11777" max="11777" width="5.28515625" style="4" customWidth="1"/>
    <col min="11778" max="11778" width="31.28515625" style="4" bestFit="1" customWidth="1"/>
    <col min="11779" max="11779" width="6.140625" style="4" customWidth="1"/>
    <col min="11780" max="11780" width="14.85546875" style="4" customWidth="1"/>
    <col min="11781" max="11781" width="6.140625" style="4" customWidth="1"/>
    <col min="11782" max="11782" width="14.140625" style="4" bestFit="1" customWidth="1"/>
    <col min="11783" max="11783" width="6.140625" style="4" customWidth="1"/>
    <col min="11784" max="11784" width="15" style="4" customWidth="1"/>
    <col min="11785" max="11786" width="7.7109375" style="4" customWidth="1"/>
    <col min="11787" max="11787" width="14.85546875" style="4" customWidth="1"/>
    <col min="11788" max="11789" width="11.42578125" style="4" customWidth="1"/>
    <col min="11790" max="12031" width="9.140625" style="4" customWidth="1"/>
    <col min="12032" max="12032" width="4.7109375" style="4"/>
    <col min="12033" max="12033" width="5.28515625" style="4" customWidth="1"/>
    <col min="12034" max="12034" width="31.28515625" style="4" bestFit="1" customWidth="1"/>
    <col min="12035" max="12035" width="6.140625" style="4" customWidth="1"/>
    <col min="12036" max="12036" width="14.85546875" style="4" customWidth="1"/>
    <col min="12037" max="12037" width="6.140625" style="4" customWidth="1"/>
    <col min="12038" max="12038" width="14.140625" style="4" bestFit="1" customWidth="1"/>
    <col min="12039" max="12039" width="6.140625" style="4" customWidth="1"/>
    <col min="12040" max="12040" width="15" style="4" customWidth="1"/>
    <col min="12041" max="12042" width="7.7109375" style="4" customWidth="1"/>
    <col min="12043" max="12043" width="14.85546875" style="4" customWidth="1"/>
    <col min="12044" max="12045" width="11.42578125" style="4" customWidth="1"/>
    <col min="12046" max="12287" width="9.140625" style="4" customWidth="1"/>
    <col min="12288" max="12288" width="4.7109375" style="4"/>
    <col min="12289" max="12289" width="5.28515625" style="4" customWidth="1"/>
    <col min="12290" max="12290" width="31.28515625" style="4" bestFit="1" customWidth="1"/>
    <col min="12291" max="12291" width="6.140625" style="4" customWidth="1"/>
    <col min="12292" max="12292" width="14.85546875" style="4" customWidth="1"/>
    <col min="12293" max="12293" width="6.140625" style="4" customWidth="1"/>
    <col min="12294" max="12294" width="14.140625" style="4" bestFit="1" customWidth="1"/>
    <col min="12295" max="12295" width="6.140625" style="4" customWidth="1"/>
    <col min="12296" max="12296" width="15" style="4" customWidth="1"/>
    <col min="12297" max="12298" width="7.7109375" style="4" customWidth="1"/>
    <col min="12299" max="12299" width="14.85546875" style="4" customWidth="1"/>
    <col min="12300" max="12301" width="11.42578125" style="4" customWidth="1"/>
    <col min="12302" max="12543" width="9.140625" style="4" customWidth="1"/>
    <col min="12544" max="12544" width="4.7109375" style="4"/>
    <col min="12545" max="12545" width="5.28515625" style="4" customWidth="1"/>
    <col min="12546" max="12546" width="31.28515625" style="4" bestFit="1" customWidth="1"/>
    <col min="12547" max="12547" width="6.140625" style="4" customWidth="1"/>
    <col min="12548" max="12548" width="14.85546875" style="4" customWidth="1"/>
    <col min="12549" max="12549" width="6.140625" style="4" customWidth="1"/>
    <col min="12550" max="12550" width="14.140625" style="4" bestFit="1" customWidth="1"/>
    <col min="12551" max="12551" width="6.140625" style="4" customWidth="1"/>
    <col min="12552" max="12552" width="15" style="4" customWidth="1"/>
    <col min="12553" max="12554" width="7.7109375" style="4" customWidth="1"/>
    <col min="12555" max="12555" width="14.85546875" style="4" customWidth="1"/>
    <col min="12556" max="12557" width="11.42578125" style="4" customWidth="1"/>
    <col min="12558" max="12799" width="9.140625" style="4" customWidth="1"/>
    <col min="12800" max="12800" width="4.7109375" style="4"/>
    <col min="12801" max="12801" width="5.28515625" style="4" customWidth="1"/>
    <col min="12802" max="12802" width="31.28515625" style="4" bestFit="1" customWidth="1"/>
    <col min="12803" max="12803" width="6.140625" style="4" customWidth="1"/>
    <col min="12804" max="12804" width="14.85546875" style="4" customWidth="1"/>
    <col min="12805" max="12805" width="6.140625" style="4" customWidth="1"/>
    <col min="12806" max="12806" width="14.140625" style="4" bestFit="1" customWidth="1"/>
    <col min="12807" max="12807" width="6.140625" style="4" customWidth="1"/>
    <col min="12808" max="12808" width="15" style="4" customWidth="1"/>
    <col min="12809" max="12810" width="7.7109375" style="4" customWidth="1"/>
    <col min="12811" max="12811" width="14.85546875" style="4" customWidth="1"/>
    <col min="12812" max="12813" width="11.42578125" style="4" customWidth="1"/>
    <col min="12814" max="13055" width="9.140625" style="4" customWidth="1"/>
    <col min="13056" max="13056" width="4.7109375" style="4"/>
    <col min="13057" max="13057" width="5.28515625" style="4" customWidth="1"/>
    <col min="13058" max="13058" width="31.28515625" style="4" bestFit="1" customWidth="1"/>
    <col min="13059" max="13059" width="6.140625" style="4" customWidth="1"/>
    <col min="13060" max="13060" width="14.85546875" style="4" customWidth="1"/>
    <col min="13061" max="13061" width="6.140625" style="4" customWidth="1"/>
    <col min="13062" max="13062" width="14.140625" style="4" bestFit="1" customWidth="1"/>
    <col min="13063" max="13063" width="6.140625" style="4" customWidth="1"/>
    <col min="13064" max="13064" width="15" style="4" customWidth="1"/>
    <col min="13065" max="13066" width="7.7109375" style="4" customWidth="1"/>
    <col min="13067" max="13067" width="14.85546875" style="4" customWidth="1"/>
    <col min="13068" max="13069" width="11.42578125" style="4" customWidth="1"/>
    <col min="13070" max="13311" width="9.140625" style="4" customWidth="1"/>
    <col min="13312" max="13312" width="4.7109375" style="4"/>
    <col min="13313" max="13313" width="5.28515625" style="4" customWidth="1"/>
    <col min="13314" max="13314" width="31.28515625" style="4" bestFit="1" customWidth="1"/>
    <col min="13315" max="13315" width="6.140625" style="4" customWidth="1"/>
    <col min="13316" max="13316" width="14.85546875" style="4" customWidth="1"/>
    <col min="13317" max="13317" width="6.140625" style="4" customWidth="1"/>
    <col min="13318" max="13318" width="14.140625" style="4" bestFit="1" customWidth="1"/>
    <col min="13319" max="13319" width="6.140625" style="4" customWidth="1"/>
    <col min="13320" max="13320" width="15" style="4" customWidth="1"/>
    <col min="13321" max="13322" width="7.7109375" style="4" customWidth="1"/>
    <col min="13323" max="13323" width="14.85546875" style="4" customWidth="1"/>
    <col min="13324" max="13325" width="11.42578125" style="4" customWidth="1"/>
    <col min="13326" max="13567" width="9.140625" style="4" customWidth="1"/>
    <col min="13568" max="13568" width="4.7109375" style="4"/>
    <col min="13569" max="13569" width="5.28515625" style="4" customWidth="1"/>
    <col min="13570" max="13570" width="31.28515625" style="4" bestFit="1" customWidth="1"/>
    <col min="13571" max="13571" width="6.140625" style="4" customWidth="1"/>
    <col min="13572" max="13572" width="14.85546875" style="4" customWidth="1"/>
    <col min="13573" max="13573" width="6.140625" style="4" customWidth="1"/>
    <col min="13574" max="13574" width="14.140625" style="4" bestFit="1" customWidth="1"/>
    <col min="13575" max="13575" width="6.140625" style="4" customWidth="1"/>
    <col min="13576" max="13576" width="15" style="4" customWidth="1"/>
    <col min="13577" max="13578" width="7.7109375" style="4" customWidth="1"/>
    <col min="13579" max="13579" width="14.85546875" style="4" customWidth="1"/>
    <col min="13580" max="13581" width="11.42578125" style="4" customWidth="1"/>
    <col min="13582" max="13823" width="9.140625" style="4" customWidth="1"/>
    <col min="13824" max="13824" width="4.7109375" style="4"/>
    <col min="13825" max="13825" width="5.28515625" style="4" customWidth="1"/>
    <col min="13826" max="13826" width="31.28515625" style="4" bestFit="1" customWidth="1"/>
    <col min="13827" max="13827" width="6.140625" style="4" customWidth="1"/>
    <col min="13828" max="13828" width="14.85546875" style="4" customWidth="1"/>
    <col min="13829" max="13829" width="6.140625" style="4" customWidth="1"/>
    <col min="13830" max="13830" width="14.140625" style="4" bestFit="1" customWidth="1"/>
    <col min="13831" max="13831" width="6.140625" style="4" customWidth="1"/>
    <col min="13832" max="13832" width="15" style="4" customWidth="1"/>
    <col min="13833" max="13834" width="7.7109375" style="4" customWidth="1"/>
    <col min="13835" max="13835" width="14.85546875" style="4" customWidth="1"/>
    <col min="13836" max="13837" width="11.42578125" style="4" customWidth="1"/>
    <col min="13838" max="14079" width="9.140625" style="4" customWidth="1"/>
    <col min="14080" max="14080" width="4.7109375" style="4"/>
    <col min="14081" max="14081" width="5.28515625" style="4" customWidth="1"/>
    <col min="14082" max="14082" width="31.28515625" style="4" bestFit="1" customWidth="1"/>
    <col min="14083" max="14083" width="6.140625" style="4" customWidth="1"/>
    <col min="14084" max="14084" width="14.85546875" style="4" customWidth="1"/>
    <col min="14085" max="14085" width="6.140625" style="4" customWidth="1"/>
    <col min="14086" max="14086" width="14.140625" style="4" bestFit="1" customWidth="1"/>
    <col min="14087" max="14087" width="6.140625" style="4" customWidth="1"/>
    <col min="14088" max="14088" width="15" style="4" customWidth="1"/>
    <col min="14089" max="14090" width="7.7109375" style="4" customWidth="1"/>
    <col min="14091" max="14091" width="14.85546875" style="4" customWidth="1"/>
    <col min="14092" max="14093" width="11.42578125" style="4" customWidth="1"/>
    <col min="14094" max="14335" width="9.140625" style="4" customWidth="1"/>
    <col min="14336" max="14336" width="4.7109375" style="4"/>
    <col min="14337" max="14337" width="5.28515625" style="4" customWidth="1"/>
    <col min="14338" max="14338" width="31.28515625" style="4" bestFit="1" customWidth="1"/>
    <col min="14339" max="14339" width="6.140625" style="4" customWidth="1"/>
    <col min="14340" max="14340" width="14.85546875" style="4" customWidth="1"/>
    <col min="14341" max="14341" width="6.140625" style="4" customWidth="1"/>
    <col min="14342" max="14342" width="14.140625" style="4" bestFit="1" customWidth="1"/>
    <col min="14343" max="14343" width="6.140625" style="4" customWidth="1"/>
    <col min="14344" max="14344" width="15" style="4" customWidth="1"/>
    <col min="14345" max="14346" width="7.7109375" style="4" customWidth="1"/>
    <col min="14347" max="14347" width="14.85546875" style="4" customWidth="1"/>
    <col min="14348" max="14349" width="11.42578125" style="4" customWidth="1"/>
    <col min="14350" max="14591" width="9.140625" style="4" customWidth="1"/>
    <col min="14592" max="14592" width="4.7109375" style="4"/>
    <col min="14593" max="14593" width="5.28515625" style="4" customWidth="1"/>
    <col min="14594" max="14594" width="31.28515625" style="4" bestFit="1" customWidth="1"/>
    <col min="14595" max="14595" width="6.140625" style="4" customWidth="1"/>
    <col min="14596" max="14596" width="14.85546875" style="4" customWidth="1"/>
    <col min="14597" max="14597" width="6.140625" style="4" customWidth="1"/>
    <col min="14598" max="14598" width="14.140625" style="4" bestFit="1" customWidth="1"/>
    <col min="14599" max="14599" width="6.140625" style="4" customWidth="1"/>
    <col min="14600" max="14600" width="15" style="4" customWidth="1"/>
    <col min="14601" max="14602" width="7.7109375" style="4" customWidth="1"/>
    <col min="14603" max="14603" width="14.85546875" style="4" customWidth="1"/>
    <col min="14604" max="14605" width="11.42578125" style="4" customWidth="1"/>
    <col min="14606" max="14847" width="9.140625" style="4" customWidth="1"/>
    <col min="14848" max="14848" width="4.7109375" style="4"/>
    <col min="14849" max="14849" width="5.28515625" style="4" customWidth="1"/>
    <col min="14850" max="14850" width="31.28515625" style="4" bestFit="1" customWidth="1"/>
    <col min="14851" max="14851" width="6.140625" style="4" customWidth="1"/>
    <col min="14852" max="14852" width="14.85546875" style="4" customWidth="1"/>
    <col min="14853" max="14853" width="6.140625" style="4" customWidth="1"/>
    <col min="14854" max="14854" width="14.140625" style="4" bestFit="1" customWidth="1"/>
    <col min="14855" max="14855" width="6.140625" style="4" customWidth="1"/>
    <col min="14856" max="14856" width="15" style="4" customWidth="1"/>
    <col min="14857" max="14858" width="7.7109375" style="4" customWidth="1"/>
    <col min="14859" max="14859" width="14.85546875" style="4" customWidth="1"/>
    <col min="14860" max="14861" width="11.42578125" style="4" customWidth="1"/>
    <col min="14862" max="15103" width="9.140625" style="4" customWidth="1"/>
    <col min="15104" max="15104" width="4.7109375" style="4"/>
    <col min="15105" max="15105" width="5.28515625" style="4" customWidth="1"/>
    <col min="15106" max="15106" width="31.28515625" style="4" bestFit="1" customWidth="1"/>
    <col min="15107" max="15107" width="6.140625" style="4" customWidth="1"/>
    <col min="15108" max="15108" width="14.85546875" style="4" customWidth="1"/>
    <col min="15109" max="15109" width="6.140625" style="4" customWidth="1"/>
    <col min="15110" max="15110" width="14.140625" style="4" bestFit="1" customWidth="1"/>
    <col min="15111" max="15111" width="6.140625" style="4" customWidth="1"/>
    <col min="15112" max="15112" width="15" style="4" customWidth="1"/>
    <col min="15113" max="15114" width="7.7109375" style="4" customWidth="1"/>
    <col min="15115" max="15115" width="14.85546875" style="4" customWidth="1"/>
    <col min="15116" max="15117" width="11.42578125" style="4" customWidth="1"/>
    <col min="15118" max="15359" width="9.140625" style="4" customWidth="1"/>
    <col min="15360" max="15360" width="4.7109375" style="4"/>
    <col min="15361" max="15361" width="5.28515625" style="4" customWidth="1"/>
    <col min="15362" max="15362" width="31.28515625" style="4" bestFit="1" customWidth="1"/>
    <col min="15363" max="15363" width="6.140625" style="4" customWidth="1"/>
    <col min="15364" max="15364" width="14.85546875" style="4" customWidth="1"/>
    <col min="15365" max="15365" width="6.140625" style="4" customWidth="1"/>
    <col min="15366" max="15366" width="14.140625" style="4" bestFit="1" customWidth="1"/>
    <col min="15367" max="15367" width="6.140625" style="4" customWidth="1"/>
    <col min="15368" max="15368" width="15" style="4" customWidth="1"/>
    <col min="15369" max="15370" width="7.7109375" style="4" customWidth="1"/>
    <col min="15371" max="15371" width="14.85546875" style="4" customWidth="1"/>
    <col min="15372" max="15373" width="11.42578125" style="4" customWidth="1"/>
    <col min="15374" max="15615" width="9.140625" style="4" customWidth="1"/>
    <col min="15616" max="15616" width="4.7109375" style="4"/>
    <col min="15617" max="15617" width="5.28515625" style="4" customWidth="1"/>
    <col min="15618" max="15618" width="31.28515625" style="4" bestFit="1" customWidth="1"/>
    <col min="15619" max="15619" width="6.140625" style="4" customWidth="1"/>
    <col min="15620" max="15620" width="14.85546875" style="4" customWidth="1"/>
    <col min="15621" max="15621" width="6.140625" style="4" customWidth="1"/>
    <col min="15622" max="15622" width="14.140625" style="4" bestFit="1" customWidth="1"/>
    <col min="15623" max="15623" width="6.140625" style="4" customWidth="1"/>
    <col min="15624" max="15624" width="15" style="4" customWidth="1"/>
    <col min="15625" max="15626" width="7.7109375" style="4" customWidth="1"/>
    <col min="15627" max="15627" width="14.85546875" style="4" customWidth="1"/>
    <col min="15628" max="15629" width="11.42578125" style="4" customWidth="1"/>
    <col min="15630" max="15871" width="9.140625" style="4" customWidth="1"/>
    <col min="15872" max="15872" width="4.7109375" style="4"/>
    <col min="15873" max="15873" width="5.28515625" style="4" customWidth="1"/>
    <col min="15874" max="15874" width="31.28515625" style="4" bestFit="1" customWidth="1"/>
    <col min="15875" max="15875" width="6.140625" style="4" customWidth="1"/>
    <col min="15876" max="15876" width="14.85546875" style="4" customWidth="1"/>
    <col min="15877" max="15877" width="6.140625" style="4" customWidth="1"/>
    <col min="15878" max="15878" width="14.140625" style="4" bestFit="1" customWidth="1"/>
    <col min="15879" max="15879" width="6.140625" style="4" customWidth="1"/>
    <col min="15880" max="15880" width="15" style="4" customWidth="1"/>
    <col min="15881" max="15882" width="7.7109375" style="4" customWidth="1"/>
    <col min="15883" max="15883" width="14.85546875" style="4" customWidth="1"/>
    <col min="15884" max="15885" width="11.42578125" style="4" customWidth="1"/>
    <col min="15886" max="16127" width="9.140625" style="4" customWidth="1"/>
    <col min="16128" max="16128" width="4.7109375" style="4"/>
    <col min="16129" max="16129" width="5.28515625" style="4" customWidth="1"/>
    <col min="16130" max="16130" width="31.28515625" style="4" bestFit="1" customWidth="1"/>
    <col min="16131" max="16131" width="6.140625" style="4" customWidth="1"/>
    <col min="16132" max="16132" width="14.85546875" style="4" customWidth="1"/>
    <col min="16133" max="16133" width="6.140625" style="4" customWidth="1"/>
    <col min="16134" max="16134" width="14.140625" style="4" bestFit="1" customWidth="1"/>
    <col min="16135" max="16135" width="6.140625" style="4" customWidth="1"/>
    <col min="16136" max="16136" width="15" style="4" customWidth="1"/>
    <col min="16137" max="16138" width="7.7109375" style="4" customWidth="1"/>
    <col min="16139" max="16139" width="14.85546875" style="4" customWidth="1"/>
    <col min="16140" max="16141" width="11.42578125" style="4" customWidth="1"/>
    <col min="16142" max="16383" width="9.140625" style="4" customWidth="1"/>
    <col min="16384" max="16384" width="4.7109375" style="4"/>
  </cols>
  <sheetData>
    <row r="1" spans="1:18" ht="16.5" customHeight="1" x14ac:dyDescent="0.2">
      <c r="P1" s="409" t="s">
        <v>252</v>
      </c>
      <c r="Q1" s="409"/>
      <c r="R1" s="99"/>
    </row>
    <row r="2" spans="1:18" ht="36" customHeight="1" x14ac:dyDescent="0.2">
      <c r="A2" s="403" t="s">
        <v>327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</row>
    <row r="3" spans="1:18" ht="0.75" customHeight="1" x14ac:dyDescent="0.2">
      <c r="A3" s="408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</row>
    <row r="4" spans="1:18" s="24" customFormat="1" ht="16.5" thickBot="1" x14ac:dyDescent="0.3">
      <c r="A4" s="420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9"/>
    </row>
    <row r="5" spans="1:18" ht="33.75" customHeight="1" x14ac:dyDescent="0.2">
      <c r="A5" s="421" t="s">
        <v>2</v>
      </c>
      <c r="B5" s="423" t="s">
        <v>111</v>
      </c>
      <c r="C5" s="410" t="s">
        <v>112</v>
      </c>
      <c r="D5" s="411"/>
      <c r="E5" s="410" t="s">
        <v>113</v>
      </c>
      <c r="F5" s="411"/>
      <c r="G5" s="410" t="s">
        <v>180</v>
      </c>
      <c r="H5" s="411"/>
      <c r="I5" s="410" t="s">
        <v>225</v>
      </c>
      <c r="J5" s="411"/>
      <c r="K5" s="410" t="s">
        <v>182</v>
      </c>
      <c r="L5" s="411"/>
      <c r="M5" s="412" t="s">
        <v>114</v>
      </c>
      <c r="N5" s="412" t="s">
        <v>115</v>
      </c>
      <c r="O5" s="414" t="s">
        <v>116</v>
      </c>
      <c r="P5" s="414" t="s">
        <v>117</v>
      </c>
      <c r="Q5" s="416" t="s">
        <v>118</v>
      </c>
    </row>
    <row r="6" spans="1:18" ht="32.25" customHeight="1" x14ac:dyDescent="0.2">
      <c r="A6" s="422"/>
      <c r="B6" s="424"/>
      <c r="C6" s="159" t="s">
        <v>119</v>
      </c>
      <c r="D6" s="160" t="s">
        <v>120</v>
      </c>
      <c r="E6" s="159" t="s">
        <v>119</v>
      </c>
      <c r="F6" s="160" t="s">
        <v>120</v>
      </c>
      <c r="G6" s="159" t="s">
        <v>119</v>
      </c>
      <c r="H6" s="160" t="s">
        <v>120</v>
      </c>
      <c r="I6" s="159" t="s">
        <v>119</v>
      </c>
      <c r="J6" s="160" t="s">
        <v>120</v>
      </c>
      <c r="K6" s="159" t="s">
        <v>119</v>
      </c>
      <c r="L6" s="160" t="s">
        <v>120</v>
      </c>
      <c r="M6" s="413"/>
      <c r="N6" s="413"/>
      <c r="O6" s="415"/>
      <c r="P6" s="415"/>
      <c r="Q6" s="417"/>
    </row>
    <row r="7" spans="1:18" s="25" customFormat="1" ht="37.5" customHeight="1" x14ac:dyDescent="0.25">
      <c r="A7" s="165">
        <v>1</v>
      </c>
      <c r="B7" s="155">
        <v>2</v>
      </c>
      <c r="C7" s="155">
        <v>3</v>
      </c>
      <c r="D7" s="156">
        <v>4</v>
      </c>
      <c r="E7" s="156">
        <v>5</v>
      </c>
      <c r="F7" s="156">
        <v>6</v>
      </c>
      <c r="G7" s="156">
        <v>7</v>
      </c>
      <c r="H7" s="156">
        <v>8</v>
      </c>
      <c r="I7" s="156">
        <v>9</v>
      </c>
      <c r="J7" s="156">
        <v>10</v>
      </c>
      <c r="K7" s="156">
        <v>11</v>
      </c>
      <c r="L7" s="156">
        <v>12</v>
      </c>
      <c r="M7" s="157">
        <v>13</v>
      </c>
      <c r="N7" s="157" t="s">
        <v>183</v>
      </c>
      <c r="O7" s="158" t="s">
        <v>184</v>
      </c>
      <c r="P7" s="157">
        <v>16</v>
      </c>
      <c r="Q7" s="166">
        <v>17</v>
      </c>
    </row>
    <row r="8" spans="1:18" s="27" customFormat="1" ht="18" x14ac:dyDescent="0.15">
      <c r="A8" s="344" t="s">
        <v>121</v>
      </c>
      <c r="B8" s="163" t="s">
        <v>122</v>
      </c>
      <c r="C8" s="167">
        <v>6</v>
      </c>
      <c r="D8" s="168">
        <v>18720936.170000002</v>
      </c>
      <c r="E8" s="167"/>
      <c r="F8" s="168"/>
      <c r="G8" s="168"/>
      <c r="H8" s="168"/>
      <c r="I8" s="247"/>
      <c r="J8" s="168"/>
      <c r="K8" s="167"/>
      <c r="L8" s="168"/>
      <c r="M8" s="167">
        <v>0</v>
      </c>
      <c r="N8" s="167">
        <v>6</v>
      </c>
      <c r="O8" s="168">
        <v>18720936.170000002</v>
      </c>
      <c r="P8" s="26">
        <v>0.90675274818560958</v>
      </c>
      <c r="Q8" s="26">
        <v>0.62305295950155759</v>
      </c>
    </row>
    <row r="9" spans="1:18" s="27" customFormat="1" ht="11.25" x14ac:dyDescent="0.15">
      <c r="A9" s="345" t="s">
        <v>5</v>
      </c>
      <c r="B9" s="164" t="s">
        <v>6</v>
      </c>
      <c r="C9" s="169">
        <v>29</v>
      </c>
      <c r="D9" s="170">
        <v>143320919.25999999</v>
      </c>
      <c r="E9" s="169"/>
      <c r="F9" s="170"/>
      <c r="G9" s="170"/>
      <c r="H9" s="170"/>
      <c r="I9" s="248"/>
      <c r="J9" s="170"/>
      <c r="K9" s="169"/>
      <c r="L9" s="170"/>
      <c r="M9" s="169">
        <v>0</v>
      </c>
      <c r="N9" s="169">
        <v>29</v>
      </c>
      <c r="O9" s="170">
        <v>143320919.25999999</v>
      </c>
      <c r="P9" s="28">
        <v>6.9417809147678344</v>
      </c>
      <c r="Q9" s="28">
        <v>3.0114226375908619</v>
      </c>
    </row>
    <row r="10" spans="1:18" s="27" customFormat="1" ht="11.25" x14ac:dyDescent="0.15">
      <c r="A10" s="344" t="s">
        <v>7</v>
      </c>
      <c r="B10" s="163" t="s">
        <v>8</v>
      </c>
      <c r="C10" s="167">
        <v>11</v>
      </c>
      <c r="D10" s="168">
        <v>3891731.0999999996</v>
      </c>
      <c r="E10" s="167">
        <v>1</v>
      </c>
      <c r="F10" s="168">
        <v>59904</v>
      </c>
      <c r="G10" s="168"/>
      <c r="H10" s="168"/>
      <c r="I10" s="247"/>
      <c r="J10" s="168"/>
      <c r="K10" s="167"/>
      <c r="L10" s="168"/>
      <c r="M10" s="167">
        <v>0</v>
      </c>
      <c r="N10" s="167">
        <v>12</v>
      </c>
      <c r="O10" s="168">
        <v>3951635.0999999996</v>
      </c>
      <c r="P10" s="26">
        <v>0.19139833362039155</v>
      </c>
      <c r="Q10" s="26">
        <v>1.2461059190031152</v>
      </c>
    </row>
    <row r="11" spans="1:18" s="27" customFormat="1" ht="11.25" x14ac:dyDescent="0.15">
      <c r="A11" s="345" t="s">
        <v>233</v>
      </c>
      <c r="B11" s="164" t="s">
        <v>234</v>
      </c>
      <c r="C11" s="169">
        <v>3</v>
      </c>
      <c r="D11" s="170">
        <v>3617235.87</v>
      </c>
      <c r="E11" s="169"/>
      <c r="F11" s="170"/>
      <c r="G11" s="170"/>
      <c r="H11" s="170"/>
      <c r="I11" s="248"/>
      <c r="J11" s="170"/>
      <c r="K11" s="169"/>
      <c r="L11" s="170"/>
      <c r="M11" s="169">
        <v>0</v>
      </c>
      <c r="N11" s="169">
        <v>3</v>
      </c>
      <c r="O11" s="170">
        <v>3617235.87</v>
      </c>
      <c r="P11" s="28">
        <v>0.17520163180803494</v>
      </c>
      <c r="Q11" s="28">
        <v>0.3115264797507788</v>
      </c>
    </row>
    <row r="12" spans="1:18" s="27" customFormat="1" ht="11.25" x14ac:dyDescent="0.15">
      <c r="A12" s="344" t="s">
        <v>9</v>
      </c>
      <c r="B12" s="163" t="s">
        <v>10</v>
      </c>
      <c r="C12" s="167">
        <v>1</v>
      </c>
      <c r="D12" s="168">
        <v>2124000</v>
      </c>
      <c r="E12" s="167"/>
      <c r="F12" s="168"/>
      <c r="G12" s="168"/>
      <c r="H12" s="168"/>
      <c r="I12" s="247"/>
      <c r="J12" s="168"/>
      <c r="K12" s="167"/>
      <c r="L12" s="168"/>
      <c r="M12" s="167">
        <v>0</v>
      </c>
      <c r="N12" s="167">
        <v>1</v>
      </c>
      <c r="O12" s="168">
        <v>2124000</v>
      </c>
      <c r="P12" s="26">
        <v>0.10287641705827334</v>
      </c>
      <c r="Q12" s="26">
        <v>0.10384215991692627</v>
      </c>
    </row>
    <row r="13" spans="1:18" s="27" customFormat="1" ht="11.25" x14ac:dyDescent="0.15">
      <c r="A13" s="345" t="s">
        <v>261</v>
      </c>
      <c r="B13" s="164" t="s">
        <v>262</v>
      </c>
      <c r="C13" s="169">
        <v>1</v>
      </c>
      <c r="D13" s="170">
        <v>6060000</v>
      </c>
      <c r="E13" s="169"/>
      <c r="F13" s="170"/>
      <c r="G13" s="170"/>
      <c r="H13" s="170"/>
      <c r="I13" s="248"/>
      <c r="J13" s="170"/>
      <c r="K13" s="169"/>
      <c r="L13" s="170"/>
      <c r="M13" s="169">
        <v>0</v>
      </c>
      <c r="N13" s="169">
        <v>1</v>
      </c>
      <c r="O13" s="170">
        <v>6060000</v>
      </c>
      <c r="P13" s="28">
        <v>0.29351746109846349</v>
      </c>
      <c r="Q13" s="28">
        <v>0.10384215991692627</v>
      </c>
    </row>
    <row r="14" spans="1:18" s="27" customFormat="1" ht="11.25" x14ac:dyDescent="0.15">
      <c r="A14" s="344" t="s">
        <v>235</v>
      </c>
      <c r="B14" s="163" t="s">
        <v>236</v>
      </c>
      <c r="C14" s="167">
        <v>2</v>
      </c>
      <c r="D14" s="168">
        <v>1379654</v>
      </c>
      <c r="E14" s="167"/>
      <c r="F14" s="168"/>
      <c r="G14" s="168"/>
      <c r="H14" s="168"/>
      <c r="I14" s="247"/>
      <c r="J14" s="168"/>
      <c r="K14" s="167"/>
      <c r="L14" s="168"/>
      <c r="M14" s="167">
        <v>0</v>
      </c>
      <c r="N14" s="167">
        <v>2</v>
      </c>
      <c r="O14" s="168">
        <v>1379654</v>
      </c>
      <c r="P14" s="26">
        <v>6.6823851365402573E-2</v>
      </c>
      <c r="Q14" s="26">
        <v>0.20768431983385255</v>
      </c>
    </row>
    <row r="15" spans="1:18" s="27" customFormat="1" ht="11.25" x14ac:dyDescent="0.15">
      <c r="A15" s="345" t="s">
        <v>265</v>
      </c>
      <c r="B15" s="164" t="s">
        <v>266</v>
      </c>
      <c r="C15" s="169">
        <v>3</v>
      </c>
      <c r="D15" s="170">
        <v>681984.48</v>
      </c>
      <c r="E15" s="169"/>
      <c r="F15" s="170"/>
      <c r="G15" s="170"/>
      <c r="H15" s="170"/>
      <c r="I15" s="248"/>
      <c r="J15" s="170"/>
      <c r="K15" s="169"/>
      <c r="L15" s="170"/>
      <c r="M15" s="169">
        <v>0</v>
      </c>
      <c r="N15" s="169">
        <v>3</v>
      </c>
      <c r="O15" s="170">
        <v>681984.48</v>
      </c>
      <c r="P15" s="28">
        <v>3.3032071465042223E-2</v>
      </c>
      <c r="Q15" s="28">
        <v>0.3115264797507788</v>
      </c>
    </row>
    <row r="16" spans="1:18" s="27" customFormat="1" ht="11.25" x14ac:dyDescent="0.15">
      <c r="A16" s="344" t="s">
        <v>267</v>
      </c>
      <c r="B16" s="163" t="s">
        <v>268</v>
      </c>
      <c r="C16" s="167">
        <v>3</v>
      </c>
      <c r="D16" s="168">
        <v>567204</v>
      </c>
      <c r="E16" s="167"/>
      <c r="F16" s="168"/>
      <c r="G16" s="168"/>
      <c r="H16" s="168"/>
      <c r="I16" s="247"/>
      <c r="J16" s="168"/>
      <c r="K16" s="167"/>
      <c r="L16" s="168"/>
      <c r="M16" s="167">
        <v>0</v>
      </c>
      <c r="N16" s="167">
        <v>3</v>
      </c>
      <c r="O16" s="168">
        <v>567204</v>
      </c>
      <c r="P16" s="26">
        <v>2.7472653136120941E-2</v>
      </c>
      <c r="Q16" s="26">
        <v>0.3115264797507788</v>
      </c>
    </row>
    <row r="17" spans="1:17" s="27" customFormat="1" ht="11.25" x14ac:dyDescent="0.15">
      <c r="A17" s="345" t="s">
        <v>269</v>
      </c>
      <c r="B17" s="164" t="s">
        <v>270</v>
      </c>
      <c r="C17" s="169">
        <v>1</v>
      </c>
      <c r="D17" s="170">
        <v>833000</v>
      </c>
      <c r="E17" s="169"/>
      <c r="F17" s="170"/>
      <c r="G17" s="170"/>
      <c r="H17" s="170"/>
      <c r="I17" s="248"/>
      <c r="J17" s="170"/>
      <c r="K17" s="169"/>
      <c r="L17" s="170"/>
      <c r="M17" s="169">
        <v>0</v>
      </c>
      <c r="N17" s="169">
        <v>1</v>
      </c>
      <c r="O17" s="170">
        <v>833000</v>
      </c>
      <c r="P17" s="28">
        <v>4.0346542094887805E-2</v>
      </c>
      <c r="Q17" s="28">
        <v>0.10384215991692627</v>
      </c>
    </row>
    <row r="18" spans="1:17" s="27" customFormat="1" ht="18" x14ac:dyDescent="0.15">
      <c r="A18" s="344" t="s">
        <v>11</v>
      </c>
      <c r="B18" s="163" t="s">
        <v>12</v>
      </c>
      <c r="C18" s="167">
        <v>22</v>
      </c>
      <c r="D18" s="168">
        <v>13155405.15</v>
      </c>
      <c r="E18" s="167">
        <v>2</v>
      </c>
      <c r="F18" s="168">
        <v>48296.159999999996</v>
      </c>
      <c r="G18" s="168"/>
      <c r="H18" s="168"/>
      <c r="I18" s="247"/>
      <c r="J18" s="168"/>
      <c r="K18" s="167"/>
      <c r="L18" s="168"/>
      <c r="M18" s="167">
        <v>0</v>
      </c>
      <c r="N18" s="167">
        <v>24</v>
      </c>
      <c r="O18" s="168">
        <v>13203701.310000001</v>
      </c>
      <c r="P18" s="26">
        <v>0.63952423855010831</v>
      </c>
      <c r="Q18" s="26">
        <v>2.4922118380062304</v>
      </c>
    </row>
    <row r="19" spans="1:17" s="27" customFormat="1" ht="11.25" x14ac:dyDescent="0.15">
      <c r="A19" s="345" t="s">
        <v>328</v>
      </c>
      <c r="B19" s="164" t="s">
        <v>329</v>
      </c>
      <c r="C19" s="169">
        <v>3</v>
      </c>
      <c r="D19" s="170">
        <v>2337530</v>
      </c>
      <c r="E19" s="169"/>
      <c r="F19" s="170"/>
      <c r="G19" s="170"/>
      <c r="H19" s="170"/>
      <c r="I19" s="248"/>
      <c r="J19" s="170"/>
      <c r="K19" s="169"/>
      <c r="L19" s="170"/>
      <c r="M19" s="169">
        <v>0</v>
      </c>
      <c r="N19" s="169">
        <v>3</v>
      </c>
      <c r="O19" s="170">
        <v>2337530</v>
      </c>
      <c r="P19" s="28">
        <v>0.11321879056790288</v>
      </c>
      <c r="Q19" s="28">
        <v>0.3115264797507788</v>
      </c>
    </row>
    <row r="20" spans="1:17" s="27" customFormat="1" ht="18" x14ac:dyDescent="0.15">
      <c r="A20" s="344" t="s">
        <v>13</v>
      </c>
      <c r="B20" s="163" t="s">
        <v>14</v>
      </c>
      <c r="C20" s="167">
        <v>1</v>
      </c>
      <c r="D20" s="168">
        <v>1002000</v>
      </c>
      <c r="E20" s="167"/>
      <c r="F20" s="168"/>
      <c r="G20" s="168"/>
      <c r="H20" s="168"/>
      <c r="I20" s="247"/>
      <c r="J20" s="168"/>
      <c r="K20" s="167"/>
      <c r="L20" s="168"/>
      <c r="M20" s="167">
        <v>0</v>
      </c>
      <c r="N20" s="167">
        <v>1</v>
      </c>
      <c r="O20" s="168">
        <v>1002000</v>
      </c>
      <c r="P20" s="26">
        <v>4.8532095052914261E-2</v>
      </c>
      <c r="Q20" s="26">
        <v>0.10384215991692627</v>
      </c>
    </row>
    <row r="21" spans="1:17" s="27" customFormat="1" ht="18" x14ac:dyDescent="0.15">
      <c r="A21" s="345" t="s">
        <v>15</v>
      </c>
      <c r="B21" s="164" t="s">
        <v>16</v>
      </c>
      <c r="C21" s="169">
        <v>2</v>
      </c>
      <c r="D21" s="170">
        <v>799190.4</v>
      </c>
      <c r="E21" s="169"/>
      <c r="F21" s="170"/>
      <c r="G21" s="170"/>
      <c r="H21" s="170"/>
      <c r="I21" s="248"/>
      <c r="J21" s="170"/>
      <c r="K21" s="169"/>
      <c r="L21" s="170"/>
      <c r="M21" s="169">
        <v>0</v>
      </c>
      <c r="N21" s="169">
        <v>2</v>
      </c>
      <c r="O21" s="170">
        <v>799190.4</v>
      </c>
      <c r="P21" s="28">
        <v>3.8708966525126322E-2</v>
      </c>
      <c r="Q21" s="28">
        <v>0.20768431983385255</v>
      </c>
    </row>
    <row r="22" spans="1:17" s="27" customFormat="1" ht="11.25" x14ac:dyDescent="0.15">
      <c r="A22" s="344" t="s">
        <v>191</v>
      </c>
      <c r="B22" s="163" t="s">
        <v>192</v>
      </c>
      <c r="C22" s="167">
        <v>1</v>
      </c>
      <c r="D22" s="168">
        <v>717936</v>
      </c>
      <c r="E22" s="167"/>
      <c r="F22" s="168"/>
      <c r="G22" s="168"/>
      <c r="H22" s="168"/>
      <c r="I22" s="247"/>
      <c r="J22" s="168"/>
      <c r="K22" s="167"/>
      <c r="L22" s="168"/>
      <c r="M22" s="167">
        <v>0</v>
      </c>
      <c r="N22" s="167">
        <v>1</v>
      </c>
      <c r="O22" s="168">
        <v>717936</v>
      </c>
      <c r="P22" s="26">
        <v>3.4773391411086881E-2</v>
      </c>
      <c r="Q22" s="26">
        <v>0.10384215991692627</v>
      </c>
    </row>
    <row r="23" spans="1:17" s="27" customFormat="1" ht="11.25" x14ac:dyDescent="0.15">
      <c r="A23" s="345" t="s">
        <v>244</v>
      </c>
      <c r="B23" s="164" t="s">
        <v>245</v>
      </c>
      <c r="C23" s="169">
        <v>1</v>
      </c>
      <c r="D23" s="170">
        <v>3379441.76</v>
      </c>
      <c r="E23" s="169"/>
      <c r="F23" s="170"/>
      <c r="G23" s="170"/>
      <c r="H23" s="170"/>
      <c r="I23" s="248"/>
      <c r="J23" s="170"/>
      <c r="K23" s="169"/>
      <c r="L23" s="170"/>
      <c r="M23" s="169">
        <v>0</v>
      </c>
      <c r="N23" s="169">
        <v>1</v>
      </c>
      <c r="O23" s="170">
        <v>3379441.76</v>
      </c>
      <c r="P23" s="28">
        <v>0.16368402068074639</v>
      </c>
      <c r="Q23" s="28">
        <v>0.10384215991692627</v>
      </c>
    </row>
    <row r="24" spans="1:17" s="27" customFormat="1" ht="11.25" x14ac:dyDescent="0.15">
      <c r="A24" s="344" t="s">
        <v>19</v>
      </c>
      <c r="B24" s="163" t="s">
        <v>20</v>
      </c>
      <c r="C24" s="167">
        <v>3</v>
      </c>
      <c r="D24" s="168">
        <v>18303025</v>
      </c>
      <c r="E24" s="167"/>
      <c r="F24" s="168"/>
      <c r="G24" s="168"/>
      <c r="H24" s="168"/>
      <c r="I24" s="247"/>
      <c r="J24" s="168"/>
      <c r="K24" s="167"/>
      <c r="L24" s="168"/>
      <c r="M24" s="167">
        <v>0</v>
      </c>
      <c r="N24" s="167">
        <v>3</v>
      </c>
      <c r="O24" s="168">
        <v>18303025</v>
      </c>
      <c r="P24" s="26">
        <v>0.88651112680226152</v>
      </c>
      <c r="Q24" s="26">
        <v>0.3115264797507788</v>
      </c>
    </row>
    <row r="25" spans="1:17" s="27" customFormat="1" ht="11.25" x14ac:dyDescent="0.15">
      <c r="A25" s="345" t="s">
        <v>200</v>
      </c>
      <c r="B25" s="164" t="s">
        <v>201</v>
      </c>
      <c r="C25" s="169">
        <v>14</v>
      </c>
      <c r="D25" s="170">
        <v>14014189.380000001</v>
      </c>
      <c r="E25" s="169"/>
      <c r="F25" s="170"/>
      <c r="G25" s="170"/>
      <c r="H25" s="170"/>
      <c r="I25" s="248"/>
      <c r="J25" s="170"/>
      <c r="K25" s="169"/>
      <c r="L25" s="170"/>
      <c r="M25" s="169">
        <v>0</v>
      </c>
      <c r="N25" s="169">
        <v>14</v>
      </c>
      <c r="O25" s="170">
        <v>14014189.380000001</v>
      </c>
      <c r="P25" s="28">
        <v>0.67878041025918323</v>
      </c>
      <c r="Q25" s="28">
        <v>1.4537902388369679</v>
      </c>
    </row>
    <row r="26" spans="1:17" s="27" customFormat="1" ht="18" x14ac:dyDescent="0.15">
      <c r="A26" s="344" t="s">
        <v>21</v>
      </c>
      <c r="B26" s="163" t="s">
        <v>22</v>
      </c>
      <c r="C26" s="167">
        <v>15</v>
      </c>
      <c r="D26" s="168">
        <v>8728554.5200000014</v>
      </c>
      <c r="E26" s="167"/>
      <c r="F26" s="168"/>
      <c r="G26" s="168"/>
      <c r="H26" s="168"/>
      <c r="I26" s="247"/>
      <c r="J26" s="168"/>
      <c r="K26" s="167"/>
      <c r="L26" s="168"/>
      <c r="M26" s="167">
        <v>0</v>
      </c>
      <c r="N26" s="167">
        <v>15</v>
      </c>
      <c r="O26" s="168">
        <v>8728554.5200000014</v>
      </c>
      <c r="P26" s="26">
        <v>0.42276949864190067</v>
      </c>
      <c r="Q26" s="26">
        <v>1.557632398753894</v>
      </c>
    </row>
    <row r="27" spans="1:17" s="27" customFormat="1" ht="11.25" x14ac:dyDescent="0.15">
      <c r="A27" s="345" t="s">
        <v>23</v>
      </c>
      <c r="B27" s="164" t="s">
        <v>24</v>
      </c>
      <c r="C27" s="169">
        <v>41</v>
      </c>
      <c r="D27" s="170">
        <v>20195731.719999999</v>
      </c>
      <c r="E27" s="169"/>
      <c r="F27" s="170"/>
      <c r="G27" s="170"/>
      <c r="H27" s="170"/>
      <c r="I27" s="248"/>
      <c r="J27" s="170"/>
      <c r="K27" s="169"/>
      <c r="L27" s="170"/>
      <c r="M27" s="169">
        <v>0</v>
      </c>
      <c r="N27" s="169">
        <v>41</v>
      </c>
      <c r="O27" s="170">
        <v>20195731.719999999</v>
      </c>
      <c r="P27" s="28">
        <v>0.97818480189440682</v>
      </c>
      <c r="Q27" s="28">
        <v>4.2575285565939769</v>
      </c>
    </row>
    <row r="28" spans="1:17" s="27" customFormat="1" ht="11.25" x14ac:dyDescent="0.15">
      <c r="A28" s="344" t="s">
        <v>196</v>
      </c>
      <c r="B28" s="163" t="s">
        <v>197</v>
      </c>
      <c r="C28" s="167">
        <v>7</v>
      </c>
      <c r="D28" s="168">
        <v>43235771.32</v>
      </c>
      <c r="E28" s="167"/>
      <c r="F28" s="168"/>
      <c r="G28" s="168"/>
      <c r="H28" s="168"/>
      <c r="I28" s="247"/>
      <c r="J28" s="168"/>
      <c r="K28" s="167"/>
      <c r="L28" s="168"/>
      <c r="M28" s="167">
        <v>1</v>
      </c>
      <c r="N28" s="167">
        <v>8</v>
      </c>
      <c r="O28" s="168">
        <v>43235771.32</v>
      </c>
      <c r="P28" s="26">
        <v>2.0941342947987072</v>
      </c>
      <c r="Q28" s="26">
        <v>0.83073727933541019</v>
      </c>
    </row>
    <row r="29" spans="1:17" s="27" customFormat="1" ht="11.25" x14ac:dyDescent="0.15">
      <c r="A29" s="345" t="s">
        <v>104</v>
      </c>
      <c r="B29" s="164" t="s">
        <v>105</v>
      </c>
      <c r="C29" s="169">
        <v>37</v>
      </c>
      <c r="D29" s="170">
        <v>59400709.959999993</v>
      </c>
      <c r="E29" s="169">
        <v>1</v>
      </c>
      <c r="F29" s="170">
        <v>120090.24000000001</v>
      </c>
      <c r="G29" s="170"/>
      <c r="H29" s="170"/>
      <c r="I29" s="248"/>
      <c r="J29" s="170"/>
      <c r="K29" s="169"/>
      <c r="L29" s="170"/>
      <c r="M29" s="169">
        <v>0</v>
      </c>
      <c r="N29" s="169">
        <v>38</v>
      </c>
      <c r="O29" s="170">
        <v>59520800.199999996</v>
      </c>
      <c r="P29" s="28">
        <v>2.8829033262793597</v>
      </c>
      <c r="Q29" s="28">
        <v>3.9460020768431985</v>
      </c>
    </row>
    <row r="30" spans="1:17" s="27" customFormat="1" ht="11.25" x14ac:dyDescent="0.15">
      <c r="A30" s="344" t="s">
        <v>106</v>
      </c>
      <c r="B30" s="163" t="s">
        <v>107</v>
      </c>
      <c r="C30" s="167">
        <v>29</v>
      </c>
      <c r="D30" s="168">
        <v>122625829.69000001</v>
      </c>
      <c r="E30" s="167"/>
      <c r="F30" s="168"/>
      <c r="G30" s="168"/>
      <c r="H30" s="168"/>
      <c r="I30" s="247"/>
      <c r="J30" s="168"/>
      <c r="K30" s="167"/>
      <c r="L30" s="168"/>
      <c r="M30" s="167">
        <v>0</v>
      </c>
      <c r="N30" s="167">
        <v>29</v>
      </c>
      <c r="O30" s="168">
        <v>122625829.69000001</v>
      </c>
      <c r="P30" s="26">
        <v>5.9394096032510548</v>
      </c>
      <c r="Q30" s="26">
        <v>3.0114226375908619</v>
      </c>
    </row>
    <row r="31" spans="1:17" s="27" customFormat="1" ht="11.25" x14ac:dyDescent="0.15">
      <c r="A31" s="345" t="s">
        <v>202</v>
      </c>
      <c r="B31" s="164" t="s">
        <v>203</v>
      </c>
      <c r="C31" s="169">
        <v>11</v>
      </c>
      <c r="D31" s="170">
        <v>9154356.4100000001</v>
      </c>
      <c r="E31" s="169"/>
      <c r="F31" s="170"/>
      <c r="G31" s="170"/>
      <c r="H31" s="170"/>
      <c r="I31" s="248"/>
      <c r="J31" s="170"/>
      <c r="K31" s="169"/>
      <c r="L31" s="170"/>
      <c r="M31" s="169">
        <v>0</v>
      </c>
      <c r="N31" s="169">
        <v>11</v>
      </c>
      <c r="O31" s="170">
        <v>9154356.4100000001</v>
      </c>
      <c r="P31" s="28">
        <v>0.44339330882073352</v>
      </c>
      <c r="Q31" s="28">
        <v>1.142263759086189</v>
      </c>
    </row>
    <row r="32" spans="1:17" s="27" customFormat="1" ht="11.25" x14ac:dyDescent="0.15">
      <c r="A32" s="344" t="s">
        <v>25</v>
      </c>
      <c r="B32" s="163" t="s">
        <v>26</v>
      </c>
      <c r="C32" s="167">
        <v>6</v>
      </c>
      <c r="D32" s="168">
        <v>6164700</v>
      </c>
      <c r="E32" s="167"/>
      <c r="F32" s="168"/>
      <c r="G32" s="168"/>
      <c r="H32" s="168"/>
      <c r="I32" s="247"/>
      <c r="J32" s="168"/>
      <c r="K32" s="167"/>
      <c r="L32" s="168"/>
      <c r="M32" s="167">
        <v>0</v>
      </c>
      <c r="N32" s="167">
        <v>6</v>
      </c>
      <c r="O32" s="168">
        <v>6164700</v>
      </c>
      <c r="P32" s="26">
        <v>0.29858862911447159</v>
      </c>
      <c r="Q32" s="26">
        <v>0.62305295950155759</v>
      </c>
    </row>
    <row r="33" spans="1:17" s="27" customFormat="1" ht="11.25" x14ac:dyDescent="0.15">
      <c r="A33" s="345" t="s">
        <v>27</v>
      </c>
      <c r="B33" s="164" t="s">
        <v>28</v>
      </c>
      <c r="C33" s="169">
        <v>9</v>
      </c>
      <c r="D33" s="170">
        <v>17046004.98</v>
      </c>
      <c r="E33" s="169">
        <v>1</v>
      </c>
      <c r="F33" s="170">
        <v>90000</v>
      </c>
      <c r="G33" s="170"/>
      <c r="H33" s="170"/>
      <c r="I33" s="248"/>
      <c r="J33" s="170"/>
      <c r="K33" s="169"/>
      <c r="L33" s="170"/>
      <c r="M33" s="169">
        <v>0</v>
      </c>
      <c r="N33" s="169">
        <v>10</v>
      </c>
      <c r="O33" s="170">
        <v>17136004.98</v>
      </c>
      <c r="P33" s="28">
        <v>0.82998625001653914</v>
      </c>
      <c r="Q33" s="28">
        <v>1.0384215991692627</v>
      </c>
    </row>
    <row r="34" spans="1:17" s="27" customFormat="1" ht="11.25" x14ac:dyDescent="0.15">
      <c r="A34" s="344" t="s">
        <v>29</v>
      </c>
      <c r="B34" s="163" t="s">
        <v>30</v>
      </c>
      <c r="C34" s="167">
        <v>12</v>
      </c>
      <c r="D34" s="168">
        <v>19663377.920000002</v>
      </c>
      <c r="E34" s="167"/>
      <c r="F34" s="168"/>
      <c r="G34" s="168"/>
      <c r="H34" s="168"/>
      <c r="I34" s="247"/>
      <c r="J34" s="168"/>
      <c r="K34" s="167"/>
      <c r="L34" s="168"/>
      <c r="M34" s="167">
        <v>0</v>
      </c>
      <c r="N34" s="167">
        <v>12</v>
      </c>
      <c r="O34" s="168">
        <v>19663377.920000002</v>
      </c>
      <c r="P34" s="26">
        <v>0.95240012602277013</v>
      </c>
      <c r="Q34" s="26">
        <v>1.2461059190031152</v>
      </c>
    </row>
    <row r="35" spans="1:17" s="27" customFormat="1" ht="18" x14ac:dyDescent="0.15">
      <c r="A35" s="345" t="s">
        <v>31</v>
      </c>
      <c r="B35" s="164" t="s">
        <v>32</v>
      </c>
      <c r="C35" s="169">
        <v>2</v>
      </c>
      <c r="D35" s="170">
        <v>2337334</v>
      </c>
      <c r="E35" s="169"/>
      <c r="F35" s="170"/>
      <c r="G35" s="170"/>
      <c r="H35" s="170"/>
      <c r="I35" s="248"/>
      <c r="J35" s="170"/>
      <c r="K35" s="169"/>
      <c r="L35" s="170"/>
      <c r="M35" s="169">
        <v>0</v>
      </c>
      <c r="N35" s="169">
        <v>2</v>
      </c>
      <c r="O35" s="170">
        <v>2337334</v>
      </c>
      <c r="P35" s="28">
        <v>0.11320929726388054</v>
      </c>
      <c r="Q35" s="28">
        <v>0.20768431983385255</v>
      </c>
    </row>
    <row r="36" spans="1:17" s="27" customFormat="1" ht="11.25" x14ac:dyDescent="0.15">
      <c r="A36" s="344" t="s">
        <v>161</v>
      </c>
      <c r="B36" s="163" t="s">
        <v>162</v>
      </c>
      <c r="C36" s="167">
        <v>47</v>
      </c>
      <c r="D36" s="168">
        <v>77832473.840000004</v>
      </c>
      <c r="E36" s="167"/>
      <c r="F36" s="168"/>
      <c r="G36" s="168"/>
      <c r="H36" s="168"/>
      <c r="I36" s="247"/>
      <c r="J36" s="168"/>
      <c r="K36" s="167"/>
      <c r="L36" s="168"/>
      <c r="M36" s="167">
        <v>0</v>
      </c>
      <c r="N36" s="167">
        <v>47</v>
      </c>
      <c r="O36" s="168">
        <v>77832473.840000004</v>
      </c>
      <c r="P36" s="26">
        <v>3.7698333519025375</v>
      </c>
      <c r="Q36" s="26">
        <v>4.8805815160955346</v>
      </c>
    </row>
    <row r="37" spans="1:17" s="27" customFormat="1" ht="11.25" x14ac:dyDescent="0.15">
      <c r="A37" s="345" t="s">
        <v>273</v>
      </c>
      <c r="B37" s="164" t="s">
        <v>274</v>
      </c>
      <c r="C37" s="169">
        <v>2</v>
      </c>
      <c r="D37" s="170">
        <v>2002800</v>
      </c>
      <c r="E37" s="169"/>
      <c r="F37" s="170"/>
      <c r="G37" s="170"/>
      <c r="H37" s="170"/>
      <c r="I37" s="248"/>
      <c r="J37" s="170"/>
      <c r="K37" s="169"/>
      <c r="L37" s="170"/>
      <c r="M37" s="169">
        <v>0</v>
      </c>
      <c r="N37" s="169">
        <v>2</v>
      </c>
      <c r="O37" s="170">
        <v>2002800</v>
      </c>
      <c r="P37" s="28">
        <v>9.7006067836304083E-2</v>
      </c>
      <c r="Q37" s="28">
        <v>0.20768431983385255</v>
      </c>
    </row>
    <row r="38" spans="1:17" s="27" customFormat="1" ht="11.25" x14ac:dyDescent="0.15">
      <c r="A38" s="344" t="s">
        <v>33</v>
      </c>
      <c r="B38" s="163" t="s">
        <v>34</v>
      </c>
      <c r="C38" s="167">
        <v>2</v>
      </c>
      <c r="D38" s="168">
        <v>3834000</v>
      </c>
      <c r="E38" s="167"/>
      <c r="F38" s="168"/>
      <c r="G38" s="168"/>
      <c r="H38" s="168"/>
      <c r="I38" s="247"/>
      <c r="J38" s="168"/>
      <c r="K38" s="167"/>
      <c r="L38" s="168"/>
      <c r="M38" s="167">
        <v>0</v>
      </c>
      <c r="N38" s="167">
        <v>2</v>
      </c>
      <c r="O38" s="168">
        <v>3834000</v>
      </c>
      <c r="P38" s="26">
        <v>0.18570065113061207</v>
      </c>
      <c r="Q38" s="26">
        <v>0.20768431983385255</v>
      </c>
    </row>
    <row r="39" spans="1:17" s="27" customFormat="1" ht="11.25" x14ac:dyDescent="0.15">
      <c r="A39" s="345" t="s">
        <v>275</v>
      </c>
      <c r="B39" s="164" t="s">
        <v>276</v>
      </c>
      <c r="C39" s="169">
        <v>7</v>
      </c>
      <c r="D39" s="170">
        <v>2096089.0699999998</v>
      </c>
      <c r="E39" s="169"/>
      <c r="F39" s="170"/>
      <c r="G39" s="170"/>
      <c r="H39" s="170"/>
      <c r="I39" s="248"/>
      <c r="J39" s="170"/>
      <c r="K39" s="169"/>
      <c r="L39" s="170"/>
      <c r="M39" s="169">
        <v>0</v>
      </c>
      <c r="N39" s="169">
        <v>7</v>
      </c>
      <c r="O39" s="170">
        <v>2096089.0699999998</v>
      </c>
      <c r="P39" s="28">
        <v>0.101524544894825</v>
      </c>
      <c r="Q39" s="28">
        <v>0.72689511941848395</v>
      </c>
    </row>
    <row r="40" spans="1:17" s="27" customFormat="1" ht="11.25" x14ac:dyDescent="0.15">
      <c r="A40" s="344" t="s">
        <v>35</v>
      </c>
      <c r="B40" s="163" t="s">
        <v>36</v>
      </c>
      <c r="C40" s="167">
        <v>21</v>
      </c>
      <c r="D40" s="168">
        <v>52453102.43</v>
      </c>
      <c r="E40" s="167"/>
      <c r="F40" s="168"/>
      <c r="G40" s="168"/>
      <c r="H40" s="168"/>
      <c r="I40" s="247"/>
      <c r="J40" s="168"/>
      <c r="K40" s="167"/>
      <c r="L40" s="168"/>
      <c r="M40" s="167">
        <v>1</v>
      </c>
      <c r="N40" s="167">
        <v>22</v>
      </c>
      <c r="O40" s="168">
        <v>52453102.43</v>
      </c>
      <c r="P40" s="26">
        <v>2.5405777973582917</v>
      </c>
      <c r="Q40" s="26">
        <v>2.2845275181723781</v>
      </c>
    </row>
    <row r="41" spans="1:17" s="27" customFormat="1" ht="18" x14ac:dyDescent="0.15">
      <c r="A41" s="345" t="s">
        <v>37</v>
      </c>
      <c r="B41" s="164" t="s">
        <v>38</v>
      </c>
      <c r="C41" s="169">
        <v>10</v>
      </c>
      <c r="D41" s="170">
        <v>12408865.459999999</v>
      </c>
      <c r="E41" s="169">
        <v>1</v>
      </c>
      <c r="F41" s="170">
        <v>359550</v>
      </c>
      <c r="G41" s="170"/>
      <c r="H41" s="170"/>
      <c r="I41" s="248"/>
      <c r="J41" s="170"/>
      <c r="K41" s="169"/>
      <c r="L41" s="170"/>
      <c r="M41" s="169">
        <v>0</v>
      </c>
      <c r="N41" s="169">
        <v>11</v>
      </c>
      <c r="O41" s="170">
        <v>12768415.459999999</v>
      </c>
      <c r="P41" s="28">
        <v>0.61844107063854292</v>
      </c>
      <c r="Q41" s="28">
        <v>1.142263759086189</v>
      </c>
    </row>
    <row r="42" spans="1:17" s="27" customFormat="1" ht="11.25" x14ac:dyDescent="0.15">
      <c r="A42" s="344" t="s">
        <v>39</v>
      </c>
      <c r="B42" s="163" t="s">
        <v>40</v>
      </c>
      <c r="C42" s="167">
        <v>22</v>
      </c>
      <c r="D42" s="168">
        <v>47360807.649999991</v>
      </c>
      <c r="E42" s="167">
        <v>1</v>
      </c>
      <c r="F42" s="168">
        <v>265380</v>
      </c>
      <c r="G42" s="168"/>
      <c r="H42" s="168"/>
      <c r="I42" s="247"/>
      <c r="J42" s="168"/>
      <c r="K42" s="167"/>
      <c r="L42" s="168"/>
      <c r="M42" s="167">
        <v>0</v>
      </c>
      <c r="N42" s="167">
        <v>23</v>
      </c>
      <c r="O42" s="168">
        <v>47626187.649999991</v>
      </c>
      <c r="P42" s="26">
        <v>2.3067850958460387</v>
      </c>
      <c r="Q42" s="26">
        <v>2.3883696780893042</v>
      </c>
    </row>
    <row r="43" spans="1:17" s="27" customFormat="1" ht="11.25" x14ac:dyDescent="0.15">
      <c r="A43" s="345" t="s">
        <v>41</v>
      </c>
      <c r="B43" s="164" t="s">
        <v>42</v>
      </c>
      <c r="C43" s="169">
        <v>11</v>
      </c>
      <c r="D43" s="170">
        <v>8147221.0600000005</v>
      </c>
      <c r="E43" s="169"/>
      <c r="F43" s="170"/>
      <c r="G43" s="170"/>
      <c r="H43" s="170"/>
      <c r="I43" s="248"/>
      <c r="J43" s="170"/>
      <c r="K43" s="169"/>
      <c r="L43" s="170"/>
      <c r="M43" s="169">
        <v>0</v>
      </c>
      <c r="N43" s="169">
        <v>11</v>
      </c>
      <c r="O43" s="170">
        <v>8147221.0600000005</v>
      </c>
      <c r="P43" s="28">
        <v>0.39461248193715059</v>
      </c>
      <c r="Q43" s="28">
        <v>1.142263759086189</v>
      </c>
    </row>
    <row r="44" spans="1:17" s="27" customFormat="1" ht="11.25" x14ac:dyDescent="0.15">
      <c r="A44" s="344" t="s">
        <v>206</v>
      </c>
      <c r="B44" s="163" t="s">
        <v>207</v>
      </c>
      <c r="C44" s="167">
        <v>22</v>
      </c>
      <c r="D44" s="168">
        <v>29320933.09</v>
      </c>
      <c r="E44" s="167"/>
      <c r="F44" s="168"/>
      <c r="G44" s="168"/>
      <c r="H44" s="168"/>
      <c r="I44" s="247"/>
      <c r="J44" s="168"/>
      <c r="K44" s="167"/>
      <c r="L44" s="168"/>
      <c r="M44" s="167">
        <v>0</v>
      </c>
      <c r="N44" s="167">
        <v>22</v>
      </c>
      <c r="O44" s="168">
        <v>29320933.09</v>
      </c>
      <c r="P44" s="26">
        <v>1.4201659798044104</v>
      </c>
      <c r="Q44" s="26">
        <v>2.2845275181723781</v>
      </c>
    </row>
    <row r="45" spans="1:17" s="27" customFormat="1" ht="11.25" x14ac:dyDescent="0.15">
      <c r="A45" s="345" t="s">
        <v>167</v>
      </c>
      <c r="B45" s="164" t="s">
        <v>168</v>
      </c>
      <c r="C45" s="169">
        <v>11</v>
      </c>
      <c r="D45" s="170">
        <v>84052624.420000002</v>
      </c>
      <c r="E45" s="169"/>
      <c r="F45" s="170"/>
      <c r="G45" s="170"/>
      <c r="H45" s="170"/>
      <c r="I45" s="248"/>
      <c r="J45" s="170"/>
      <c r="K45" s="169"/>
      <c r="L45" s="170"/>
      <c r="M45" s="169">
        <v>0</v>
      </c>
      <c r="N45" s="169">
        <v>11</v>
      </c>
      <c r="O45" s="170">
        <v>84052624.420000002</v>
      </c>
      <c r="P45" s="28">
        <v>4.071107742313715</v>
      </c>
      <c r="Q45" s="28">
        <v>1.142263759086189</v>
      </c>
    </row>
    <row r="46" spans="1:17" s="27" customFormat="1" ht="11.25" x14ac:dyDescent="0.15">
      <c r="A46" s="344" t="s">
        <v>43</v>
      </c>
      <c r="B46" s="163" t="s">
        <v>44</v>
      </c>
      <c r="C46" s="167">
        <v>17</v>
      </c>
      <c r="D46" s="168">
        <v>8912094.3499999996</v>
      </c>
      <c r="E46" s="167"/>
      <c r="F46" s="168"/>
      <c r="G46" s="168"/>
      <c r="H46" s="168"/>
      <c r="I46" s="247"/>
      <c r="J46" s="168"/>
      <c r="K46" s="167"/>
      <c r="L46" s="168"/>
      <c r="M46" s="167">
        <v>0</v>
      </c>
      <c r="N46" s="167">
        <v>17</v>
      </c>
      <c r="O46" s="168">
        <v>8912094.3499999996</v>
      </c>
      <c r="P46" s="26">
        <v>0.43165929153167681</v>
      </c>
      <c r="Q46" s="26">
        <v>1.7653167185877465</v>
      </c>
    </row>
    <row r="47" spans="1:17" s="27" customFormat="1" ht="11.25" x14ac:dyDescent="0.15">
      <c r="A47" s="345" t="s">
        <v>279</v>
      </c>
      <c r="B47" s="164" t="s">
        <v>280</v>
      </c>
      <c r="C47" s="169">
        <v>3</v>
      </c>
      <c r="D47" s="170">
        <v>569994.72</v>
      </c>
      <c r="E47" s="169"/>
      <c r="F47" s="170"/>
      <c r="G47" s="170"/>
      <c r="H47" s="170"/>
      <c r="I47" s="248"/>
      <c r="J47" s="170"/>
      <c r="K47" s="169"/>
      <c r="L47" s="170"/>
      <c r="M47" s="169">
        <v>0</v>
      </c>
      <c r="N47" s="169">
        <v>3</v>
      </c>
      <c r="O47" s="170">
        <v>569994.72</v>
      </c>
      <c r="P47" s="28">
        <v>2.7607822286126998E-2</v>
      </c>
      <c r="Q47" s="28">
        <v>0.3115264797507788</v>
      </c>
    </row>
    <row r="48" spans="1:17" s="27" customFormat="1" ht="11.25" x14ac:dyDescent="0.15">
      <c r="A48" s="344" t="s">
        <v>163</v>
      </c>
      <c r="B48" s="163" t="s">
        <v>164</v>
      </c>
      <c r="C48" s="167">
        <v>5</v>
      </c>
      <c r="D48" s="168">
        <v>22602844.32</v>
      </c>
      <c r="E48" s="167"/>
      <c r="F48" s="168"/>
      <c r="G48" s="168"/>
      <c r="H48" s="168"/>
      <c r="I48" s="247"/>
      <c r="J48" s="168"/>
      <c r="K48" s="167"/>
      <c r="L48" s="168"/>
      <c r="M48" s="167">
        <v>0</v>
      </c>
      <c r="N48" s="167">
        <v>5</v>
      </c>
      <c r="O48" s="168">
        <v>22602844.32</v>
      </c>
      <c r="P48" s="26">
        <v>1.0947738413218195</v>
      </c>
      <c r="Q48" s="26">
        <v>0.51921079958463134</v>
      </c>
    </row>
    <row r="49" spans="1:17" s="27" customFormat="1" ht="11.25" x14ac:dyDescent="0.15">
      <c r="A49" s="345" t="s">
        <v>45</v>
      </c>
      <c r="B49" s="164" t="s">
        <v>46</v>
      </c>
      <c r="C49" s="169">
        <v>5</v>
      </c>
      <c r="D49" s="170">
        <v>1618906.43</v>
      </c>
      <c r="E49" s="169"/>
      <c r="F49" s="170"/>
      <c r="G49" s="170"/>
      <c r="H49" s="170"/>
      <c r="I49" s="248"/>
      <c r="J49" s="170"/>
      <c r="K49" s="169"/>
      <c r="L49" s="170"/>
      <c r="M49" s="169">
        <v>0</v>
      </c>
      <c r="N49" s="169">
        <v>5</v>
      </c>
      <c r="O49" s="170">
        <v>1618906.43</v>
      </c>
      <c r="P49" s="28">
        <v>7.841209654943522E-2</v>
      </c>
      <c r="Q49" s="28">
        <v>0.51921079958463134</v>
      </c>
    </row>
    <row r="50" spans="1:17" s="27" customFormat="1" ht="11.25" x14ac:dyDescent="0.15">
      <c r="A50" s="344" t="s">
        <v>281</v>
      </c>
      <c r="B50" s="163" t="s">
        <v>282</v>
      </c>
      <c r="C50" s="167">
        <v>1</v>
      </c>
      <c r="D50" s="168">
        <v>931527.56</v>
      </c>
      <c r="E50" s="167"/>
      <c r="F50" s="168"/>
      <c r="G50" s="168"/>
      <c r="H50" s="168"/>
      <c r="I50" s="247"/>
      <c r="J50" s="168"/>
      <c r="K50" s="167"/>
      <c r="L50" s="168"/>
      <c r="M50" s="167">
        <v>0</v>
      </c>
      <c r="N50" s="167">
        <v>1</v>
      </c>
      <c r="O50" s="168">
        <v>931527.56</v>
      </c>
      <c r="P50" s="26">
        <v>4.5118746593143008E-2</v>
      </c>
      <c r="Q50" s="26">
        <v>0.10384215991692627</v>
      </c>
    </row>
    <row r="51" spans="1:17" s="27" customFormat="1" ht="11.25" x14ac:dyDescent="0.15">
      <c r="A51" s="345" t="s">
        <v>330</v>
      </c>
      <c r="B51" s="164" t="s">
        <v>331</v>
      </c>
      <c r="C51" s="169">
        <v>1</v>
      </c>
      <c r="D51" s="170">
        <v>143500</v>
      </c>
      <c r="E51" s="169"/>
      <c r="F51" s="170"/>
      <c r="G51" s="170"/>
      <c r="H51" s="170"/>
      <c r="I51" s="248"/>
      <c r="J51" s="170"/>
      <c r="K51" s="169"/>
      <c r="L51" s="170"/>
      <c r="M51" s="169">
        <v>0</v>
      </c>
      <c r="N51" s="169">
        <v>1</v>
      </c>
      <c r="O51" s="170">
        <v>143500</v>
      </c>
      <c r="P51" s="28">
        <v>6.9504547306319326E-3</v>
      </c>
      <c r="Q51" s="28">
        <v>0.10384215991692627</v>
      </c>
    </row>
    <row r="52" spans="1:17" s="27" customFormat="1" ht="11.25" x14ac:dyDescent="0.15">
      <c r="A52" s="344" t="s">
        <v>47</v>
      </c>
      <c r="B52" s="163" t="s">
        <v>48</v>
      </c>
      <c r="C52" s="167">
        <v>25</v>
      </c>
      <c r="D52" s="168">
        <v>72676679.429999992</v>
      </c>
      <c r="E52" s="167"/>
      <c r="F52" s="168"/>
      <c r="G52" s="168"/>
      <c r="H52" s="168"/>
      <c r="I52" s="247"/>
      <c r="J52" s="168"/>
      <c r="K52" s="167"/>
      <c r="L52" s="168"/>
      <c r="M52" s="167">
        <v>3</v>
      </c>
      <c r="N52" s="167">
        <v>28</v>
      </c>
      <c r="O52" s="168">
        <v>72676679.429999992</v>
      </c>
      <c r="P52" s="26">
        <v>3.520111291643651</v>
      </c>
      <c r="Q52" s="26">
        <v>2.9075804776739358</v>
      </c>
    </row>
    <row r="53" spans="1:17" s="27" customFormat="1" ht="18" x14ac:dyDescent="0.15">
      <c r="A53" s="345" t="s">
        <v>283</v>
      </c>
      <c r="B53" s="164" t="s">
        <v>284</v>
      </c>
      <c r="C53" s="169">
        <v>3</v>
      </c>
      <c r="D53" s="170">
        <v>4470190</v>
      </c>
      <c r="E53" s="169"/>
      <c r="F53" s="170"/>
      <c r="G53" s="170"/>
      <c r="H53" s="170"/>
      <c r="I53" s="248"/>
      <c r="J53" s="170"/>
      <c r="K53" s="169"/>
      <c r="L53" s="170"/>
      <c r="M53" s="169">
        <v>0</v>
      </c>
      <c r="N53" s="169">
        <v>3</v>
      </c>
      <c r="O53" s="170">
        <v>4470190</v>
      </c>
      <c r="P53" s="28">
        <v>0.21651465667124431</v>
      </c>
      <c r="Q53" s="28">
        <v>0.3115264797507788</v>
      </c>
    </row>
    <row r="54" spans="1:17" s="27" customFormat="1" ht="18" x14ac:dyDescent="0.15">
      <c r="A54" s="344" t="s">
        <v>49</v>
      </c>
      <c r="B54" s="163" t="s">
        <v>50</v>
      </c>
      <c r="C54" s="167">
        <v>5</v>
      </c>
      <c r="D54" s="168">
        <v>3993281.4099999997</v>
      </c>
      <c r="E54" s="167"/>
      <c r="F54" s="168"/>
      <c r="G54" s="168"/>
      <c r="H54" s="168"/>
      <c r="I54" s="247"/>
      <c r="J54" s="168"/>
      <c r="K54" s="167"/>
      <c r="L54" s="168"/>
      <c r="M54" s="167">
        <v>0</v>
      </c>
      <c r="N54" s="167">
        <v>5</v>
      </c>
      <c r="O54" s="168">
        <v>3993281.4099999997</v>
      </c>
      <c r="P54" s="26">
        <v>0.19341548199915715</v>
      </c>
      <c r="Q54" s="26">
        <v>0.51921079958463134</v>
      </c>
    </row>
    <row r="55" spans="1:17" s="27" customFormat="1" ht="11.25" x14ac:dyDescent="0.15">
      <c r="A55" s="345" t="s">
        <v>285</v>
      </c>
      <c r="B55" s="164" t="s">
        <v>286</v>
      </c>
      <c r="C55" s="169">
        <v>4</v>
      </c>
      <c r="D55" s="170">
        <v>1620162.67</v>
      </c>
      <c r="E55" s="169"/>
      <c r="F55" s="170"/>
      <c r="G55" s="170"/>
      <c r="H55" s="170"/>
      <c r="I55" s="248"/>
      <c r="J55" s="170"/>
      <c r="K55" s="169"/>
      <c r="L55" s="170"/>
      <c r="M55" s="169">
        <v>0</v>
      </c>
      <c r="N55" s="169">
        <v>4</v>
      </c>
      <c r="O55" s="170">
        <v>1620162.67</v>
      </c>
      <c r="P55" s="28">
        <v>7.8472942815991376E-2</v>
      </c>
      <c r="Q55" s="28">
        <v>0.4153686396677051</v>
      </c>
    </row>
    <row r="56" spans="1:17" s="27" customFormat="1" ht="11.25" x14ac:dyDescent="0.15">
      <c r="A56" s="344" t="s">
        <v>51</v>
      </c>
      <c r="B56" s="163" t="s">
        <v>52</v>
      </c>
      <c r="C56" s="167">
        <v>4</v>
      </c>
      <c r="D56" s="168">
        <v>6080868</v>
      </c>
      <c r="E56" s="167"/>
      <c r="F56" s="168"/>
      <c r="G56" s="168"/>
      <c r="H56" s="168"/>
      <c r="I56" s="247"/>
      <c r="J56" s="168"/>
      <c r="K56" s="167"/>
      <c r="L56" s="168"/>
      <c r="M56" s="167">
        <v>0</v>
      </c>
      <c r="N56" s="167">
        <v>4</v>
      </c>
      <c r="O56" s="168">
        <v>6080868</v>
      </c>
      <c r="P56" s="26">
        <v>0.29452820736549368</v>
      </c>
      <c r="Q56" s="26">
        <v>0.4153686396677051</v>
      </c>
    </row>
    <row r="57" spans="1:17" s="27" customFormat="1" ht="11.25" x14ac:dyDescent="0.15">
      <c r="A57" s="345" t="s">
        <v>237</v>
      </c>
      <c r="B57" s="164" t="s">
        <v>238</v>
      </c>
      <c r="C57" s="169">
        <v>1</v>
      </c>
      <c r="D57" s="170">
        <v>299671.2</v>
      </c>
      <c r="E57" s="169"/>
      <c r="F57" s="170"/>
      <c r="G57" s="170"/>
      <c r="H57" s="170"/>
      <c r="I57" s="248"/>
      <c r="J57" s="170"/>
      <c r="K57" s="169"/>
      <c r="L57" s="170"/>
      <c r="M57" s="169">
        <v>0</v>
      </c>
      <c r="N57" s="169">
        <v>1</v>
      </c>
      <c r="O57" s="170">
        <v>299671.2</v>
      </c>
      <c r="P57" s="28">
        <v>1.4514641879262356E-2</v>
      </c>
      <c r="Q57" s="28">
        <v>0.10384215991692627</v>
      </c>
    </row>
    <row r="58" spans="1:17" s="27" customFormat="1" ht="18" x14ac:dyDescent="0.15">
      <c r="A58" s="344" t="s">
        <v>208</v>
      </c>
      <c r="B58" s="163" t="s">
        <v>209</v>
      </c>
      <c r="C58" s="167">
        <v>2</v>
      </c>
      <c r="D58" s="168">
        <v>7947600</v>
      </c>
      <c r="E58" s="167"/>
      <c r="F58" s="168"/>
      <c r="G58" s="168"/>
      <c r="H58" s="168"/>
      <c r="I58" s="247"/>
      <c r="J58" s="168"/>
      <c r="K58" s="167"/>
      <c r="L58" s="168"/>
      <c r="M58" s="167">
        <v>0</v>
      </c>
      <c r="N58" s="167">
        <v>2</v>
      </c>
      <c r="O58" s="168">
        <v>7947600</v>
      </c>
      <c r="P58" s="26">
        <v>0.38494379106042054</v>
      </c>
      <c r="Q58" s="26">
        <v>0.20768431983385255</v>
      </c>
    </row>
    <row r="59" spans="1:17" s="27" customFormat="1" ht="11.25" x14ac:dyDescent="0.15">
      <c r="A59" s="345" t="s">
        <v>53</v>
      </c>
      <c r="B59" s="164" t="s">
        <v>54</v>
      </c>
      <c r="C59" s="169">
        <v>67</v>
      </c>
      <c r="D59" s="170">
        <v>223787755.16000003</v>
      </c>
      <c r="E59" s="169">
        <v>1</v>
      </c>
      <c r="F59" s="170">
        <v>261857.1</v>
      </c>
      <c r="G59" s="170"/>
      <c r="H59" s="170"/>
      <c r="I59" s="248"/>
      <c r="J59" s="170"/>
      <c r="K59" s="169">
        <v>1</v>
      </c>
      <c r="L59" s="170">
        <v>-753345.36</v>
      </c>
      <c r="M59" s="169">
        <v>9</v>
      </c>
      <c r="N59" s="169">
        <v>78</v>
      </c>
      <c r="O59" s="170">
        <v>223296266.90000001</v>
      </c>
      <c r="P59" s="28">
        <v>10.815404840470771</v>
      </c>
      <c r="Q59" s="28">
        <v>8.0996884735202492</v>
      </c>
    </row>
    <row r="60" spans="1:17" s="27" customFormat="1" ht="11.25" x14ac:dyDescent="0.15">
      <c r="A60" s="344" t="s">
        <v>55</v>
      </c>
      <c r="B60" s="163" t="s">
        <v>56</v>
      </c>
      <c r="C60" s="167">
        <v>2</v>
      </c>
      <c r="D60" s="168">
        <v>66674592</v>
      </c>
      <c r="E60" s="167">
        <v>2</v>
      </c>
      <c r="F60" s="168">
        <v>4056422.3999999999</v>
      </c>
      <c r="G60" s="168"/>
      <c r="H60" s="168"/>
      <c r="I60" s="247"/>
      <c r="J60" s="168"/>
      <c r="K60" s="167"/>
      <c r="L60" s="168"/>
      <c r="M60" s="167">
        <v>0</v>
      </c>
      <c r="N60" s="167">
        <v>4</v>
      </c>
      <c r="O60" s="168">
        <v>70731014.400000006</v>
      </c>
      <c r="P60" s="26">
        <v>3.4258725689120237</v>
      </c>
      <c r="Q60" s="26">
        <v>0.4153686396677051</v>
      </c>
    </row>
    <row r="61" spans="1:17" s="27" customFormat="1" ht="11.25" x14ac:dyDescent="0.15">
      <c r="A61" s="345" t="s">
        <v>230</v>
      </c>
      <c r="B61" s="164" t="s">
        <v>231</v>
      </c>
      <c r="C61" s="169">
        <v>8</v>
      </c>
      <c r="D61" s="170">
        <v>3715891.02</v>
      </c>
      <c r="E61" s="169">
        <v>1</v>
      </c>
      <c r="F61" s="170">
        <v>153936.72</v>
      </c>
      <c r="G61" s="170"/>
      <c r="H61" s="170"/>
      <c r="I61" s="248"/>
      <c r="J61" s="170"/>
      <c r="K61" s="169"/>
      <c r="L61" s="170"/>
      <c r="M61" s="169">
        <v>0</v>
      </c>
      <c r="N61" s="169">
        <v>9</v>
      </c>
      <c r="O61" s="170">
        <v>3869827.74</v>
      </c>
      <c r="P61" s="28">
        <v>0.18743597576455528</v>
      </c>
      <c r="Q61" s="28">
        <v>0.93457943925233644</v>
      </c>
    </row>
    <row r="62" spans="1:17" s="27" customFormat="1" ht="11.25" x14ac:dyDescent="0.15">
      <c r="A62" s="344" t="s">
        <v>57</v>
      </c>
      <c r="B62" s="163" t="s">
        <v>58</v>
      </c>
      <c r="C62" s="167">
        <v>6</v>
      </c>
      <c r="D62" s="168">
        <v>15240030.040000001</v>
      </c>
      <c r="E62" s="167"/>
      <c r="F62" s="168"/>
      <c r="G62" s="168"/>
      <c r="H62" s="168"/>
      <c r="I62" s="247"/>
      <c r="J62" s="168"/>
      <c r="K62" s="167"/>
      <c r="L62" s="168"/>
      <c r="M62" s="167">
        <v>0</v>
      </c>
      <c r="N62" s="167">
        <v>6</v>
      </c>
      <c r="O62" s="168">
        <v>15240030.040000001</v>
      </c>
      <c r="P62" s="26">
        <v>0.7381542779546395</v>
      </c>
      <c r="Q62" s="26">
        <v>0.62305295950155759</v>
      </c>
    </row>
    <row r="63" spans="1:17" s="27" customFormat="1" ht="18" x14ac:dyDescent="0.15">
      <c r="A63" s="345" t="s">
        <v>165</v>
      </c>
      <c r="B63" s="164" t="s">
        <v>166</v>
      </c>
      <c r="C63" s="169">
        <v>6</v>
      </c>
      <c r="D63" s="170">
        <v>1986921.45</v>
      </c>
      <c r="E63" s="169"/>
      <c r="F63" s="170"/>
      <c r="G63" s="170"/>
      <c r="H63" s="170"/>
      <c r="I63" s="248"/>
      <c r="J63" s="170"/>
      <c r="K63" s="169"/>
      <c r="L63" s="170"/>
      <c r="M63" s="169">
        <v>0</v>
      </c>
      <c r="N63" s="169">
        <v>6</v>
      </c>
      <c r="O63" s="170">
        <v>1986921.45</v>
      </c>
      <c r="P63" s="28">
        <v>9.6236986700672891E-2</v>
      </c>
      <c r="Q63" s="28">
        <v>0.62305295950155759</v>
      </c>
    </row>
    <row r="64" spans="1:17" s="27" customFormat="1" ht="11.25" x14ac:dyDescent="0.15">
      <c r="A64" s="344" t="s">
        <v>287</v>
      </c>
      <c r="B64" s="163" t="s">
        <v>288</v>
      </c>
      <c r="C64" s="167">
        <v>3</v>
      </c>
      <c r="D64" s="168">
        <v>8221614</v>
      </c>
      <c r="E64" s="167"/>
      <c r="F64" s="168"/>
      <c r="G64" s="168"/>
      <c r="H64" s="168"/>
      <c r="I64" s="247"/>
      <c r="J64" s="168"/>
      <c r="K64" s="167"/>
      <c r="L64" s="168"/>
      <c r="M64" s="167">
        <v>0</v>
      </c>
      <c r="N64" s="167">
        <v>3</v>
      </c>
      <c r="O64" s="168">
        <v>8221614</v>
      </c>
      <c r="P64" s="26">
        <v>0.39821572069498068</v>
      </c>
      <c r="Q64" s="26">
        <v>0.3115264797507788</v>
      </c>
    </row>
    <row r="65" spans="1:17" s="27" customFormat="1" ht="11.25" x14ac:dyDescent="0.15">
      <c r="A65" s="345" t="s">
        <v>291</v>
      </c>
      <c r="B65" s="164" t="s">
        <v>292</v>
      </c>
      <c r="C65" s="169">
        <v>1</v>
      </c>
      <c r="D65" s="170">
        <v>304338.55</v>
      </c>
      <c r="E65" s="169"/>
      <c r="F65" s="170"/>
      <c r="G65" s="170"/>
      <c r="H65" s="170"/>
      <c r="I65" s="248"/>
      <c r="J65" s="170"/>
      <c r="K65" s="169"/>
      <c r="L65" s="170"/>
      <c r="M65" s="169">
        <v>0</v>
      </c>
      <c r="N65" s="169">
        <v>1</v>
      </c>
      <c r="O65" s="170">
        <v>304338.55</v>
      </c>
      <c r="P65" s="28">
        <v>1.4740706024816468E-2</v>
      </c>
      <c r="Q65" s="28">
        <v>0.10384215991692627</v>
      </c>
    </row>
    <row r="66" spans="1:17" s="27" customFormat="1" ht="18" x14ac:dyDescent="0.15">
      <c r="A66" s="344" t="s">
        <v>59</v>
      </c>
      <c r="B66" s="163" t="s">
        <v>60</v>
      </c>
      <c r="C66" s="167">
        <v>59</v>
      </c>
      <c r="D66" s="168">
        <v>262512919.87</v>
      </c>
      <c r="E66" s="167">
        <v>4</v>
      </c>
      <c r="F66" s="168">
        <v>1121119.3</v>
      </c>
      <c r="G66" s="168"/>
      <c r="H66" s="168"/>
      <c r="I66" s="247"/>
      <c r="J66" s="168"/>
      <c r="K66" s="167"/>
      <c r="L66" s="168"/>
      <c r="M66" s="167">
        <v>23</v>
      </c>
      <c r="N66" s="167">
        <v>86</v>
      </c>
      <c r="O66" s="168">
        <v>263634039.17000002</v>
      </c>
      <c r="P66" s="26">
        <v>12.7691739003814</v>
      </c>
      <c r="Q66" s="26">
        <v>8.9304257528556601</v>
      </c>
    </row>
    <row r="67" spans="1:17" s="27" customFormat="1" ht="11.25" x14ac:dyDescent="0.15">
      <c r="A67" s="345" t="s">
        <v>61</v>
      </c>
      <c r="B67" s="164" t="s">
        <v>62</v>
      </c>
      <c r="C67" s="169">
        <v>17</v>
      </c>
      <c r="D67" s="170">
        <v>38500481.240000002</v>
      </c>
      <c r="E67" s="169">
        <v>3</v>
      </c>
      <c r="F67" s="170">
        <v>654769.94999999995</v>
      </c>
      <c r="G67" s="170"/>
      <c r="H67" s="170"/>
      <c r="I67" s="248"/>
      <c r="J67" s="170"/>
      <c r="K67" s="169"/>
      <c r="L67" s="170"/>
      <c r="M67" s="169">
        <v>9</v>
      </c>
      <c r="N67" s="169">
        <v>29</v>
      </c>
      <c r="O67" s="170">
        <v>39155251.189999998</v>
      </c>
      <c r="P67" s="28">
        <v>1.8964933858022099</v>
      </c>
      <c r="Q67" s="28">
        <v>3.0114226375908619</v>
      </c>
    </row>
    <row r="68" spans="1:17" s="27" customFormat="1" ht="11.25" x14ac:dyDescent="0.15">
      <c r="A68" s="344" t="s">
        <v>63</v>
      </c>
      <c r="B68" s="163" t="s">
        <v>64</v>
      </c>
      <c r="C68" s="167">
        <v>12</v>
      </c>
      <c r="D68" s="168">
        <v>40237651.479999997</v>
      </c>
      <c r="E68" s="167"/>
      <c r="F68" s="168"/>
      <c r="G68" s="168"/>
      <c r="H68" s="168"/>
      <c r="I68" s="247"/>
      <c r="J68" s="168"/>
      <c r="K68" s="167">
        <v>1</v>
      </c>
      <c r="L68" s="168">
        <v>-4596629.63</v>
      </c>
      <c r="M68" s="167">
        <v>0</v>
      </c>
      <c r="N68" s="167">
        <v>13</v>
      </c>
      <c r="O68" s="168">
        <v>35641021.849999994</v>
      </c>
      <c r="P68" s="26">
        <v>1.7262808984103732</v>
      </c>
      <c r="Q68" s="26">
        <v>1.3499480789200415</v>
      </c>
    </row>
    <row r="69" spans="1:17" s="27" customFormat="1" ht="11.25" x14ac:dyDescent="0.15">
      <c r="A69" s="345" t="s">
        <v>223</v>
      </c>
      <c r="B69" s="164" t="s">
        <v>224</v>
      </c>
      <c r="C69" s="169">
        <v>6</v>
      </c>
      <c r="D69" s="170">
        <v>71794355.5</v>
      </c>
      <c r="E69" s="169"/>
      <c r="F69" s="170"/>
      <c r="G69" s="170"/>
      <c r="H69" s="170"/>
      <c r="I69" s="248"/>
      <c r="J69" s="170"/>
      <c r="K69" s="169"/>
      <c r="L69" s="170"/>
      <c r="M69" s="169">
        <v>0</v>
      </c>
      <c r="N69" s="169">
        <v>6</v>
      </c>
      <c r="O69" s="170">
        <v>71794355.5</v>
      </c>
      <c r="P69" s="28">
        <v>3.477375733920876</v>
      </c>
      <c r="Q69" s="28">
        <v>0.62305295950155759</v>
      </c>
    </row>
    <row r="70" spans="1:17" s="27" customFormat="1" ht="11.25" x14ac:dyDescent="0.15">
      <c r="A70" s="344" t="s">
        <v>65</v>
      </c>
      <c r="B70" s="163" t="s">
        <v>66</v>
      </c>
      <c r="C70" s="167">
        <v>4</v>
      </c>
      <c r="D70" s="168">
        <v>5964510.9099999992</v>
      </c>
      <c r="E70" s="167"/>
      <c r="F70" s="168"/>
      <c r="G70" s="168"/>
      <c r="H70" s="168"/>
      <c r="I70" s="247"/>
      <c r="J70" s="168"/>
      <c r="K70" s="167"/>
      <c r="L70" s="168"/>
      <c r="M70" s="167">
        <v>0</v>
      </c>
      <c r="N70" s="167">
        <v>4</v>
      </c>
      <c r="O70" s="168">
        <v>5964510.9099999992</v>
      </c>
      <c r="P70" s="26">
        <v>0.28889242557710987</v>
      </c>
      <c r="Q70" s="26">
        <v>0.4153686396677051</v>
      </c>
    </row>
    <row r="71" spans="1:17" s="27" customFormat="1" ht="18" x14ac:dyDescent="0.15">
      <c r="A71" s="345" t="s">
        <v>210</v>
      </c>
      <c r="B71" s="164" t="s">
        <v>211</v>
      </c>
      <c r="C71" s="169">
        <v>1</v>
      </c>
      <c r="D71" s="170">
        <v>911288.4</v>
      </c>
      <c r="E71" s="169"/>
      <c r="F71" s="170"/>
      <c r="G71" s="170"/>
      <c r="H71" s="170"/>
      <c r="I71" s="248"/>
      <c r="J71" s="170"/>
      <c r="K71" s="169"/>
      <c r="L71" s="170"/>
      <c r="M71" s="169">
        <v>0</v>
      </c>
      <c r="N71" s="169">
        <v>1</v>
      </c>
      <c r="O71" s="170">
        <v>911288.4</v>
      </c>
      <c r="P71" s="28">
        <v>4.413845833275265E-2</v>
      </c>
      <c r="Q71" s="28">
        <v>0.10384215991692627</v>
      </c>
    </row>
    <row r="72" spans="1:17" s="27" customFormat="1" ht="18" x14ac:dyDescent="0.15">
      <c r="A72" s="344" t="s">
        <v>293</v>
      </c>
      <c r="B72" s="163" t="s">
        <v>294</v>
      </c>
      <c r="C72" s="167">
        <v>1</v>
      </c>
      <c r="D72" s="168">
        <v>55941374.399999999</v>
      </c>
      <c r="E72" s="167"/>
      <c r="F72" s="168"/>
      <c r="G72" s="168"/>
      <c r="H72" s="168"/>
      <c r="I72" s="247"/>
      <c r="J72" s="168"/>
      <c r="K72" s="167"/>
      <c r="L72" s="168"/>
      <c r="M72" s="167">
        <v>0</v>
      </c>
      <c r="N72" s="167">
        <v>1</v>
      </c>
      <c r="O72" s="168">
        <v>55941374.399999999</v>
      </c>
      <c r="P72" s="26">
        <v>2.7095330337040564</v>
      </c>
      <c r="Q72" s="26">
        <v>0.10384215991692627</v>
      </c>
    </row>
    <row r="73" spans="1:17" s="27" customFormat="1" ht="11.25" x14ac:dyDescent="0.15">
      <c r="A73" s="345" t="s">
        <v>212</v>
      </c>
      <c r="B73" s="164" t="s">
        <v>213</v>
      </c>
      <c r="C73" s="169">
        <v>4</v>
      </c>
      <c r="D73" s="170">
        <v>4566180.8599999994</v>
      </c>
      <c r="E73" s="169"/>
      <c r="F73" s="170"/>
      <c r="G73" s="170"/>
      <c r="H73" s="170"/>
      <c r="I73" s="248"/>
      <c r="J73" s="170"/>
      <c r="K73" s="169"/>
      <c r="L73" s="170"/>
      <c r="M73" s="169">
        <v>0</v>
      </c>
      <c r="N73" s="169">
        <v>4</v>
      </c>
      <c r="O73" s="170">
        <v>4566180.8599999994</v>
      </c>
      <c r="P73" s="28">
        <v>0.22116399553524727</v>
      </c>
      <c r="Q73" s="28">
        <v>0.4153686396677051</v>
      </c>
    </row>
    <row r="74" spans="1:17" s="27" customFormat="1" ht="11.25" x14ac:dyDescent="0.15">
      <c r="A74" s="344" t="s">
        <v>228</v>
      </c>
      <c r="B74" s="163" t="s">
        <v>229</v>
      </c>
      <c r="C74" s="167">
        <v>8</v>
      </c>
      <c r="D74" s="168">
        <v>16025821.84</v>
      </c>
      <c r="E74" s="167"/>
      <c r="F74" s="168"/>
      <c r="G74" s="168"/>
      <c r="H74" s="168"/>
      <c r="I74" s="247">
        <v>1</v>
      </c>
      <c r="J74" s="168">
        <v>-274360.82</v>
      </c>
      <c r="K74" s="167"/>
      <c r="L74" s="168"/>
      <c r="M74" s="167">
        <v>0</v>
      </c>
      <c r="N74" s="167">
        <v>9</v>
      </c>
      <c r="O74" s="168">
        <v>15751461.02</v>
      </c>
      <c r="P74" s="26">
        <v>0.7629255523402334</v>
      </c>
      <c r="Q74" s="26">
        <v>0.93457943925233644</v>
      </c>
    </row>
    <row r="75" spans="1:17" s="27" customFormat="1" ht="11.25" x14ac:dyDescent="0.15">
      <c r="A75" s="345" t="s">
        <v>67</v>
      </c>
      <c r="B75" s="164" t="s">
        <v>68</v>
      </c>
      <c r="C75" s="169">
        <v>4</v>
      </c>
      <c r="D75" s="170">
        <v>2692064.0300000003</v>
      </c>
      <c r="E75" s="169"/>
      <c r="F75" s="170"/>
      <c r="G75" s="170"/>
      <c r="H75" s="170"/>
      <c r="I75" s="248"/>
      <c r="J75" s="170"/>
      <c r="K75" s="169"/>
      <c r="L75" s="170"/>
      <c r="M75" s="169">
        <v>0</v>
      </c>
      <c r="N75" s="169">
        <v>4</v>
      </c>
      <c r="O75" s="170">
        <v>2692064.0300000003</v>
      </c>
      <c r="P75" s="28">
        <v>0.13039072594061021</v>
      </c>
      <c r="Q75" s="28">
        <v>0.4153686396677051</v>
      </c>
    </row>
    <row r="76" spans="1:17" s="27" customFormat="1" ht="11.25" x14ac:dyDescent="0.15">
      <c r="A76" s="344" t="s">
        <v>214</v>
      </c>
      <c r="B76" s="163" t="s">
        <v>215</v>
      </c>
      <c r="C76" s="167">
        <v>1</v>
      </c>
      <c r="D76" s="168">
        <v>850000</v>
      </c>
      <c r="E76" s="167"/>
      <c r="F76" s="168"/>
      <c r="G76" s="168"/>
      <c r="H76" s="168"/>
      <c r="I76" s="247"/>
      <c r="J76" s="168"/>
      <c r="K76" s="167"/>
      <c r="L76" s="168"/>
      <c r="M76" s="167">
        <v>0</v>
      </c>
      <c r="N76" s="167">
        <v>1</v>
      </c>
      <c r="O76" s="168">
        <v>850000</v>
      </c>
      <c r="P76" s="26">
        <v>4.1169940913150821E-2</v>
      </c>
      <c r="Q76" s="26">
        <v>0.10384215991692627</v>
      </c>
    </row>
    <row r="77" spans="1:17" s="27" customFormat="1" ht="18" x14ac:dyDescent="0.15">
      <c r="A77" s="345" t="s">
        <v>69</v>
      </c>
      <c r="B77" s="164" t="s">
        <v>70</v>
      </c>
      <c r="C77" s="169">
        <v>34</v>
      </c>
      <c r="D77" s="170">
        <v>12440746.489999998</v>
      </c>
      <c r="E77" s="169"/>
      <c r="F77" s="170"/>
      <c r="G77" s="170"/>
      <c r="H77" s="170"/>
      <c r="I77" s="248"/>
      <c r="J77" s="170"/>
      <c r="K77" s="169"/>
      <c r="L77" s="170"/>
      <c r="M77" s="169">
        <v>0</v>
      </c>
      <c r="N77" s="169">
        <v>34</v>
      </c>
      <c r="O77" s="170">
        <v>12440746.489999998</v>
      </c>
      <c r="P77" s="28">
        <v>0.60257035048092755</v>
      </c>
      <c r="Q77" s="28">
        <v>3.5306334371754931</v>
      </c>
    </row>
    <row r="78" spans="1:17" s="27" customFormat="1" ht="27" x14ac:dyDescent="0.15">
      <c r="A78" s="344" t="s">
        <v>71</v>
      </c>
      <c r="B78" s="163" t="s">
        <v>72</v>
      </c>
      <c r="C78" s="167">
        <v>1</v>
      </c>
      <c r="D78" s="168">
        <v>2377123.6800000002</v>
      </c>
      <c r="E78" s="167"/>
      <c r="F78" s="168"/>
      <c r="G78" s="168"/>
      <c r="H78" s="168"/>
      <c r="I78" s="247"/>
      <c r="J78" s="168"/>
      <c r="K78" s="167"/>
      <c r="L78" s="168"/>
      <c r="M78" s="167">
        <v>0</v>
      </c>
      <c r="N78" s="167">
        <v>1</v>
      </c>
      <c r="O78" s="168">
        <v>2377123.6800000002</v>
      </c>
      <c r="P78" s="26">
        <v>0.11513651935159018</v>
      </c>
      <c r="Q78" s="26">
        <v>0.10384215991692627</v>
      </c>
    </row>
    <row r="79" spans="1:17" s="27" customFormat="1" ht="18" x14ac:dyDescent="0.15">
      <c r="A79" s="345" t="s">
        <v>73</v>
      </c>
      <c r="B79" s="164" t="s">
        <v>74</v>
      </c>
      <c r="C79" s="169">
        <v>9</v>
      </c>
      <c r="D79" s="170">
        <v>917134.29000000015</v>
      </c>
      <c r="E79" s="169"/>
      <c r="F79" s="170"/>
      <c r="G79" s="170"/>
      <c r="H79" s="170"/>
      <c r="I79" s="248"/>
      <c r="J79" s="170"/>
      <c r="K79" s="169"/>
      <c r="L79" s="170"/>
      <c r="M79" s="169">
        <v>0</v>
      </c>
      <c r="N79" s="169">
        <v>9</v>
      </c>
      <c r="O79" s="170">
        <v>917134.29000000015</v>
      </c>
      <c r="P79" s="28">
        <v>4.4421605327911222E-2</v>
      </c>
      <c r="Q79" s="28">
        <v>0.93457943925233644</v>
      </c>
    </row>
    <row r="80" spans="1:17" s="27" customFormat="1" ht="27" x14ac:dyDescent="0.15">
      <c r="A80" s="344" t="s">
        <v>216</v>
      </c>
      <c r="B80" s="163" t="s">
        <v>217</v>
      </c>
      <c r="C80" s="167">
        <v>9</v>
      </c>
      <c r="D80" s="168">
        <v>2352228.0499999998</v>
      </c>
      <c r="E80" s="167">
        <v>1</v>
      </c>
      <c r="F80" s="168">
        <v>46000</v>
      </c>
      <c r="G80" s="168"/>
      <c r="H80" s="168"/>
      <c r="I80" s="247"/>
      <c r="J80" s="168"/>
      <c r="K80" s="167"/>
      <c r="L80" s="168"/>
      <c r="M80" s="167">
        <v>0</v>
      </c>
      <c r="N80" s="167">
        <v>10</v>
      </c>
      <c r="O80" s="168">
        <v>2398228.0499999998</v>
      </c>
      <c r="P80" s="26">
        <v>0.11615871425265989</v>
      </c>
      <c r="Q80" s="26">
        <v>1.0384215991692627</v>
      </c>
    </row>
    <row r="81" spans="1:17" s="27" customFormat="1" ht="18" x14ac:dyDescent="0.15">
      <c r="A81" s="345" t="s">
        <v>75</v>
      </c>
      <c r="B81" s="164" t="s">
        <v>76</v>
      </c>
      <c r="C81" s="169">
        <v>3</v>
      </c>
      <c r="D81" s="170">
        <v>925689</v>
      </c>
      <c r="E81" s="169"/>
      <c r="F81" s="170"/>
      <c r="G81" s="170"/>
      <c r="H81" s="170"/>
      <c r="I81" s="248"/>
      <c r="J81" s="170"/>
      <c r="K81" s="169"/>
      <c r="L81" s="170"/>
      <c r="M81" s="169">
        <v>3</v>
      </c>
      <c r="N81" s="169">
        <v>6</v>
      </c>
      <c r="O81" s="170">
        <v>925689</v>
      </c>
      <c r="P81" s="28">
        <v>4.4835954628180789E-2</v>
      </c>
      <c r="Q81" s="28">
        <v>0.62305295950155759</v>
      </c>
    </row>
    <row r="82" spans="1:17" s="27" customFormat="1" ht="13.15" customHeight="1" x14ac:dyDescent="0.15">
      <c r="A82" s="344" t="s">
        <v>218</v>
      </c>
      <c r="B82" s="163" t="s">
        <v>219</v>
      </c>
      <c r="C82" s="167">
        <v>2</v>
      </c>
      <c r="D82" s="168">
        <v>4437000</v>
      </c>
      <c r="E82" s="167"/>
      <c r="F82" s="168"/>
      <c r="G82" s="168"/>
      <c r="H82" s="168"/>
      <c r="I82" s="247"/>
      <c r="J82" s="168"/>
      <c r="K82" s="167"/>
      <c r="L82" s="168"/>
      <c r="M82" s="167">
        <v>0</v>
      </c>
      <c r="N82" s="167">
        <v>2</v>
      </c>
      <c r="O82" s="168">
        <v>4437000</v>
      </c>
      <c r="P82" s="26">
        <v>0.21490709156664728</v>
      </c>
      <c r="Q82" s="26">
        <v>0.20768431983385255</v>
      </c>
    </row>
    <row r="83" spans="1:17" s="27" customFormat="1" ht="13.15" customHeight="1" x14ac:dyDescent="0.15">
      <c r="A83" s="345" t="s">
        <v>239</v>
      </c>
      <c r="B83" s="164" t="s">
        <v>240</v>
      </c>
      <c r="C83" s="169">
        <v>2</v>
      </c>
      <c r="D83" s="170">
        <v>3900536.64</v>
      </c>
      <c r="E83" s="169"/>
      <c r="F83" s="170"/>
      <c r="G83" s="170"/>
      <c r="H83" s="170"/>
      <c r="I83" s="248"/>
      <c r="J83" s="170"/>
      <c r="K83" s="169"/>
      <c r="L83" s="170"/>
      <c r="M83" s="169">
        <v>0</v>
      </c>
      <c r="N83" s="169">
        <v>2</v>
      </c>
      <c r="O83" s="170">
        <v>3900536.64</v>
      </c>
      <c r="P83" s="28">
        <v>0.18892336823338804</v>
      </c>
      <c r="Q83" s="28">
        <v>0.20768431983385255</v>
      </c>
    </row>
    <row r="84" spans="1:17" s="27" customFormat="1" ht="13.15" customHeight="1" x14ac:dyDescent="0.15">
      <c r="A84" s="344" t="s">
        <v>299</v>
      </c>
      <c r="B84" s="163" t="s">
        <v>300</v>
      </c>
      <c r="C84" s="167">
        <v>3</v>
      </c>
      <c r="D84" s="168">
        <v>8887975</v>
      </c>
      <c r="E84" s="167">
        <v>1</v>
      </c>
      <c r="F84" s="168">
        <v>210788</v>
      </c>
      <c r="G84" s="168"/>
      <c r="H84" s="168"/>
      <c r="I84" s="247"/>
      <c r="J84" s="168"/>
      <c r="K84" s="167"/>
      <c r="L84" s="168"/>
      <c r="M84" s="167">
        <v>0</v>
      </c>
      <c r="N84" s="167">
        <v>4</v>
      </c>
      <c r="O84" s="168">
        <v>9098763</v>
      </c>
      <c r="P84" s="26">
        <v>0.44070062952089756</v>
      </c>
      <c r="Q84" s="26">
        <v>0.4153686396677051</v>
      </c>
    </row>
    <row r="85" spans="1:17" s="27" customFormat="1" ht="13.15" customHeight="1" x14ac:dyDescent="0.15">
      <c r="A85" s="345" t="s">
        <v>301</v>
      </c>
      <c r="B85" s="164" t="s">
        <v>302</v>
      </c>
      <c r="C85" s="169">
        <v>1</v>
      </c>
      <c r="D85" s="170">
        <v>1071360</v>
      </c>
      <c r="E85" s="169"/>
      <c r="F85" s="170"/>
      <c r="G85" s="170"/>
      <c r="H85" s="170"/>
      <c r="I85" s="248"/>
      <c r="J85" s="170"/>
      <c r="K85" s="169"/>
      <c r="L85" s="170"/>
      <c r="M85" s="169">
        <v>0</v>
      </c>
      <c r="N85" s="169">
        <v>1</v>
      </c>
      <c r="O85" s="170">
        <v>1071360</v>
      </c>
      <c r="P85" s="28">
        <v>5.1891562231427373E-2</v>
      </c>
      <c r="Q85" s="28">
        <v>0.10384215991692627</v>
      </c>
    </row>
    <row r="86" spans="1:17" s="27" customFormat="1" ht="13.15" customHeight="1" x14ac:dyDescent="0.15">
      <c r="A86" s="344" t="s">
        <v>303</v>
      </c>
      <c r="B86" s="163" t="s">
        <v>304</v>
      </c>
      <c r="C86" s="167">
        <v>1</v>
      </c>
      <c r="D86" s="168">
        <v>2663280</v>
      </c>
      <c r="E86" s="167"/>
      <c r="F86" s="168"/>
      <c r="G86" s="168"/>
      <c r="H86" s="168"/>
      <c r="I86" s="247"/>
      <c r="J86" s="168"/>
      <c r="K86" s="167"/>
      <c r="L86" s="168"/>
      <c r="M86" s="167">
        <v>0</v>
      </c>
      <c r="N86" s="167">
        <v>1</v>
      </c>
      <c r="O86" s="168">
        <v>2663280</v>
      </c>
      <c r="P86" s="26">
        <v>0.12899656498256037</v>
      </c>
      <c r="Q86" s="26">
        <v>0.10384215991692627</v>
      </c>
    </row>
    <row r="87" spans="1:17" s="27" customFormat="1" ht="13.15" customHeight="1" x14ac:dyDescent="0.15">
      <c r="A87" s="345" t="s">
        <v>332</v>
      </c>
      <c r="B87" s="164" t="s">
        <v>333</v>
      </c>
      <c r="C87" s="169">
        <v>1</v>
      </c>
      <c r="D87" s="170">
        <v>490122.44</v>
      </c>
      <c r="E87" s="169"/>
      <c r="F87" s="170"/>
      <c r="G87" s="170"/>
      <c r="H87" s="170"/>
      <c r="I87" s="248"/>
      <c r="J87" s="170"/>
      <c r="K87" s="169"/>
      <c r="L87" s="170"/>
      <c r="M87" s="169">
        <v>0</v>
      </c>
      <c r="N87" s="169">
        <v>1</v>
      </c>
      <c r="O87" s="170">
        <v>490122.44</v>
      </c>
      <c r="P87" s="28">
        <v>2.3739190464716835E-2</v>
      </c>
      <c r="Q87" s="28">
        <v>0.10384215991692627</v>
      </c>
    </row>
    <row r="88" spans="1:17" s="27" customFormat="1" ht="13.15" customHeight="1" x14ac:dyDescent="0.15">
      <c r="A88" s="344" t="s">
        <v>77</v>
      </c>
      <c r="B88" s="163" t="s">
        <v>78</v>
      </c>
      <c r="C88" s="167">
        <v>1</v>
      </c>
      <c r="D88" s="168">
        <v>3016265</v>
      </c>
      <c r="E88" s="167"/>
      <c r="F88" s="168"/>
      <c r="G88" s="168"/>
      <c r="H88" s="168"/>
      <c r="I88" s="247"/>
      <c r="J88" s="168"/>
      <c r="K88" s="167"/>
      <c r="L88" s="168"/>
      <c r="M88" s="167">
        <v>0</v>
      </c>
      <c r="N88" s="167">
        <v>1</v>
      </c>
      <c r="O88" s="168">
        <v>3016265</v>
      </c>
      <c r="P88" s="26">
        <v>0.14609347273929985</v>
      </c>
      <c r="Q88" s="26">
        <v>0.10384215991692627</v>
      </c>
    </row>
    <row r="89" spans="1:17" s="27" customFormat="1" ht="13.15" customHeight="1" x14ac:dyDescent="0.15">
      <c r="A89" s="345" t="s">
        <v>79</v>
      </c>
      <c r="B89" s="164" t="s">
        <v>80</v>
      </c>
      <c r="C89" s="169">
        <v>3</v>
      </c>
      <c r="D89" s="170">
        <v>7580023.8700000001</v>
      </c>
      <c r="E89" s="169"/>
      <c r="F89" s="170"/>
      <c r="G89" s="170"/>
      <c r="H89" s="170"/>
      <c r="I89" s="248"/>
      <c r="J89" s="170"/>
      <c r="K89" s="169"/>
      <c r="L89" s="170"/>
      <c r="M89" s="169">
        <v>0</v>
      </c>
      <c r="N89" s="169">
        <v>3</v>
      </c>
      <c r="O89" s="170">
        <v>7580023.8700000001</v>
      </c>
      <c r="P89" s="28">
        <v>0.36714015864490923</v>
      </c>
      <c r="Q89" s="28">
        <v>0.3115264797507788</v>
      </c>
    </row>
    <row r="90" spans="1:17" s="27" customFormat="1" ht="13.15" customHeight="1" x14ac:dyDescent="0.15">
      <c r="A90" s="344" t="s">
        <v>334</v>
      </c>
      <c r="B90" s="163" t="s">
        <v>335</v>
      </c>
      <c r="C90" s="167">
        <v>1</v>
      </c>
      <c r="D90" s="168">
        <v>174960</v>
      </c>
      <c r="E90" s="167"/>
      <c r="F90" s="168"/>
      <c r="G90" s="168"/>
      <c r="H90" s="168"/>
      <c r="I90" s="247"/>
      <c r="J90" s="168"/>
      <c r="K90" s="167"/>
      <c r="L90" s="168"/>
      <c r="M90" s="167">
        <v>0</v>
      </c>
      <c r="N90" s="167">
        <v>1</v>
      </c>
      <c r="O90" s="168">
        <v>174960</v>
      </c>
      <c r="P90" s="26">
        <v>8.4742268966645495E-3</v>
      </c>
      <c r="Q90" s="26">
        <v>0.10384215991692627</v>
      </c>
    </row>
    <row r="91" spans="1:17" s="27" customFormat="1" ht="13.15" customHeight="1" x14ac:dyDescent="0.15">
      <c r="A91" s="345" t="s">
        <v>305</v>
      </c>
      <c r="B91" s="164" t="s">
        <v>306</v>
      </c>
      <c r="C91" s="169">
        <v>1</v>
      </c>
      <c r="D91" s="170">
        <v>7.2</v>
      </c>
      <c r="E91" s="169"/>
      <c r="F91" s="170"/>
      <c r="G91" s="170"/>
      <c r="H91" s="170"/>
      <c r="I91" s="248"/>
      <c r="J91" s="170"/>
      <c r="K91" s="169"/>
      <c r="L91" s="170"/>
      <c r="M91" s="169">
        <v>0</v>
      </c>
      <c r="N91" s="169">
        <v>1</v>
      </c>
      <c r="O91" s="170">
        <v>7.2</v>
      </c>
      <c r="P91" s="28">
        <v>3.4873361714668929E-7</v>
      </c>
      <c r="Q91" s="28">
        <v>0.10384215991692627</v>
      </c>
    </row>
    <row r="92" spans="1:17" s="27" customFormat="1" ht="13.15" customHeight="1" x14ac:dyDescent="0.15">
      <c r="A92" s="344" t="s">
        <v>81</v>
      </c>
      <c r="B92" s="163" t="s">
        <v>82</v>
      </c>
      <c r="C92" s="167">
        <v>11</v>
      </c>
      <c r="D92" s="168">
        <v>9781417.4399999995</v>
      </c>
      <c r="E92" s="167"/>
      <c r="F92" s="168"/>
      <c r="G92" s="168"/>
      <c r="H92" s="168"/>
      <c r="I92" s="247"/>
      <c r="J92" s="168"/>
      <c r="K92" s="167"/>
      <c r="L92" s="168"/>
      <c r="M92" s="167">
        <v>1</v>
      </c>
      <c r="N92" s="167">
        <v>12</v>
      </c>
      <c r="O92" s="168">
        <v>9781417.4399999995</v>
      </c>
      <c r="P92" s="26">
        <v>0.47376515064901525</v>
      </c>
      <c r="Q92" s="26">
        <v>1.2461059190031152</v>
      </c>
    </row>
    <row r="93" spans="1:17" s="27" customFormat="1" ht="11.25" x14ac:dyDescent="0.15">
      <c r="A93" s="345" t="s">
        <v>307</v>
      </c>
      <c r="B93" s="164" t="s">
        <v>308</v>
      </c>
      <c r="C93" s="169">
        <v>4</v>
      </c>
      <c r="D93" s="170">
        <v>10084834.209999999</v>
      </c>
      <c r="E93" s="169">
        <v>1</v>
      </c>
      <c r="F93" s="170">
        <v>144375.6</v>
      </c>
      <c r="G93" s="170"/>
      <c r="H93" s="170"/>
      <c r="I93" s="248"/>
      <c r="J93" s="170"/>
      <c r="K93" s="169"/>
      <c r="L93" s="170"/>
      <c r="M93" s="169">
        <v>4</v>
      </c>
      <c r="N93" s="169">
        <v>9</v>
      </c>
      <c r="O93" s="170">
        <v>10229209.809999999</v>
      </c>
      <c r="P93" s="28">
        <v>0.49545407466579139</v>
      </c>
      <c r="Q93" s="28">
        <v>0.93457943925233644</v>
      </c>
    </row>
    <row r="94" spans="1:17" s="27" customFormat="1" ht="11.25" x14ac:dyDescent="0.15">
      <c r="A94" s="344" t="s">
        <v>83</v>
      </c>
      <c r="B94" s="163" t="s">
        <v>84</v>
      </c>
      <c r="C94" s="167">
        <v>9</v>
      </c>
      <c r="D94" s="168">
        <v>11205430.460000001</v>
      </c>
      <c r="E94" s="167"/>
      <c r="F94" s="168"/>
      <c r="G94" s="168"/>
      <c r="H94" s="168"/>
      <c r="I94" s="247"/>
      <c r="J94" s="168"/>
      <c r="K94" s="167"/>
      <c r="L94" s="168"/>
      <c r="M94" s="167">
        <v>0</v>
      </c>
      <c r="N94" s="167">
        <v>9</v>
      </c>
      <c r="O94" s="168">
        <v>11205430.460000001</v>
      </c>
      <c r="P94" s="26">
        <v>0.54273754111131811</v>
      </c>
      <c r="Q94" s="26">
        <v>0.93457943925233644</v>
      </c>
    </row>
    <row r="95" spans="1:17" s="27" customFormat="1" ht="11.25" x14ac:dyDescent="0.15">
      <c r="A95" s="345" t="s">
        <v>248</v>
      </c>
      <c r="B95" s="164" t="s">
        <v>249</v>
      </c>
      <c r="C95" s="169">
        <v>7</v>
      </c>
      <c r="D95" s="170">
        <v>7703031.3499999996</v>
      </c>
      <c r="E95" s="169"/>
      <c r="F95" s="170"/>
      <c r="G95" s="170"/>
      <c r="H95" s="170"/>
      <c r="I95" s="248"/>
      <c r="J95" s="170"/>
      <c r="K95" s="169"/>
      <c r="L95" s="170"/>
      <c r="M95" s="169">
        <v>3</v>
      </c>
      <c r="N95" s="169">
        <v>10</v>
      </c>
      <c r="O95" s="170">
        <v>7703031.3499999996</v>
      </c>
      <c r="P95" s="28">
        <v>0.37309805356664516</v>
      </c>
      <c r="Q95" s="28">
        <v>1.0384215991692627</v>
      </c>
    </row>
    <row r="96" spans="1:17" s="27" customFormat="1" ht="11.25" x14ac:dyDescent="0.15">
      <c r="A96" s="344" t="s">
        <v>85</v>
      </c>
      <c r="B96" s="163" t="s">
        <v>86</v>
      </c>
      <c r="C96" s="167">
        <v>8</v>
      </c>
      <c r="D96" s="168">
        <v>10961946.859999999</v>
      </c>
      <c r="E96" s="167"/>
      <c r="F96" s="168"/>
      <c r="G96" s="168"/>
      <c r="H96" s="168"/>
      <c r="I96" s="247"/>
      <c r="J96" s="168"/>
      <c r="K96" s="167"/>
      <c r="L96" s="168"/>
      <c r="M96" s="167">
        <v>0</v>
      </c>
      <c r="N96" s="167">
        <v>8</v>
      </c>
      <c r="O96" s="168">
        <v>10961946.859999999</v>
      </c>
      <c r="P96" s="26">
        <v>0.53094435825799902</v>
      </c>
      <c r="Q96" s="26">
        <v>0.83073727933541019</v>
      </c>
    </row>
    <row r="97" spans="1:18" s="27" customFormat="1" ht="11.25" x14ac:dyDescent="0.15">
      <c r="A97" s="345" t="s">
        <v>311</v>
      </c>
      <c r="B97" s="164" t="s">
        <v>312</v>
      </c>
      <c r="C97" s="169">
        <v>1</v>
      </c>
      <c r="D97" s="170">
        <v>407994</v>
      </c>
      <c r="E97" s="169"/>
      <c r="F97" s="170"/>
      <c r="G97" s="170"/>
      <c r="H97" s="170"/>
      <c r="I97" s="248"/>
      <c r="J97" s="170"/>
      <c r="K97" s="169"/>
      <c r="L97" s="170"/>
      <c r="M97" s="169">
        <v>0</v>
      </c>
      <c r="N97" s="169">
        <v>1</v>
      </c>
      <c r="O97" s="170">
        <v>407994</v>
      </c>
      <c r="P97" s="28">
        <v>1.9761281026964773E-2</v>
      </c>
      <c r="Q97" s="28">
        <v>0.10384215991692627</v>
      </c>
    </row>
    <row r="98" spans="1:18" s="27" customFormat="1" ht="11.25" x14ac:dyDescent="0.15">
      <c r="A98" s="344" t="s">
        <v>336</v>
      </c>
      <c r="B98" s="163" t="s">
        <v>337</v>
      </c>
      <c r="C98" s="167">
        <v>1</v>
      </c>
      <c r="D98" s="168">
        <v>19157.689999999999</v>
      </c>
      <c r="E98" s="167"/>
      <c r="F98" s="168"/>
      <c r="G98" s="168"/>
      <c r="H98" s="168"/>
      <c r="I98" s="247"/>
      <c r="J98" s="168"/>
      <c r="K98" s="167"/>
      <c r="L98" s="168"/>
      <c r="M98" s="167">
        <v>0</v>
      </c>
      <c r="N98" s="167">
        <v>1</v>
      </c>
      <c r="O98" s="168">
        <v>19157.689999999999</v>
      </c>
      <c r="P98" s="26">
        <v>9.2790701803818851E-4</v>
      </c>
      <c r="Q98" s="26">
        <v>0.10384215991692627</v>
      </c>
    </row>
    <row r="99" spans="1:18" s="27" customFormat="1" ht="11.25" x14ac:dyDescent="0.15">
      <c r="A99" s="345" t="s">
        <v>246</v>
      </c>
      <c r="B99" s="164" t="s">
        <v>247</v>
      </c>
      <c r="C99" s="169">
        <v>1</v>
      </c>
      <c r="D99" s="170">
        <v>1124405.76</v>
      </c>
      <c r="E99" s="169"/>
      <c r="F99" s="170"/>
      <c r="G99" s="170"/>
      <c r="H99" s="170"/>
      <c r="I99" s="248"/>
      <c r="J99" s="170"/>
      <c r="K99" s="169"/>
      <c r="L99" s="170"/>
      <c r="M99" s="169">
        <v>0</v>
      </c>
      <c r="N99" s="169">
        <v>1</v>
      </c>
      <c r="O99" s="170">
        <v>1124405.76</v>
      </c>
      <c r="P99" s="28">
        <v>5.4460845531301698E-2</v>
      </c>
      <c r="Q99" s="28">
        <v>0.10384215991692627</v>
      </c>
    </row>
    <row r="100" spans="1:18" s="27" customFormat="1" ht="11.25" x14ac:dyDescent="0.15">
      <c r="A100" s="344" t="s">
        <v>87</v>
      </c>
      <c r="B100" s="163" t="s">
        <v>88</v>
      </c>
      <c r="C100" s="167">
        <v>1</v>
      </c>
      <c r="D100" s="168">
        <v>13331400</v>
      </c>
      <c r="E100" s="167"/>
      <c r="F100" s="168"/>
      <c r="G100" s="168"/>
      <c r="H100" s="168"/>
      <c r="I100" s="247"/>
      <c r="J100" s="168"/>
      <c r="K100" s="167"/>
      <c r="L100" s="168"/>
      <c r="M100" s="167">
        <v>0</v>
      </c>
      <c r="N100" s="167">
        <v>1</v>
      </c>
      <c r="O100" s="168">
        <v>13331400</v>
      </c>
      <c r="P100" s="26">
        <v>0.64570935328185752</v>
      </c>
      <c r="Q100" s="26">
        <v>0.10384215991692627</v>
      </c>
    </row>
    <row r="101" spans="1:18" s="27" customFormat="1" ht="11.25" x14ac:dyDescent="0.15">
      <c r="A101" s="345" t="s">
        <v>89</v>
      </c>
      <c r="B101" s="164" t="s">
        <v>90</v>
      </c>
      <c r="C101" s="169">
        <v>3</v>
      </c>
      <c r="D101" s="170">
        <v>3395359</v>
      </c>
      <c r="E101" s="169"/>
      <c r="F101" s="170"/>
      <c r="G101" s="170"/>
      <c r="H101" s="170"/>
      <c r="I101" s="248"/>
      <c r="J101" s="170"/>
      <c r="K101" s="169"/>
      <c r="L101" s="170"/>
      <c r="M101" s="169">
        <v>0</v>
      </c>
      <c r="N101" s="169">
        <v>3</v>
      </c>
      <c r="O101" s="170">
        <v>3395359</v>
      </c>
      <c r="P101" s="28">
        <v>0.16445497577521748</v>
      </c>
      <c r="Q101" s="28">
        <v>0.3115264797507788</v>
      </c>
    </row>
    <row r="102" spans="1:18" s="27" customFormat="1" ht="11.25" x14ac:dyDescent="0.15">
      <c r="A102" s="344" t="s">
        <v>169</v>
      </c>
      <c r="B102" s="163" t="s">
        <v>170</v>
      </c>
      <c r="C102" s="167">
        <v>2</v>
      </c>
      <c r="D102" s="168">
        <v>312664.71999999997</v>
      </c>
      <c r="E102" s="167"/>
      <c r="F102" s="168"/>
      <c r="G102" s="168"/>
      <c r="H102" s="168"/>
      <c r="I102" s="247"/>
      <c r="J102" s="168"/>
      <c r="K102" s="167"/>
      <c r="L102" s="168"/>
      <c r="M102" s="167">
        <v>0</v>
      </c>
      <c r="N102" s="167">
        <v>2</v>
      </c>
      <c r="O102" s="168">
        <v>312664.71999999997</v>
      </c>
      <c r="P102" s="26">
        <v>1.514398593885511E-2</v>
      </c>
      <c r="Q102" s="26">
        <v>0.20768431983385255</v>
      </c>
    </row>
    <row r="103" spans="1:18" s="27" customFormat="1" ht="18" x14ac:dyDescent="0.15">
      <c r="A103" s="345" t="s">
        <v>338</v>
      </c>
      <c r="B103" s="164" t="s">
        <v>339</v>
      </c>
      <c r="C103" s="169">
        <v>1</v>
      </c>
      <c r="D103" s="170">
        <v>3662942.4</v>
      </c>
      <c r="E103" s="169"/>
      <c r="F103" s="170"/>
      <c r="G103" s="170"/>
      <c r="H103" s="170"/>
      <c r="I103" s="248"/>
      <c r="J103" s="170"/>
      <c r="K103" s="169"/>
      <c r="L103" s="170"/>
      <c r="M103" s="169">
        <v>0</v>
      </c>
      <c r="N103" s="169">
        <v>1</v>
      </c>
      <c r="O103" s="170">
        <v>3662942.4</v>
      </c>
      <c r="P103" s="28">
        <v>0.17741543785444103</v>
      </c>
      <c r="Q103" s="28">
        <v>0.10384215991692627</v>
      </c>
    </row>
    <row r="104" spans="1:18" s="27" customFormat="1" ht="11.25" x14ac:dyDescent="0.15">
      <c r="A104" s="344" t="s">
        <v>91</v>
      </c>
      <c r="B104" s="163" t="s">
        <v>92</v>
      </c>
      <c r="C104" s="167">
        <v>13</v>
      </c>
      <c r="D104" s="168">
        <v>61292785.729999997</v>
      </c>
      <c r="E104" s="167">
        <v>2</v>
      </c>
      <c r="F104" s="168">
        <v>27913.199999999997</v>
      </c>
      <c r="G104" s="168"/>
      <c r="H104" s="168"/>
      <c r="I104" s="247">
        <v>4</v>
      </c>
      <c r="J104" s="168">
        <v>-24094.06</v>
      </c>
      <c r="K104" s="167"/>
      <c r="L104" s="168"/>
      <c r="M104" s="167">
        <v>2</v>
      </c>
      <c r="N104" s="167">
        <v>21</v>
      </c>
      <c r="O104" s="168">
        <v>61296604.869999997</v>
      </c>
      <c r="P104" s="26">
        <v>2.9689148243231211</v>
      </c>
      <c r="Q104" s="26">
        <v>2.1806853582554515</v>
      </c>
    </row>
    <row r="105" spans="1:18" s="27" customFormat="1" ht="11.25" x14ac:dyDescent="0.15">
      <c r="A105" s="345" t="s">
        <v>313</v>
      </c>
      <c r="B105" s="164" t="s">
        <v>314</v>
      </c>
      <c r="C105" s="169">
        <v>1</v>
      </c>
      <c r="D105" s="170">
        <v>26210387</v>
      </c>
      <c r="E105" s="169"/>
      <c r="F105" s="170"/>
      <c r="G105" s="170"/>
      <c r="H105" s="170"/>
      <c r="I105" s="248"/>
      <c r="J105" s="170"/>
      <c r="K105" s="169"/>
      <c r="L105" s="170"/>
      <c r="M105" s="169">
        <v>2</v>
      </c>
      <c r="N105" s="169">
        <v>3</v>
      </c>
      <c r="O105" s="170">
        <v>26210387</v>
      </c>
      <c r="P105" s="28">
        <v>1.2695059812950782</v>
      </c>
      <c r="Q105" s="28">
        <v>0.3115264797507788</v>
      </c>
    </row>
    <row r="106" spans="1:18" s="27" customFormat="1" ht="18" x14ac:dyDescent="0.15">
      <c r="A106" s="344" t="s">
        <v>315</v>
      </c>
      <c r="B106" s="163" t="s">
        <v>316</v>
      </c>
      <c r="C106" s="167">
        <v>1</v>
      </c>
      <c r="D106" s="168">
        <v>900000</v>
      </c>
      <c r="E106" s="167"/>
      <c r="F106" s="168"/>
      <c r="G106" s="168"/>
      <c r="H106" s="168"/>
      <c r="I106" s="247"/>
      <c r="J106" s="168"/>
      <c r="K106" s="167"/>
      <c r="L106" s="168"/>
      <c r="M106" s="167">
        <v>0</v>
      </c>
      <c r="N106" s="167">
        <v>1</v>
      </c>
      <c r="O106" s="168">
        <v>900000</v>
      </c>
      <c r="P106" s="26">
        <v>4.3591702143336165E-2</v>
      </c>
      <c r="Q106" s="26">
        <v>0.10384215991692627</v>
      </c>
    </row>
    <row r="107" spans="1:18" s="27" customFormat="1" ht="11.25" x14ac:dyDescent="0.15">
      <c r="A107" s="345" t="s">
        <v>226</v>
      </c>
      <c r="B107" s="164" t="s">
        <v>227</v>
      </c>
      <c r="C107" s="169">
        <v>1</v>
      </c>
      <c r="D107" s="170">
        <v>1659060</v>
      </c>
      <c r="E107" s="169"/>
      <c r="F107" s="170"/>
      <c r="G107" s="170"/>
      <c r="H107" s="170"/>
      <c r="I107" s="248"/>
      <c r="J107" s="170"/>
      <c r="K107" s="169"/>
      <c r="L107" s="170"/>
      <c r="M107" s="169">
        <v>0</v>
      </c>
      <c r="N107" s="169">
        <v>1</v>
      </c>
      <c r="O107" s="170">
        <v>1659060</v>
      </c>
      <c r="P107" s="28">
        <v>8.0356943731025879E-2</v>
      </c>
      <c r="Q107" s="28">
        <v>0.10384215991692627</v>
      </c>
    </row>
    <row r="108" spans="1:18" s="27" customFormat="1" ht="11.25" x14ac:dyDescent="0.15">
      <c r="A108" s="344" t="s">
        <v>220</v>
      </c>
      <c r="B108" s="163" t="s">
        <v>221</v>
      </c>
      <c r="C108" s="167"/>
      <c r="D108" s="168"/>
      <c r="E108" s="167"/>
      <c r="F108" s="168"/>
      <c r="G108" s="168"/>
      <c r="H108" s="168"/>
      <c r="I108" s="247">
        <v>2</v>
      </c>
      <c r="J108" s="168">
        <v>-867071.01</v>
      </c>
      <c r="K108" s="167"/>
      <c r="L108" s="168"/>
      <c r="M108" s="167">
        <v>9</v>
      </c>
      <c r="N108" s="167">
        <v>11</v>
      </c>
      <c r="O108" s="168">
        <v>-867071.01</v>
      </c>
      <c r="P108" s="26">
        <v>-4.199677911671295E-2</v>
      </c>
      <c r="Q108" s="26">
        <v>1.142263759086189</v>
      </c>
    </row>
    <row r="109" spans="1:18" s="27" customFormat="1" ht="11.25" x14ac:dyDescent="0.15">
      <c r="A109" s="345" t="s">
        <v>99</v>
      </c>
      <c r="B109" s="164" t="s">
        <v>100</v>
      </c>
      <c r="C109" s="169">
        <v>3</v>
      </c>
      <c r="D109" s="170">
        <v>5699656.2100000009</v>
      </c>
      <c r="E109" s="169"/>
      <c r="F109" s="170"/>
      <c r="G109" s="170"/>
      <c r="H109" s="170"/>
      <c r="I109" s="248"/>
      <c r="J109" s="170"/>
      <c r="K109" s="169"/>
      <c r="L109" s="170"/>
      <c r="M109" s="169">
        <v>0</v>
      </c>
      <c r="N109" s="169">
        <v>3</v>
      </c>
      <c r="O109" s="170">
        <v>5699656.2100000009</v>
      </c>
      <c r="P109" s="28">
        <v>0.27606412869526259</v>
      </c>
      <c r="Q109" s="28">
        <v>0.3115264797507788</v>
      </c>
    </row>
    <row r="110" spans="1:18" s="27" customFormat="1" ht="11.25" x14ac:dyDescent="0.15">
      <c r="A110" s="344" t="s">
        <v>340</v>
      </c>
      <c r="B110" s="163" t="s">
        <v>341</v>
      </c>
      <c r="C110" s="167">
        <v>1</v>
      </c>
      <c r="D110" s="168">
        <v>4739160.96</v>
      </c>
      <c r="E110" s="167">
        <v>1</v>
      </c>
      <c r="F110" s="168">
        <v>169964.35</v>
      </c>
      <c r="G110" s="168"/>
      <c r="H110" s="168"/>
      <c r="I110" s="247"/>
      <c r="J110" s="168"/>
      <c r="K110" s="167"/>
      <c r="L110" s="168"/>
      <c r="M110" s="167">
        <v>0</v>
      </c>
      <c r="N110" s="167">
        <v>2</v>
      </c>
      <c r="O110" s="168">
        <v>4909125.3099999996</v>
      </c>
      <c r="P110" s="26">
        <v>0.23777458699759199</v>
      </c>
      <c r="Q110" s="26">
        <v>0.20768431983385255</v>
      </c>
    </row>
    <row r="111" spans="1:18" s="27" customFormat="1" ht="11.25" x14ac:dyDescent="0.15">
      <c r="A111" s="345" t="s">
        <v>241</v>
      </c>
      <c r="B111" s="164" t="s">
        <v>242</v>
      </c>
      <c r="C111" s="169">
        <v>2</v>
      </c>
      <c r="D111" s="170">
        <v>24850383.600000001</v>
      </c>
      <c r="E111" s="169"/>
      <c r="F111" s="170"/>
      <c r="G111" s="170"/>
      <c r="H111" s="170"/>
      <c r="I111" s="248"/>
      <c r="J111" s="170"/>
      <c r="K111" s="169"/>
      <c r="L111" s="170"/>
      <c r="M111" s="169">
        <v>0</v>
      </c>
      <c r="N111" s="169">
        <v>2</v>
      </c>
      <c r="O111" s="170">
        <v>24850383.600000001</v>
      </c>
      <c r="P111" s="28">
        <v>1.2036339111542731</v>
      </c>
      <c r="Q111" s="28">
        <v>0.20768431983385255</v>
      </c>
    </row>
    <row r="112" spans="1:18" ht="22.5" customHeight="1" thickBot="1" x14ac:dyDescent="0.25">
      <c r="A112" s="418" t="s">
        <v>0</v>
      </c>
      <c r="B112" s="419"/>
      <c r="C112" s="171">
        <v>860</v>
      </c>
      <c r="D112" s="172">
        <v>2063338250</v>
      </c>
      <c r="E112" s="171">
        <v>24</v>
      </c>
      <c r="F112" s="172">
        <v>7790367.0200000005</v>
      </c>
      <c r="G112" s="171"/>
      <c r="H112" s="172"/>
      <c r="I112" s="171">
        <v>7</v>
      </c>
      <c r="J112" s="172">
        <v>-1165525.8900000001</v>
      </c>
      <c r="K112" s="173">
        <v>2</v>
      </c>
      <c r="L112" s="172">
        <v>-5349974.99</v>
      </c>
      <c r="M112" s="174">
        <v>70</v>
      </c>
      <c r="N112" s="171">
        <v>963</v>
      </c>
      <c r="O112" s="172">
        <v>2064613116.1400001</v>
      </c>
      <c r="P112" s="175">
        <v>100</v>
      </c>
      <c r="Q112" s="176">
        <v>100</v>
      </c>
      <c r="R112" s="4">
        <f>F112/D112*100</f>
        <v>0.3775613145348321</v>
      </c>
    </row>
    <row r="113" spans="1:130" x14ac:dyDescent="0.2">
      <c r="A113" s="206"/>
      <c r="B113" s="207"/>
      <c r="C113" s="206"/>
      <c r="D113" s="208"/>
      <c r="E113" s="206"/>
      <c r="F113" s="208"/>
      <c r="G113" s="206"/>
      <c r="H113" s="208"/>
      <c r="I113" s="206"/>
      <c r="J113" s="206"/>
      <c r="K113" s="208"/>
      <c r="L113" s="208"/>
      <c r="M113" s="208"/>
      <c r="N113" s="211"/>
      <c r="O113" s="211"/>
      <c r="P113" s="211"/>
      <c r="Q113" s="211"/>
      <c r="R113" s="4">
        <f>H112/D112*100</f>
        <v>0</v>
      </c>
    </row>
    <row r="114" spans="1:130" ht="15" customHeight="1" thickBot="1" x14ac:dyDescent="0.25">
      <c r="A114" s="195"/>
      <c r="B114" s="209" t="s">
        <v>123</v>
      </c>
      <c r="C114" s="206"/>
      <c r="D114" s="208"/>
      <c r="E114" s="206"/>
      <c r="F114" s="208"/>
      <c r="G114" s="206"/>
      <c r="H114" s="208"/>
      <c r="I114" s="206"/>
      <c r="J114" s="206"/>
      <c r="K114" s="208"/>
      <c r="L114" s="208"/>
      <c r="M114" s="208"/>
      <c r="N114" s="211"/>
      <c r="O114" s="211"/>
      <c r="P114" s="211"/>
      <c r="Q114" s="211"/>
      <c r="R114" s="4">
        <f>J112/D112*100</f>
        <v>-5.6487388337806477E-2</v>
      </c>
    </row>
    <row r="115" spans="1:130" ht="15" customHeight="1" x14ac:dyDescent="0.2">
      <c r="A115" s="195"/>
      <c r="B115" s="209" t="s">
        <v>101</v>
      </c>
      <c r="C115" s="177">
        <v>628</v>
      </c>
      <c r="D115" s="178">
        <v>1473206389.8099999</v>
      </c>
      <c r="E115" s="179">
        <v>11</v>
      </c>
      <c r="F115" s="178">
        <v>5415436.6200000001</v>
      </c>
      <c r="G115" s="180">
        <v>0</v>
      </c>
      <c r="H115" s="178">
        <v>0</v>
      </c>
      <c r="I115" s="180">
        <v>1</v>
      </c>
      <c r="J115" s="178">
        <v>-274360.82</v>
      </c>
      <c r="K115" s="179">
        <v>1</v>
      </c>
      <c r="L115" s="178">
        <v>-753345.36</v>
      </c>
      <c r="M115" s="179">
        <v>14</v>
      </c>
      <c r="N115" s="180">
        <v>655</v>
      </c>
      <c r="O115" s="178">
        <v>1477594120.2500002</v>
      </c>
      <c r="P115" s="181">
        <v>71.567603087425397</v>
      </c>
      <c r="Q115" s="182">
        <v>68.016614745586722</v>
      </c>
      <c r="R115" s="4">
        <f>L112/D112*100</f>
        <v>-0.25928734612465987</v>
      </c>
    </row>
    <row r="116" spans="1:130" ht="15" customHeight="1" x14ac:dyDescent="0.2">
      <c r="A116" s="195"/>
      <c r="B116" s="209" t="s">
        <v>102</v>
      </c>
      <c r="C116" s="183">
        <v>89</v>
      </c>
      <c r="D116" s="184">
        <v>341555391.14000005</v>
      </c>
      <c r="E116" s="185">
        <v>7</v>
      </c>
      <c r="F116" s="184">
        <v>1775889.25</v>
      </c>
      <c r="G116" s="186">
        <v>0</v>
      </c>
      <c r="H116" s="184">
        <v>0</v>
      </c>
      <c r="I116" s="186">
        <v>0</v>
      </c>
      <c r="J116" s="184">
        <v>0</v>
      </c>
      <c r="K116" s="185">
        <v>1</v>
      </c>
      <c r="L116" s="184">
        <v>-4596629.63</v>
      </c>
      <c r="M116" s="185">
        <v>32</v>
      </c>
      <c r="N116" s="186">
        <v>129</v>
      </c>
      <c r="O116" s="184">
        <v>338734650.75999999</v>
      </c>
      <c r="P116" s="187">
        <v>16.406688890618799</v>
      </c>
      <c r="Q116" s="188">
        <v>13.395638629283489</v>
      </c>
    </row>
    <row r="117" spans="1:130" ht="15" customHeight="1" thickBot="1" x14ac:dyDescent="0.25">
      <c r="A117" s="195"/>
      <c r="B117" s="209" t="s">
        <v>103</v>
      </c>
      <c r="C117" s="189">
        <v>143</v>
      </c>
      <c r="D117" s="190">
        <v>248576469.04999998</v>
      </c>
      <c r="E117" s="191">
        <v>6</v>
      </c>
      <c r="F117" s="190">
        <v>599041.15</v>
      </c>
      <c r="G117" s="192">
        <v>0</v>
      </c>
      <c r="H117" s="190">
        <v>0</v>
      </c>
      <c r="I117" s="192">
        <v>6</v>
      </c>
      <c r="J117" s="190">
        <v>-891165.07000000007</v>
      </c>
      <c r="K117" s="191">
        <v>0</v>
      </c>
      <c r="L117" s="190">
        <v>0</v>
      </c>
      <c r="M117" s="191">
        <v>24</v>
      </c>
      <c r="N117" s="192">
        <v>179</v>
      </c>
      <c r="O117" s="190">
        <v>248284345.13000003</v>
      </c>
      <c r="P117" s="193">
        <v>12.025708021955818</v>
      </c>
      <c r="Q117" s="194">
        <v>18.5877466251298</v>
      </c>
    </row>
    <row r="118" spans="1:130" ht="15" customHeight="1" thickBot="1" x14ac:dyDescent="0.25">
      <c r="A118" s="195"/>
      <c r="B118" s="209"/>
      <c r="C118" s="195"/>
      <c r="D118" s="196"/>
      <c r="E118" s="195"/>
      <c r="F118" s="196"/>
      <c r="G118" s="196"/>
      <c r="H118" s="196"/>
      <c r="I118" s="196"/>
      <c r="J118" s="196"/>
      <c r="K118" s="195"/>
      <c r="L118" s="196"/>
      <c r="M118" s="195"/>
      <c r="N118" s="195"/>
      <c r="O118" s="196"/>
      <c r="P118" s="196"/>
      <c r="Q118" s="196"/>
    </row>
    <row r="119" spans="1:130" ht="15" customHeight="1" x14ac:dyDescent="0.2">
      <c r="A119" s="195"/>
      <c r="B119" s="209" t="s">
        <v>124</v>
      </c>
      <c r="C119" s="197">
        <v>73.023255813953497</v>
      </c>
      <c r="D119" s="198">
        <v>71.399170243172676</v>
      </c>
      <c r="E119" s="198">
        <v>45.833333333333329</v>
      </c>
      <c r="F119" s="198">
        <v>69.514524875363321</v>
      </c>
      <c r="G119" s="198">
        <v>0</v>
      </c>
      <c r="H119" s="198">
        <v>0</v>
      </c>
      <c r="I119" s="198">
        <v>14.285714285714285</v>
      </c>
      <c r="J119" s="198">
        <v>23.539658994619156</v>
      </c>
      <c r="K119" s="198">
        <v>50</v>
      </c>
      <c r="L119" s="198">
        <v>14.081287508972073</v>
      </c>
      <c r="M119" s="198">
        <v>20</v>
      </c>
      <c r="N119" s="198">
        <v>68.016614745586708</v>
      </c>
      <c r="O119" s="199">
        <v>71.567603087425397</v>
      </c>
      <c r="P119" s="196"/>
      <c r="Q119" s="196"/>
    </row>
    <row r="120" spans="1:130" ht="15" customHeight="1" x14ac:dyDescent="0.2">
      <c r="A120" s="195"/>
      <c r="B120" s="209" t="s">
        <v>125</v>
      </c>
      <c r="C120" s="200">
        <v>10.348837209302324</v>
      </c>
      <c r="D120" s="201">
        <v>16.553533631240541</v>
      </c>
      <c r="E120" s="201">
        <v>29.166666666666668</v>
      </c>
      <c r="F120" s="201">
        <v>22.795963854344823</v>
      </c>
      <c r="G120" s="201">
        <v>0</v>
      </c>
      <c r="H120" s="201">
        <v>0</v>
      </c>
      <c r="I120" s="201">
        <v>0</v>
      </c>
      <c r="J120" s="201">
        <v>0</v>
      </c>
      <c r="K120" s="201">
        <v>50</v>
      </c>
      <c r="L120" s="201">
        <v>85.918712491027918</v>
      </c>
      <c r="M120" s="201">
        <v>45.714285714285715</v>
      </c>
      <c r="N120" s="201">
        <v>13.395638629283489</v>
      </c>
      <c r="O120" s="202">
        <v>16.406688890618799</v>
      </c>
      <c r="P120" s="196"/>
      <c r="Q120" s="196"/>
    </row>
    <row r="121" spans="1:130" ht="15" customHeight="1" thickBot="1" x14ac:dyDescent="0.25">
      <c r="A121" s="210"/>
      <c r="B121" s="209" t="s">
        <v>126</v>
      </c>
      <c r="C121" s="203">
        <v>16.627906976744185</v>
      </c>
      <c r="D121" s="204">
        <v>12.047296125586776</v>
      </c>
      <c r="E121" s="204">
        <v>25</v>
      </c>
      <c r="F121" s="204">
        <v>7.6895112702918587</v>
      </c>
      <c r="G121" s="204">
        <v>0</v>
      </c>
      <c r="H121" s="204">
        <v>0</v>
      </c>
      <c r="I121" s="204">
        <v>85.714285714285708</v>
      </c>
      <c r="J121" s="204">
        <v>76.46034100538084</v>
      </c>
      <c r="K121" s="204">
        <v>0</v>
      </c>
      <c r="L121" s="204">
        <v>0</v>
      </c>
      <c r="M121" s="204">
        <v>34.285714285714285</v>
      </c>
      <c r="N121" s="204">
        <v>18.587746625129803</v>
      </c>
      <c r="O121" s="205">
        <v>12.02570802195582</v>
      </c>
      <c r="P121" s="196"/>
      <c r="Q121" s="196"/>
    </row>
    <row r="122" spans="1:130" ht="89.25" customHeight="1" x14ac:dyDescent="0.2">
      <c r="C122" s="29" t="s">
        <v>127</v>
      </c>
      <c r="D122" s="30" t="s">
        <v>128</v>
      </c>
      <c r="E122" s="29" t="s">
        <v>129</v>
      </c>
      <c r="F122" s="30" t="s">
        <v>130</v>
      </c>
      <c r="G122" s="29" t="s">
        <v>185</v>
      </c>
      <c r="H122" s="30" t="s">
        <v>186</v>
      </c>
      <c r="I122" s="29" t="s">
        <v>187</v>
      </c>
      <c r="J122" s="30" t="s">
        <v>188</v>
      </c>
      <c r="K122" s="29" t="s">
        <v>189</v>
      </c>
      <c r="L122" s="30" t="s">
        <v>190</v>
      </c>
      <c r="M122" s="29" t="s">
        <v>131</v>
      </c>
      <c r="N122" s="29" t="s">
        <v>115</v>
      </c>
      <c r="O122" s="31" t="s">
        <v>132</v>
      </c>
    </row>
    <row r="123" spans="1:130" s="22" customFormat="1" x14ac:dyDescent="0.2">
      <c r="A123" s="9"/>
      <c r="C123" s="9"/>
      <c r="D123" s="8"/>
      <c r="E123" s="9"/>
      <c r="F123" s="8"/>
      <c r="G123" s="9"/>
      <c r="H123" s="8"/>
      <c r="I123" s="9"/>
      <c r="J123" s="9"/>
      <c r="K123" s="23"/>
      <c r="L123" s="8"/>
      <c r="M123" s="8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</row>
  </sheetData>
  <mergeCells count="17">
    <mergeCell ref="A112:B112"/>
    <mergeCell ref="A3:M3"/>
    <mergeCell ref="A4:L4"/>
    <mergeCell ref="A5:A6"/>
    <mergeCell ref="B5:B6"/>
    <mergeCell ref="C5:D5"/>
    <mergeCell ref="E5:F5"/>
    <mergeCell ref="G5:H5"/>
    <mergeCell ref="M5:M6"/>
    <mergeCell ref="I5:J5"/>
    <mergeCell ref="A2:Q2"/>
    <mergeCell ref="P1:Q1"/>
    <mergeCell ref="K5:L5"/>
    <mergeCell ref="N5:N6"/>
    <mergeCell ref="O5:O6"/>
    <mergeCell ref="P5:P6"/>
    <mergeCell ref="Q5:Q6"/>
  </mergeCells>
  <printOptions horizontalCentered="1"/>
  <pageMargins left="0.98425196850393704" right="0.39370078740157483" top="0.39370078740157483" bottom="0.39370078740157483" header="0" footer="0"/>
  <pageSetup paperSize="9"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R69"/>
  <sheetViews>
    <sheetView view="pageBreakPreview" zoomScaleNormal="85" zoomScaleSheetLayoutView="100" workbookViewId="0">
      <pane ySplit="7" topLeftCell="A20" activePane="bottomLeft" state="frozen"/>
      <selection activeCell="A87" sqref="A87:XFD87"/>
      <selection pane="bottomLeft" activeCell="O40" sqref="O40"/>
    </sheetView>
  </sheetViews>
  <sheetFormatPr defaultColWidth="4.7109375" defaultRowHeight="12.75" x14ac:dyDescent="0.2"/>
  <cols>
    <col min="1" max="1" width="5.28515625" style="32" customWidth="1"/>
    <col min="2" max="2" width="31.85546875" style="33" customWidth="1"/>
    <col min="3" max="3" width="5.5703125" style="32" customWidth="1"/>
    <col min="4" max="4" width="11.28515625" style="34" customWidth="1"/>
    <col min="5" max="5" width="5.5703125" style="32" customWidth="1"/>
    <col min="6" max="6" width="11.28515625" style="34" customWidth="1"/>
    <col min="7" max="7" width="5.5703125" style="34" customWidth="1"/>
    <col min="8" max="8" width="11.28515625" style="34" customWidth="1"/>
    <col min="9" max="9" width="5.5703125" style="32" customWidth="1"/>
    <col min="10" max="10" width="11.28515625" style="34" customWidth="1"/>
    <col min="11" max="11" width="5.5703125" style="32" customWidth="1"/>
    <col min="12" max="12" width="11.28515625" style="32" customWidth="1"/>
    <col min="13" max="13" width="5.5703125" style="34" customWidth="1"/>
    <col min="14" max="14" width="6.42578125" style="34" customWidth="1"/>
    <col min="15" max="15" width="11.28515625" style="34" customWidth="1"/>
    <col min="16" max="17" width="8.7109375" style="35" customWidth="1"/>
    <col min="18" max="18" width="18.7109375" style="35" customWidth="1"/>
    <col min="19" max="19" width="10.140625" style="35" bestFit="1" customWidth="1"/>
    <col min="20" max="257" width="9.140625" style="35" customWidth="1"/>
    <col min="258" max="258" width="4.7109375" style="35"/>
    <col min="259" max="259" width="5.28515625" style="35" customWidth="1"/>
    <col min="260" max="260" width="31.85546875" style="35" customWidth="1"/>
    <col min="261" max="261" width="7.28515625" style="35" customWidth="1"/>
    <col min="262" max="262" width="13.7109375" style="35" customWidth="1"/>
    <col min="263" max="263" width="6.5703125" style="35" customWidth="1"/>
    <col min="264" max="264" width="12.85546875" style="35" customWidth="1"/>
    <col min="265" max="265" width="7.140625" style="35" customWidth="1"/>
    <col min="266" max="266" width="13.140625" style="35" customWidth="1"/>
    <col min="267" max="267" width="7.7109375" style="35" customWidth="1"/>
    <col min="268" max="268" width="8.28515625" style="35" customWidth="1"/>
    <col min="269" max="269" width="13.140625" style="35" customWidth="1"/>
    <col min="270" max="270" width="12.28515625" style="35" customWidth="1"/>
    <col min="271" max="271" width="12.140625" style="35" customWidth="1"/>
    <col min="272" max="274" width="9.140625" style="35" customWidth="1"/>
    <col min="275" max="275" width="10.140625" style="35" bestFit="1" customWidth="1"/>
    <col min="276" max="513" width="9.140625" style="35" customWidth="1"/>
    <col min="514" max="514" width="4.7109375" style="35"/>
    <col min="515" max="515" width="5.28515625" style="35" customWidth="1"/>
    <col min="516" max="516" width="31.85546875" style="35" customWidth="1"/>
    <col min="517" max="517" width="7.28515625" style="35" customWidth="1"/>
    <col min="518" max="518" width="13.7109375" style="35" customWidth="1"/>
    <col min="519" max="519" width="6.5703125" style="35" customWidth="1"/>
    <col min="520" max="520" width="12.85546875" style="35" customWidth="1"/>
    <col min="521" max="521" width="7.140625" style="35" customWidth="1"/>
    <col min="522" max="522" width="13.140625" style="35" customWidth="1"/>
    <col min="523" max="523" width="7.7109375" style="35" customWidth="1"/>
    <col min="524" max="524" width="8.28515625" style="35" customWidth="1"/>
    <col min="525" max="525" width="13.140625" style="35" customWidth="1"/>
    <col min="526" max="526" width="12.28515625" style="35" customWidth="1"/>
    <col min="527" max="527" width="12.140625" style="35" customWidth="1"/>
    <col min="528" max="530" width="9.140625" style="35" customWidth="1"/>
    <col min="531" max="531" width="10.140625" style="35" bestFit="1" customWidth="1"/>
    <col min="532" max="769" width="9.140625" style="35" customWidth="1"/>
    <col min="770" max="770" width="4.7109375" style="35"/>
    <col min="771" max="771" width="5.28515625" style="35" customWidth="1"/>
    <col min="772" max="772" width="31.85546875" style="35" customWidth="1"/>
    <col min="773" max="773" width="7.28515625" style="35" customWidth="1"/>
    <col min="774" max="774" width="13.7109375" style="35" customWidth="1"/>
    <col min="775" max="775" width="6.5703125" style="35" customWidth="1"/>
    <col min="776" max="776" width="12.85546875" style="35" customWidth="1"/>
    <col min="777" max="777" width="7.140625" style="35" customWidth="1"/>
    <col min="778" max="778" width="13.140625" style="35" customWidth="1"/>
    <col min="779" max="779" width="7.7109375" style="35" customWidth="1"/>
    <col min="780" max="780" width="8.28515625" style="35" customWidth="1"/>
    <col min="781" max="781" width="13.140625" style="35" customWidth="1"/>
    <col min="782" max="782" width="12.28515625" style="35" customWidth="1"/>
    <col min="783" max="783" width="12.140625" style="35" customWidth="1"/>
    <col min="784" max="786" width="9.140625" style="35" customWidth="1"/>
    <col min="787" max="787" width="10.140625" style="35" bestFit="1" customWidth="1"/>
    <col min="788" max="1025" width="9.140625" style="35" customWidth="1"/>
    <col min="1026" max="1026" width="4.7109375" style="35"/>
    <col min="1027" max="1027" width="5.28515625" style="35" customWidth="1"/>
    <col min="1028" max="1028" width="31.85546875" style="35" customWidth="1"/>
    <col min="1029" max="1029" width="7.28515625" style="35" customWidth="1"/>
    <col min="1030" max="1030" width="13.7109375" style="35" customWidth="1"/>
    <col min="1031" max="1031" width="6.5703125" style="35" customWidth="1"/>
    <col min="1032" max="1032" width="12.85546875" style="35" customWidth="1"/>
    <col min="1033" max="1033" width="7.140625" style="35" customWidth="1"/>
    <col min="1034" max="1034" width="13.140625" style="35" customWidth="1"/>
    <col min="1035" max="1035" width="7.7109375" style="35" customWidth="1"/>
    <col min="1036" max="1036" width="8.28515625" style="35" customWidth="1"/>
    <col min="1037" max="1037" width="13.140625" style="35" customWidth="1"/>
    <col min="1038" max="1038" width="12.28515625" style="35" customWidth="1"/>
    <col min="1039" max="1039" width="12.140625" style="35" customWidth="1"/>
    <col min="1040" max="1042" width="9.140625" style="35" customWidth="1"/>
    <col min="1043" max="1043" width="10.140625" style="35" bestFit="1" customWidth="1"/>
    <col min="1044" max="1281" width="9.140625" style="35" customWidth="1"/>
    <col min="1282" max="1282" width="4.7109375" style="35"/>
    <col min="1283" max="1283" width="5.28515625" style="35" customWidth="1"/>
    <col min="1284" max="1284" width="31.85546875" style="35" customWidth="1"/>
    <col min="1285" max="1285" width="7.28515625" style="35" customWidth="1"/>
    <col min="1286" max="1286" width="13.7109375" style="35" customWidth="1"/>
    <col min="1287" max="1287" width="6.5703125" style="35" customWidth="1"/>
    <col min="1288" max="1288" width="12.85546875" style="35" customWidth="1"/>
    <col min="1289" max="1289" width="7.140625" style="35" customWidth="1"/>
    <col min="1290" max="1290" width="13.140625" style="35" customWidth="1"/>
    <col min="1291" max="1291" width="7.7109375" style="35" customWidth="1"/>
    <col min="1292" max="1292" width="8.28515625" style="35" customWidth="1"/>
    <col min="1293" max="1293" width="13.140625" style="35" customWidth="1"/>
    <col min="1294" max="1294" width="12.28515625" style="35" customWidth="1"/>
    <col min="1295" max="1295" width="12.140625" style="35" customWidth="1"/>
    <col min="1296" max="1298" width="9.140625" style="35" customWidth="1"/>
    <col min="1299" max="1299" width="10.140625" style="35" bestFit="1" customWidth="1"/>
    <col min="1300" max="1537" width="9.140625" style="35" customWidth="1"/>
    <col min="1538" max="1538" width="4.7109375" style="35"/>
    <col min="1539" max="1539" width="5.28515625" style="35" customWidth="1"/>
    <col min="1540" max="1540" width="31.85546875" style="35" customWidth="1"/>
    <col min="1541" max="1541" width="7.28515625" style="35" customWidth="1"/>
    <col min="1542" max="1542" width="13.7109375" style="35" customWidth="1"/>
    <col min="1543" max="1543" width="6.5703125" style="35" customWidth="1"/>
    <col min="1544" max="1544" width="12.85546875" style="35" customWidth="1"/>
    <col min="1545" max="1545" width="7.140625" style="35" customWidth="1"/>
    <col min="1546" max="1546" width="13.140625" style="35" customWidth="1"/>
    <col min="1547" max="1547" width="7.7109375" style="35" customWidth="1"/>
    <col min="1548" max="1548" width="8.28515625" style="35" customWidth="1"/>
    <col min="1549" max="1549" width="13.140625" style="35" customWidth="1"/>
    <col min="1550" max="1550" width="12.28515625" style="35" customWidth="1"/>
    <col min="1551" max="1551" width="12.140625" style="35" customWidth="1"/>
    <col min="1552" max="1554" width="9.140625" style="35" customWidth="1"/>
    <col min="1555" max="1555" width="10.140625" style="35" bestFit="1" customWidth="1"/>
    <col min="1556" max="1793" width="9.140625" style="35" customWidth="1"/>
    <col min="1794" max="1794" width="4.7109375" style="35"/>
    <col min="1795" max="1795" width="5.28515625" style="35" customWidth="1"/>
    <col min="1796" max="1796" width="31.85546875" style="35" customWidth="1"/>
    <col min="1797" max="1797" width="7.28515625" style="35" customWidth="1"/>
    <col min="1798" max="1798" width="13.7109375" style="35" customWidth="1"/>
    <col min="1799" max="1799" width="6.5703125" style="35" customWidth="1"/>
    <col min="1800" max="1800" width="12.85546875" style="35" customWidth="1"/>
    <col min="1801" max="1801" width="7.140625" style="35" customWidth="1"/>
    <col min="1802" max="1802" width="13.140625" style="35" customWidth="1"/>
    <col min="1803" max="1803" width="7.7109375" style="35" customWidth="1"/>
    <col min="1804" max="1804" width="8.28515625" style="35" customWidth="1"/>
    <col min="1805" max="1805" width="13.140625" style="35" customWidth="1"/>
    <col min="1806" max="1806" width="12.28515625" style="35" customWidth="1"/>
    <col min="1807" max="1807" width="12.140625" style="35" customWidth="1"/>
    <col min="1808" max="1810" width="9.140625" style="35" customWidth="1"/>
    <col min="1811" max="1811" width="10.140625" style="35" bestFit="1" customWidth="1"/>
    <col min="1812" max="2049" width="9.140625" style="35" customWidth="1"/>
    <col min="2050" max="2050" width="4.7109375" style="35"/>
    <col min="2051" max="2051" width="5.28515625" style="35" customWidth="1"/>
    <col min="2052" max="2052" width="31.85546875" style="35" customWidth="1"/>
    <col min="2053" max="2053" width="7.28515625" style="35" customWidth="1"/>
    <col min="2054" max="2054" width="13.7109375" style="35" customWidth="1"/>
    <col min="2055" max="2055" width="6.5703125" style="35" customWidth="1"/>
    <col min="2056" max="2056" width="12.85546875" style="35" customWidth="1"/>
    <col min="2057" max="2057" width="7.140625" style="35" customWidth="1"/>
    <col min="2058" max="2058" width="13.140625" style="35" customWidth="1"/>
    <col min="2059" max="2059" width="7.7109375" style="35" customWidth="1"/>
    <col min="2060" max="2060" width="8.28515625" style="35" customWidth="1"/>
    <col min="2061" max="2061" width="13.140625" style="35" customWidth="1"/>
    <col min="2062" max="2062" width="12.28515625" style="35" customWidth="1"/>
    <col min="2063" max="2063" width="12.140625" style="35" customWidth="1"/>
    <col min="2064" max="2066" width="9.140625" style="35" customWidth="1"/>
    <col min="2067" max="2067" width="10.140625" style="35" bestFit="1" customWidth="1"/>
    <col min="2068" max="2305" width="9.140625" style="35" customWidth="1"/>
    <col min="2306" max="2306" width="4.7109375" style="35"/>
    <col min="2307" max="2307" width="5.28515625" style="35" customWidth="1"/>
    <col min="2308" max="2308" width="31.85546875" style="35" customWidth="1"/>
    <col min="2309" max="2309" width="7.28515625" style="35" customWidth="1"/>
    <col min="2310" max="2310" width="13.7109375" style="35" customWidth="1"/>
    <col min="2311" max="2311" width="6.5703125" style="35" customWidth="1"/>
    <col min="2312" max="2312" width="12.85546875" style="35" customWidth="1"/>
    <col min="2313" max="2313" width="7.140625" style="35" customWidth="1"/>
    <col min="2314" max="2314" width="13.140625" style="35" customWidth="1"/>
    <col min="2315" max="2315" width="7.7109375" style="35" customWidth="1"/>
    <col min="2316" max="2316" width="8.28515625" style="35" customWidth="1"/>
    <col min="2317" max="2317" width="13.140625" style="35" customWidth="1"/>
    <col min="2318" max="2318" width="12.28515625" style="35" customWidth="1"/>
    <col min="2319" max="2319" width="12.140625" style="35" customWidth="1"/>
    <col min="2320" max="2322" width="9.140625" style="35" customWidth="1"/>
    <col min="2323" max="2323" width="10.140625" style="35" bestFit="1" customWidth="1"/>
    <col min="2324" max="2561" width="9.140625" style="35" customWidth="1"/>
    <col min="2562" max="2562" width="4.7109375" style="35"/>
    <col min="2563" max="2563" width="5.28515625" style="35" customWidth="1"/>
    <col min="2564" max="2564" width="31.85546875" style="35" customWidth="1"/>
    <col min="2565" max="2565" width="7.28515625" style="35" customWidth="1"/>
    <col min="2566" max="2566" width="13.7109375" style="35" customWidth="1"/>
    <col min="2567" max="2567" width="6.5703125" style="35" customWidth="1"/>
    <col min="2568" max="2568" width="12.85546875" style="35" customWidth="1"/>
    <col min="2569" max="2569" width="7.140625" style="35" customWidth="1"/>
    <col min="2570" max="2570" width="13.140625" style="35" customWidth="1"/>
    <col min="2571" max="2571" width="7.7109375" style="35" customWidth="1"/>
    <col min="2572" max="2572" width="8.28515625" style="35" customWidth="1"/>
    <col min="2573" max="2573" width="13.140625" style="35" customWidth="1"/>
    <col min="2574" max="2574" width="12.28515625" style="35" customWidth="1"/>
    <col min="2575" max="2575" width="12.140625" style="35" customWidth="1"/>
    <col min="2576" max="2578" width="9.140625" style="35" customWidth="1"/>
    <col min="2579" max="2579" width="10.140625" style="35" bestFit="1" customWidth="1"/>
    <col min="2580" max="2817" width="9.140625" style="35" customWidth="1"/>
    <col min="2818" max="2818" width="4.7109375" style="35"/>
    <col min="2819" max="2819" width="5.28515625" style="35" customWidth="1"/>
    <col min="2820" max="2820" width="31.85546875" style="35" customWidth="1"/>
    <col min="2821" max="2821" width="7.28515625" style="35" customWidth="1"/>
    <col min="2822" max="2822" width="13.7109375" style="35" customWidth="1"/>
    <col min="2823" max="2823" width="6.5703125" style="35" customWidth="1"/>
    <col min="2824" max="2824" width="12.85546875" style="35" customWidth="1"/>
    <col min="2825" max="2825" width="7.140625" style="35" customWidth="1"/>
    <col min="2826" max="2826" width="13.140625" style="35" customWidth="1"/>
    <col min="2827" max="2827" width="7.7109375" style="35" customWidth="1"/>
    <col min="2828" max="2828" width="8.28515625" style="35" customWidth="1"/>
    <col min="2829" max="2829" width="13.140625" style="35" customWidth="1"/>
    <col min="2830" max="2830" width="12.28515625" style="35" customWidth="1"/>
    <col min="2831" max="2831" width="12.140625" style="35" customWidth="1"/>
    <col min="2832" max="2834" width="9.140625" style="35" customWidth="1"/>
    <col min="2835" max="2835" width="10.140625" style="35" bestFit="1" customWidth="1"/>
    <col min="2836" max="3073" width="9.140625" style="35" customWidth="1"/>
    <col min="3074" max="3074" width="4.7109375" style="35"/>
    <col min="3075" max="3075" width="5.28515625" style="35" customWidth="1"/>
    <col min="3076" max="3076" width="31.85546875" style="35" customWidth="1"/>
    <col min="3077" max="3077" width="7.28515625" style="35" customWidth="1"/>
    <col min="3078" max="3078" width="13.7109375" style="35" customWidth="1"/>
    <col min="3079" max="3079" width="6.5703125" style="35" customWidth="1"/>
    <col min="3080" max="3080" width="12.85546875" style="35" customWidth="1"/>
    <col min="3081" max="3081" width="7.140625" style="35" customWidth="1"/>
    <col min="3082" max="3082" width="13.140625" style="35" customWidth="1"/>
    <col min="3083" max="3083" width="7.7109375" style="35" customWidth="1"/>
    <col min="3084" max="3084" width="8.28515625" style="35" customWidth="1"/>
    <col min="3085" max="3085" width="13.140625" style="35" customWidth="1"/>
    <col min="3086" max="3086" width="12.28515625" style="35" customWidth="1"/>
    <col min="3087" max="3087" width="12.140625" style="35" customWidth="1"/>
    <col min="3088" max="3090" width="9.140625" style="35" customWidth="1"/>
    <col min="3091" max="3091" width="10.140625" style="35" bestFit="1" customWidth="1"/>
    <col min="3092" max="3329" width="9.140625" style="35" customWidth="1"/>
    <col min="3330" max="3330" width="4.7109375" style="35"/>
    <col min="3331" max="3331" width="5.28515625" style="35" customWidth="1"/>
    <col min="3332" max="3332" width="31.85546875" style="35" customWidth="1"/>
    <col min="3333" max="3333" width="7.28515625" style="35" customWidth="1"/>
    <col min="3334" max="3334" width="13.7109375" style="35" customWidth="1"/>
    <col min="3335" max="3335" width="6.5703125" style="35" customWidth="1"/>
    <col min="3336" max="3336" width="12.85546875" style="35" customWidth="1"/>
    <col min="3337" max="3337" width="7.140625" style="35" customWidth="1"/>
    <col min="3338" max="3338" width="13.140625" style="35" customWidth="1"/>
    <col min="3339" max="3339" width="7.7109375" style="35" customWidth="1"/>
    <col min="3340" max="3340" width="8.28515625" style="35" customWidth="1"/>
    <col min="3341" max="3341" width="13.140625" style="35" customWidth="1"/>
    <col min="3342" max="3342" width="12.28515625" style="35" customWidth="1"/>
    <col min="3343" max="3343" width="12.140625" style="35" customWidth="1"/>
    <col min="3344" max="3346" width="9.140625" style="35" customWidth="1"/>
    <col min="3347" max="3347" width="10.140625" style="35" bestFit="1" customWidth="1"/>
    <col min="3348" max="3585" width="9.140625" style="35" customWidth="1"/>
    <col min="3586" max="3586" width="4.7109375" style="35"/>
    <col min="3587" max="3587" width="5.28515625" style="35" customWidth="1"/>
    <col min="3588" max="3588" width="31.85546875" style="35" customWidth="1"/>
    <col min="3589" max="3589" width="7.28515625" style="35" customWidth="1"/>
    <col min="3590" max="3590" width="13.7109375" style="35" customWidth="1"/>
    <col min="3591" max="3591" width="6.5703125" style="35" customWidth="1"/>
    <col min="3592" max="3592" width="12.85546875" style="35" customWidth="1"/>
    <col min="3593" max="3593" width="7.140625" style="35" customWidth="1"/>
    <col min="3594" max="3594" width="13.140625" style="35" customWidth="1"/>
    <col min="3595" max="3595" width="7.7109375" style="35" customWidth="1"/>
    <col min="3596" max="3596" width="8.28515625" style="35" customWidth="1"/>
    <col min="3597" max="3597" width="13.140625" style="35" customWidth="1"/>
    <col min="3598" max="3598" width="12.28515625" style="35" customWidth="1"/>
    <col min="3599" max="3599" width="12.140625" style="35" customWidth="1"/>
    <col min="3600" max="3602" width="9.140625" style="35" customWidth="1"/>
    <col min="3603" max="3603" width="10.140625" style="35" bestFit="1" customWidth="1"/>
    <col min="3604" max="3841" width="9.140625" style="35" customWidth="1"/>
    <col min="3842" max="3842" width="4.7109375" style="35"/>
    <col min="3843" max="3843" width="5.28515625" style="35" customWidth="1"/>
    <col min="3844" max="3844" width="31.85546875" style="35" customWidth="1"/>
    <col min="3845" max="3845" width="7.28515625" style="35" customWidth="1"/>
    <col min="3846" max="3846" width="13.7109375" style="35" customWidth="1"/>
    <col min="3847" max="3847" width="6.5703125" style="35" customWidth="1"/>
    <col min="3848" max="3848" width="12.85546875" style="35" customWidth="1"/>
    <col min="3849" max="3849" width="7.140625" style="35" customWidth="1"/>
    <col min="3850" max="3850" width="13.140625" style="35" customWidth="1"/>
    <col min="3851" max="3851" width="7.7109375" style="35" customWidth="1"/>
    <col min="3852" max="3852" width="8.28515625" style="35" customWidth="1"/>
    <col min="3853" max="3853" width="13.140625" style="35" customWidth="1"/>
    <col min="3854" max="3854" width="12.28515625" style="35" customWidth="1"/>
    <col min="3855" max="3855" width="12.140625" style="35" customWidth="1"/>
    <col min="3856" max="3858" width="9.140625" style="35" customWidth="1"/>
    <col min="3859" max="3859" width="10.140625" style="35" bestFit="1" customWidth="1"/>
    <col min="3860" max="4097" width="9.140625" style="35" customWidth="1"/>
    <col min="4098" max="4098" width="4.7109375" style="35"/>
    <col min="4099" max="4099" width="5.28515625" style="35" customWidth="1"/>
    <col min="4100" max="4100" width="31.85546875" style="35" customWidth="1"/>
    <col min="4101" max="4101" width="7.28515625" style="35" customWidth="1"/>
    <col min="4102" max="4102" width="13.7109375" style="35" customWidth="1"/>
    <col min="4103" max="4103" width="6.5703125" style="35" customWidth="1"/>
    <col min="4104" max="4104" width="12.85546875" style="35" customWidth="1"/>
    <col min="4105" max="4105" width="7.140625" style="35" customWidth="1"/>
    <col min="4106" max="4106" width="13.140625" style="35" customWidth="1"/>
    <col min="4107" max="4107" width="7.7109375" style="35" customWidth="1"/>
    <col min="4108" max="4108" width="8.28515625" style="35" customWidth="1"/>
    <col min="4109" max="4109" width="13.140625" style="35" customWidth="1"/>
    <col min="4110" max="4110" width="12.28515625" style="35" customWidth="1"/>
    <col min="4111" max="4111" width="12.140625" style="35" customWidth="1"/>
    <col min="4112" max="4114" width="9.140625" style="35" customWidth="1"/>
    <col min="4115" max="4115" width="10.140625" style="35" bestFit="1" customWidth="1"/>
    <col min="4116" max="4353" width="9.140625" style="35" customWidth="1"/>
    <col min="4354" max="4354" width="4.7109375" style="35"/>
    <col min="4355" max="4355" width="5.28515625" style="35" customWidth="1"/>
    <col min="4356" max="4356" width="31.85546875" style="35" customWidth="1"/>
    <col min="4357" max="4357" width="7.28515625" style="35" customWidth="1"/>
    <col min="4358" max="4358" width="13.7109375" style="35" customWidth="1"/>
    <col min="4359" max="4359" width="6.5703125" style="35" customWidth="1"/>
    <col min="4360" max="4360" width="12.85546875" style="35" customWidth="1"/>
    <col min="4361" max="4361" width="7.140625" style="35" customWidth="1"/>
    <col min="4362" max="4362" width="13.140625" style="35" customWidth="1"/>
    <col min="4363" max="4363" width="7.7109375" style="35" customWidth="1"/>
    <col min="4364" max="4364" width="8.28515625" style="35" customWidth="1"/>
    <col min="4365" max="4365" width="13.140625" style="35" customWidth="1"/>
    <col min="4366" max="4366" width="12.28515625" style="35" customWidth="1"/>
    <col min="4367" max="4367" width="12.140625" style="35" customWidth="1"/>
    <col min="4368" max="4370" width="9.140625" style="35" customWidth="1"/>
    <col min="4371" max="4371" width="10.140625" style="35" bestFit="1" customWidth="1"/>
    <col min="4372" max="4609" width="9.140625" style="35" customWidth="1"/>
    <col min="4610" max="4610" width="4.7109375" style="35"/>
    <col min="4611" max="4611" width="5.28515625" style="35" customWidth="1"/>
    <col min="4612" max="4612" width="31.85546875" style="35" customWidth="1"/>
    <col min="4613" max="4613" width="7.28515625" style="35" customWidth="1"/>
    <col min="4614" max="4614" width="13.7109375" style="35" customWidth="1"/>
    <col min="4615" max="4615" width="6.5703125" style="35" customWidth="1"/>
    <col min="4616" max="4616" width="12.85546875" style="35" customWidth="1"/>
    <col min="4617" max="4617" width="7.140625" style="35" customWidth="1"/>
    <col min="4618" max="4618" width="13.140625" style="35" customWidth="1"/>
    <col min="4619" max="4619" width="7.7109375" style="35" customWidth="1"/>
    <col min="4620" max="4620" width="8.28515625" style="35" customWidth="1"/>
    <col min="4621" max="4621" width="13.140625" style="35" customWidth="1"/>
    <col min="4622" max="4622" width="12.28515625" style="35" customWidth="1"/>
    <col min="4623" max="4623" width="12.140625" style="35" customWidth="1"/>
    <col min="4624" max="4626" width="9.140625" style="35" customWidth="1"/>
    <col min="4627" max="4627" width="10.140625" style="35" bestFit="1" customWidth="1"/>
    <col min="4628" max="4865" width="9.140625" style="35" customWidth="1"/>
    <col min="4866" max="4866" width="4.7109375" style="35"/>
    <col min="4867" max="4867" width="5.28515625" style="35" customWidth="1"/>
    <col min="4868" max="4868" width="31.85546875" style="35" customWidth="1"/>
    <col min="4869" max="4869" width="7.28515625" style="35" customWidth="1"/>
    <col min="4870" max="4870" width="13.7109375" style="35" customWidth="1"/>
    <col min="4871" max="4871" width="6.5703125" style="35" customWidth="1"/>
    <col min="4872" max="4872" width="12.85546875" style="35" customWidth="1"/>
    <col min="4873" max="4873" width="7.140625" style="35" customWidth="1"/>
    <col min="4874" max="4874" width="13.140625" style="35" customWidth="1"/>
    <col min="4875" max="4875" width="7.7109375" style="35" customWidth="1"/>
    <col min="4876" max="4876" width="8.28515625" style="35" customWidth="1"/>
    <col min="4877" max="4877" width="13.140625" style="35" customWidth="1"/>
    <col min="4878" max="4878" width="12.28515625" style="35" customWidth="1"/>
    <col min="4879" max="4879" width="12.140625" style="35" customWidth="1"/>
    <col min="4880" max="4882" width="9.140625" style="35" customWidth="1"/>
    <col min="4883" max="4883" width="10.140625" style="35" bestFit="1" customWidth="1"/>
    <col min="4884" max="5121" width="9.140625" style="35" customWidth="1"/>
    <col min="5122" max="5122" width="4.7109375" style="35"/>
    <col min="5123" max="5123" width="5.28515625" style="35" customWidth="1"/>
    <col min="5124" max="5124" width="31.85546875" style="35" customWidth="1"/>
    <col min="5125" max="5125" width="7.28515625" style="35" customWidth="1"/>
    <col min="5126" max="5126" width="13.7109375" style="35" customWidth="1"/>
    <col min="5127" max="5127" width="6.5703125" style="35" customWidth="1"/>
    <col min="5128" max="5128" width="12.85546875" style="35" customWidth="1"/>
    <col min="5129" max="5129" width="7.140625" style="35" customWidth="1"/>
    <col min="5130" max="5130" width="13.140625" style="35" customWidth="1"/>
    <col min="5131" max="5131" width="7.7109375" style="35" customWidth="1"/>
    <col min="5132" max="5132" width="8.28515625" style="35" customWidth="1"/>
    <col min="5133" max="5133" width="13.140625" style="35" customWidth="1"/>
    <col min="5134" max="5134" width="12.28515625" style="35" customWidth="1"/>
    <col min="5135" max="5135" width="12.140625" style="35" customWidth="1"/>
    <col min="5136" max="5138" width="9.140625" style="35" customWidth="1"/>
    <col min="5139" max="5139" width="10.140625" style="35" bestFit="1" customWidth="1"/>
    <col min="5140" max="5377" width="9.140625" style="35" customWidth="1"/>
    <col min="5378" max="5378" width="4.7109375" style="35"/>
    <col min="5379" max="5379" width="5.28515625" style="35" customWidth="1"/>
    <col min="5380" max="5380" width="31.85546875" style="35" customWidth="1"/>
    <col min="5381" max="5381" width="7.28515625" style="35" customWidth="1"/>
    <col min="5382" max="5382" width="13.7109375" style="35" customWidth="1"/>
    <col min="5383" max="5383" width="6.5703125" style="35" customWidth="1"/>
    <col min="5384" max="5384" width="12.85546875" style="35" customWidth="1"/>
    <col min="5385" max="5385" width="7.140625" style="35" customWidth="1"/>
    <col min="5386" max="5386" width="13.140625" style="35" customWidth="1"/>
    <col min="5387" max="5387" width="7.7109375" style="35" customWidth="1"/>
    <col min="5388" max="5388" width="8.28515625" style="35" customWidth="1"/>
    <col min="5389" max="5389" width="13.140625" style="35" customWidth="1"/>
    <col min="5390" max="5390" width="12.28515625" style="35" customWidth="1"/>
    <col min="5391" max="5391" width="12.140625" style="35" customWidth="1"/>
    <col min="5392" max="5394" width="9.140625" style="35" customWidth="1"/>
    <col min="5395" max="5395" width="10.140625" style="35" bestFit="1" customWidth="1"/>
    <col min="5396" max="5633" width="9.140625" style="35" customWidth="1"/>
    <col min="5634" max="5634" width="4.7109375" style="35"/>
    <col min="5635" max="5635" width="5.28515625" style="35" customWidth="1"/>
    <col min="5636" max="5636" width="31.85546875" style="35" customWidth="1"/>
    <col min="5637" max="5637" width="7.28515625" style="35" customWidth="1"/>
    <col min="5638" max="5638" width="13.7109375" style="35" customWidth="1"/>
    <col min="5639" max="5639" width="6.5703125" style="35" customWidth="1"/>
    <col min="5640" max="5640" width="12.85546875" style="35" customWidth="1"/>
    <col min="5641" max="5641" width="7.140625" style="35" customWidth="1"/>
    <col min="5642" max="5642" width="13.140625" style="35" customWidth="1"/>
    <col min="5643" max="5643" width="7.7109375" style="35" customWidth="1"/>
    <col min="5644" max="5644" width="8.28515625" style="35" customWidth="1"/>
    <col min="5645" max="5645" width="13.140625" style="35" customWidth="1"/>
    <col min="5646" max="5646" width="12.28515625" style="35" customWidth="1"/>
    <col min="5647" max="5647" width="12.140625" style="35" customWidth="1"/>
    <col min="5648" max="5650" width="9.140625" style="35" customWidth="1"/>
    <col min="5651" max="5651" width="10.140625" style="35" bestFit="1" customWidth="1"/>
    <col min="5652" max="5889" width="9.140625" style="35" customWidth="1"/>
    <col min="5890" max="5890" width="4.7109375" style="35"/>
    <col min="5891" max="5891" width="5.28515625" style="35" customWidth="1"/>
    <col min="5892" max="5892" width="31.85546875" style="35" customWidth="1"/>
    <col min="5893" max="5893" width="7.28515625" style="35" customWidth="1"/>
    <col min="5894" max="5894" width="13.7109375" style="35" customWidth="1"/>
    <col min="5895" max="5895" width="6.5703125" style="35" customWidth="1"/>
    <col min="5896" max="5896" width="12.85546875" style="35" customWidth="1"/>
    <col min="5897" max="5897" width="7.140625" style="35" customWidth="1"/>
    <col min="5898" max="5898" width="13.140625" style="35" customWidth="1"/>
    <col min="5899" max="5899" width="7.7109375" style="35" customWidth="1"/>
    <col min="5900" max="5900" width="8.28515625" style="35" customWidth="1"/>
    <col min="5901" max="5901" width="13.140625" style="35" customWidth="1"/>
    <col min="5902" max="5902" width="12.28515625" style="35" customWidth="1"/>
    <col min="5903" max="5903" width="12.140625" style="35" customWidth="1"/>
    <col min="5904" max="5906" width="9.140625" style="35" customWidth="1"/>
    <col min="5907" max="5907" width="10.140625" style="35" bestFit="1" customWidth="1"/>
    <col min="5908" max="6145" width="9.140625" style="35" customWidth="1"/>
    <col min="6146" max="6146" width="4.7109375" style="35"/>
    <col min="6147" max="6147" width="5.28515625" style="35" customWidth="1"/>
    <col min="6148" max="6148" width="31.85546875" style="35" customWidth="1"/>
    <col min="6149" max="6149" width="7.28515625" style="35" customWidth="1"/>
    <col min="6150" max="6150" width="13.7109375" style="35" customWidth="1"/>
    <col min="6151" max="6151" width="6.5703125" style="35" customWidth="1"/>
    <col min="6152" max="6152" width="12.85546875" style="35" customWidth="1"/>
    <col min="6153" max="6153" width="7.140625" style="35" customWidth="1"/>
    <col min="6154" max="6154" width="13.140625" style="35" customWidth="1"/>
    <col min="6155" max="6155" width="7.7109375" style="35" customWidth="1"/>
    <col min="6156" max="6156" width="8.28515625" style="35" customWidth="1"/>
    <col min="6157" max="6157" width="13.140625" style="35" customWidth="1"/>
    <col min="6158" max="6158" width="12.28515625" style="35" customWidth="1"/>
    <col min="6159" max="6159" width="12.140625" style="35" customWidth="1"/>
    <col min="6160" max="6162" width="9.140625" style="35" customWidth="1"/>
    <col min="6163" max="6163" width="10.140625" style="35" bestFit="1" customWidth="1"/>
    <col min="6164" max="6401" width="9.140625" style="35" customWidth="1"/>
    <col min="6402" max="6402" width="4.7109375" style="35"/>
    <col min="6403" max="6403" width="5.28515625" style="35" customWidth="1"/>
    <col min="6404" max="6404" width="31.85546875" style="35" customWidth="1"/>
    <col min="6405" max="6405" width="7.28515625" style="35" customWidth="1"/>
    <col min="6406" max="6406" width="13.7109375" style="35" customWidth="1"/>
    <col min="6407" max="6407" width="6.5703125" style="35" customWidth="1"/>
    <col min="6408" max="6408" width="12.85546875" style="35" customWidth="1"/>
    <col min="6409" max="6409" width="7.140625" style="35" customWidth="1"/>
    <col min="6410" max="6410" width="13.140625" style="35" customWidth="1"/>
    <col min="6411" max="6411" width="7.7109375" style="35" customWidth="1"/>
    <col min="6412" max="6412" width="8.28515625" style="35" customWidth="1"/>
    <col min="6413" max="6413" width="13.140625" style="35" customWidth="1"/>
    <col min="6414" max="6414" width="12.28515625" style="35" customWidth="1"/>
    <col min="6415" max="6415" width="12.140625" style="35" customWidth="1"/>
    <col min="6416" max="6418" width="9.140625" style="35" customWidth="1"/>
    <col min="6419" max="6419" width="10.140625" style="35" bestFit="1" customWidth="1"/>
    <col min="6420" max="6657" width="9.140625" style="35" customWidth="1"/>
    <col min="6658" max="6658" width="4.7109375" style="35"/>
    <col min="6659" max="6659" width="5.28515625" style="35" customWidth="1"/>
    <col min="6660" max="6660" width="31.85546875" style="35" customWidth="1"/>
    <col min="6661" max="6661" width="7.28515625" style="35" customWidth="1"/>
    <col min="6662" max="6662" width="13.7109375" style="35" customWidth="1"/>
    <col min="6663" max="6663" width="6.5703125" style="35" customWidth="1"/>
    <col min="6664" max="6664" width="12.85546875" style="35" customWidth="1"/>
    <col min="6665" max="6665" width="7.140625" style="35" customWidth="1"/>
    <col min="6666" max="6666" width="13.140625" style="35" customWidth="1"/>
    <col min="6667" max="6667" width="7.7109375" style="35" customWidth="1"/>
    <col min="6668" max="6668" width="8.28515625" style="35" customWidth="1"/>
    <col min="6669" max="6669" width="13.140625" style="35" customWidth="1"/>
    <col min="6670" max="6670" width="12.28515625" style="35" customWidth="1"/>
    <col min="6671" max="6671" width="12.140625" style="35" customWidth="1"/>
    <col min="6672" max="6674" width="9.140625" style="35" customWidth="1"/>
    <col min="6675" max="6675" width="10.140625" style="35" bestFit="1" customWidth="1"/>
    <col min="6676" max="6913" width="9.140625" style="35" customWidth="1"/>
    <col min="6914" max="6914" width="4.7109375" style="35"/>
    <col min="6915" max="6915" width="5.28515625" style="35" customWidth="1"/>
    <col min="6916" max="6916" width="31.85546875" style="35" customWidth="1"/>
    <col min="6917" max="6917" width="7.28515625" style="35" customWidth="1"/>
    <col min="6918" max="6918" width="13.7109375" style="35" customWidth="1"/>
    <col min="6919" max="6919" width="6.5703125" style="35" customWidth="1"/>
    <col min="6920" max="6920" width="12.85546875" style="35" customWidth="1"/>
    <col min="6921" max="6921" width="7.140625" style="35" customWidth="1"/>
    <col min="6922" max="6922" width="13.140625" style="35" customWidth="1"/>
    <col min="6923" max="6923" width="7.7109375" style="35" customWidth="1"/>
    <col min="6924" max="6924" width="8.28515625" style="35" customWidth="1"/>
    <col min="6925" max="6925" width="13.140625" style="35" customWidth="1"/>
    <col min="6926" max="6926" width="12.28515625" style="35" customWidth="1"/>
    <col min="6927" max="6927" width="12.140625" style="35" customWidth="1"/>
    <col min="6928" max="6930" width="9.140625" style="35" customWidth="1"/>
    <col min="6931" max="6931" width="10.140625" style="35" bestFit="1" customWidth="1"/>
    <col min="6932" max="7169" width="9.140625" style="35" customWidth="1"/>
    <col min="7170" max="7170" width="4.7109375" style="35"/>
    <col min="7171" max="7171" width="5.28515625" style="35" customWidth="1"/>
    <col min="7172" max="7172" width="31.85546875" style="35" customWidth="1"/>
    <col min="7173" max="7173" width="7.28515625" style="35" customWidth="1"/>
    <col min="7174" max="7174" width="13.7109375" style="35" customWidth="1"/>
    <col min="7175" max="7175" width="6.5703125" style="35" customWidth="1"/>
    <col min="7176" max="7176" width="12.85546875" style="35" customWidth="1"/>
    <col min="7177" max="7177" width="7.140625" style="35" customWidth="1"/>
    <col min="7178" max="7178" width="13.140625" style="35" customWidth="1"/>
    <col min="7179" max="7179" width="7.7109375" style="35" customWidth="1"/>
    <col min="7180" max="7180" width="8.28515625" style="35" customWidth="1"/>
    <col min="7181" max="7181" width="13.140625" style="35" customWidth="1"/>
    <col min="7182" max="7182" width="12.28515625" style="35" customWidth="1"/>
    <col min="7183" max="7183" width="12.140625" style="35" customWidth="1"/>
    <col min="7184" max="7186" width="9.140625" style="35" customWidth="1"/>
    <col min="7187" max="7187" width="10.140625" style="35" bestFit="1" customWidth="1"/>
    <col min="7188" max="7425" width="9.140625" style="35" customWidth="1"/>
    <col min="7426" max="7426" width="4.7109375" style="35"/>
    <col min="7427" max="7427" width="5.28515625" style="35" customWidth="1"/>
    <col min="7428" max="7428" width="31.85546875" style="35" customWidth="1"/>
    <col min="7429" max="7429" width="7.28515625" style="35" customWidth="1"/>
    <col min="7430" max="7430" width="13.7109375" style="35" customWidth="1"/>
    <col min="7431" max="7431" width="6.5703125" style="35" customWidth="1"/>
    <col min="7432" max="7432" width="12.85546875" style="35" customWidth="1"/>
    <col min="7433" max="7433" width="7.140625" style="35" customWidth="1"/>
    <col min="7434" max="7434" width="13.140625" style="35" customWidth="1"/>
    <col min="7435" max="7435" width="7.7109375" style="35" customWidth="1"/>
    <col min="7436" max="7436" width="8.28515625" style="35" customWidth="1"/>
    <col min="7437" max="7437" width="13.140625" style="35" customWidth="1"/>
    <col min="7438" max="7438" width="12.28515625" style="35" customWidth="1"/>
    <col min="7439" max="7439" width="12.140625" style="35" customWidth="1"/>
    <col min="7440" max="7442" width="9.140625" style="35" customWidth="1"/>
    <col min="7443" max="7443" width="10.140625" style="35" bestFit="1" customWidth="1"/>
    <col min="7444" max="7681" width="9.140625" style="35" customWidth="1"/>
    <col min="7682" max="7682" width="4.7109375" style="35"/>
    <col min="7683" max="7683" width="5.28515625" style="35" customWidth="1"/>
    <col min="7684" max="7684" width="31.85546875" style="35" customWidth="1"/>
    <col min="7685" max="7685" width="7.28515625" style="35" customWidth="1"/>
    <col min="7686" max="7686" width="13.7109375" style="35" customWidth="1"/>
    <col min="7687" max="7687" width="6.5703125" style="35" customWidth="1"/>
    <col min="7688" max="7688" width="12.85546875" style="35" customWidth="1"/>
    <col min="7689" max="7689" width="7.140625" style="35" customWidth="1"/>
    <col min="7690" max="7690" width="13.140625" style="35" customWidth="1"/>
    <col min="7691" max="7691" width="7.7109375" style="35" customWidth="1"/>
    <col min="7692" max="7692" width="8.28515625" style="35" customWidth="1"/>
    <col min="7693" max="7693" width="13.140625" style="35" customWidth="1"/>
    <col min="7694" max="7694" width="12.28515625" style="35" customWidth="1"/>
    <col min="7695" max="7695" width="12.140625" style="35" customWidth="1"/>
    <col min="7696" max="7698" width="9.140625" style="35" customWidth="1"/>
    <col min="7699" max="7699" width="10.140625" style="35" bestFit="1" customWidth="1"/>
    <col min="7700" max="7937" width="9.140625" style="35" customWidth="1"/>
    <col min="7938" max="7938" width="4.7109375" style="35"/>
    <col min="7939" max="7939" width="5.28515625" style="35" customWidth="1"/>
    <col min="7940" max="7940" width="31.85546875" style="35" customWidth="1"/>
    <col min="7941" max="7941" width="7.28515625" style="35" customWidth="1"/>
    <col min="7942" max="7942" width="13.7109375" style="35" customWidth="1"/>
    <col min="7943" max="7943" width="6.5703125" style="35" customWidth="1"/>
    <col min="7944" max="7944" width="12.85546875" style="35" customWidth="1"/>
    <col min="7945" max="7945" width="7.140625" style="35" customWidth="1"/>
    <col min="7946" max="7946" width="13.140625" style="35" customWidth="1"/>
    <col min="7947" max="7947" width="7.7109375" style="35" customWidth="1"/>
    <col min="7948" max="7948" width="8.28515625" style="35" customWidth="1"/>
    <col min="7949" max="7949" width="13.140625" style="35" customWidth="1"/>
    <col min="7950" max="7950" width="12.28515625" style="35" customWidth="1"/>
    <col min="7951" max="7951" width="12.140625" style="35" customWidth="1"/>
    <col min="7952" max="7954" width="9.140625" style="35" customWidth="1"/>
    <col min="7955" max="7955" width="10.140625" style="35" bestFit="1" customWidth="1"/>
    <col min="7956" max="8193" width="9.140625" style="35" customWidth="1"/>
    <col min="8194" max="8194" width="4.7109375" style="35"/>
    <col min="8195" max="8195" width="5.28515625" style="35" customWidth="1"/>
    <col min="8196" max="8196" width="31.85546875" style="35" customWidth="1"/>
    <col min="8197" max="8197" width="7.28515625" style="35" customWidth="1"/>
    <col min="8198" max="8198" width="13.7109375" style="35" customWidth="1"/>
    <col min="8199" max="8199" width="6.5703125" style="35" customWidth="1"/>
    <col min="8200" max="8200" width="12.85546875" style="35" customWidth="1"/>
    <col min="8201" max="8201" width="7.140625" style="35" customWidth="1"/>
    <col min="8202" max="8202" width="13.140625" style="35" customWidth="1"/>
    <col min="8203" max="8203" width="7.7109375" style="35" customWidth="1"/>
    <col min="8204" max="8204" width="8.28515625" style="35" customWidth="1"/>
    <col min="8205" max="8205" width="13.140625" style="35" customWidth="1"/>
    <col min="8206" max="8206" width="12.28515625" style="35" customWidth="1"/>
    <col min="8207" max="8207" width="12.140625" style="35" customWidth="1"/>
    <col min="8208" max="8210" width="9.140625" style="35" customWidth="1"/>
    <col min="8211" max="8211" width="10.140625" style="35" bestFit="1" customWidth="1"/>
    <col min="8212" max="8449" width="9.140625" style="35" customWidth="1"/>
    <col min="8450" max="8450" width="4.7109375" style="35"/>
    <col min="8451" max="8451" width="5.28515625" style="35" customWidth="1"/>
    <col min="8452" max="8452" width="31.85546875" style="35" customWidth="1"/>
    <col min="8453" max="8453" width="7.28515625" style="35" customWidth="1"/>
    <col min="8454" max="8454" width="13.7109375" style="35" customWidth="1"/>
    <col min="8455" max="8455" width="6.5703125" style="35" customWidth="1"/>
    <col min="8456" max="8456" width="12.85546875" style="35" customWidth="1"/>
    <col min="8457" max="8457" width="7.140625" style="35" customWidth="1"/>
    <col min="8458" max="8458" width="13.140625" style="35" customWidth="1"/>
    <col min="8459" max="8459" width="7.7109375" style="35" customWidth="1"/>
    <col min="8460" max="8460" width="8.28515625" style="35" customWidth="1"/>
    <col min="8461" max="8461" width="13.140625" style="35" customWidth="1"/>
    <col min="8462" max="8462" width="12.28515625" style="35" customWidth="1"/>
    <col min="8463" max="8463" width="12.140625" style="35" customWidth="1"/>
    <col min="8464" max="8466" width="9.140625" style="35" customWidth="1"/>
    <col min="8467" max="8467" width="10.140625" style="35" bestFit="1" customWidth="1"/>
    <col min="8468" max="8705" width="9.140625" style="35" customWidth="1"/>
    <col min="8706" max="8706" width="4.7109375" style="35"/>
    <col min="8707" max="8707" width="5.28515625" style="35" customWidth="1"/>
    <col min="8708" max="8708" width="31.85546875" style="35" customWidth="1"/>
    <col min="8709" max="8709" width="7.28515625" style="35" customWidth="1"/>
    <col min="8710" max="8710" width="13.7109375" style="35" customWidth="1"/>
    <col min="8711" max="8711" width="6.5703125" style="35" customWidth="1"/>
    <col min="8712" max="8712" width="12.85546875" style="35" customWidth="1"/>
    <col min="8713" max="8713" width="7.140625" style="35" customWidth="1"/>
    <col min="8714" max="8714" width="13.140625" style="35" customWidth="1"/>
    <col min="8715" max="8715" width="7.7109375" style="35" customWidth="1"/>
    <col min="8716" max="8716" width="8.28515625" style="35" customWidth="1"/>
    <col min="8717" max="8717" width="13.140625" style="35" customWidth="1"/>
    <col min="8718" max="8718" width="12.28515625" style="35" customWidth="1"/>
    <col min="8719" max="8719" width="12.140625" style="35" customWidth="1"/>
    <col min="8720" max="8722" width="9.140625" style="35" customWidth="1"/>
    <col min="8723" max="8723" width="10.140625" style="35" bestFit="1" customWidth="1"/>
    <col min="8724" max="8961" width="9.140625" style="35" customWidth="1"/>
    <col min="8962" max="8962" width="4.7109375" style="35"/>
    <col min="8963" max="8963" width="5.28515625" style="35" customWidth="1"/>
    <col min="8964" max="8964" width="31.85546875" style="35" customWidth="1"/>
    <col min="8965" max="8965" width="7.28515625" style="35" customWidth="1"/>
    <col min="8966" max="8966" width="13.7109375" style="35" customWidth="1"/>
    <col min="8967" max="8967" width="6.5703125" style="35" customWidth="1"/>
    <col min="8968" max="8968" width="12.85546875" style="35" customWidth="1"/>
    <col min="8969" max="8969" width="7.140625" style="35" customWidth="1"/>
    <col min="8970" max="8970" width="13.140625" style="35" customWidth="1"/>
    <col min="8971" max="8971" width="7.7109375" style="35" customWidth="1"/>
    <col min="8972" max="8972" width="8.28515625" style="35" customWidth="1"/>
    <col min="8973" max="8973" width="13.140625" style="35" customWidth="1"/>
    <col min="8974" max="8974" width="12.28515625" style="35" customWidth="1"/>
    <col min="8975" max="8975" width="12.140625" style="35" customWidth="1"/>
    <col min="8976" max="8978" width="9.140625" style="35" customWidth="1"/>
    <col min="8979" max="8979" width="10.140625" style="35" bestFit="1" customWidth="1"/>
    <col min="8980" max="9217" width="9.140625" style="35" customWidth="1"/>
    <col min="9218" max="9218" width="4.7109375" style="35"/>
    <col min="9219" max="9219" width="5.28515625" style="35" customWidth="1"/>
    <col min="9220" max="9220" width="31.85546875" style="35" customWidth="1"/>
    <col min="9221" max="9221" width="7.28515625" style="35" customWidth="1"/>
    <col min="9222" max="9222" width="13.7109375" style="35" customWidth="1"/>
    <col min="9223" max="9223" width="6.5703125" style="35" customWidth="1"/>
    <col min="9224" max="9224" width="12.85546875" style="35" customWidth="1"/>
    <col min="9225" max="9225" width="7.140625" style="35" customWidth="1"/>
    <col min="9226" max="9226" width="13.140625" style="35" customWidth="1"/>
    <col min="9227" max="9227" width="7.7109375" style="35" customWidth="1"/>
    <col min="9228" max="9228" width="8.28515625" style="35" customWidth="1"/>
    <col min="9229" max="9229" width="13.140625" style="35" customWidth="1"/>
    <col min="9230" max="9230" width="12.28515625" style="35" customWidth="1"/>
    <col min="9231" max="9231" width="12.140625" style="35" customWidth="1"/>
    <col min="9232" max="9234" width="9.140625" style="35" customWidth="1"/>
    <col min="9235" max="9235" width="10.140625" style="35" bestFit="1" customWidth="1"/>
    <col min="9236" max="9473" width="9.140625" style="35" customWidth="1"/>
    <col min="9474" max="9474" width="4.7109375" style="35"/>
    <col min="9475" max="9475" width="5.28515625" style="35" customWidth="1"/>
    <col min="9476" max="9476" width="31.85546875" style="35" customWidth="1"/>
    <col min="9477" max="9477" width="7.28515625" style="35" customWidth="1"/>
    <col min="9478" max="9478" width="13.7109375" style="35" customWidth="1"/>
    <col min="9479" max="9479" width="6.5703125" style="35" customWidth="1"/>
    <col min="9480" max="9480" width="12.85546875" style="35" customWidth="1"/>
    <col min="9481" max="9481" width="7.140625" style="35" customWidth="1"/>
    <col min="9482" max="9482" width="13.140625" style="35" customWidth="1"/>
    <col min="9483" max="9483" width="7.7109375" style="35" customWidth="1"/>
    <col min="9484" max="9484" width="8.28515625" style="35" customWidth="1"/>
    <col min="9485" max="9485" width="13.140625" style="35" customWidth="1"/>
    <col min="9486" max="9486" width="12.28515625" style="35" customWidth="1"/>
    <col min="9487" max="9487" width="12.140625" style="35" customWidth="1"/>
    <col min="9488" max="9490" width="9.140625" style="35" customWidth="1"/>
    <col min="9491" max="9491" width="10.140625" style="35" bestFit="1" customWidth="1"/>
    <col min="9492" max="9729" width="9.140625" style="35" customWidth="1"/>
    <col min="9730" max="9730" width="4.7109375" style="35"/>
    <col min="9731" max="9731" width="5.28515625" style="35" customWidth="1"/>
    <col min="9732" max="9732" width="31.85546875" style="35" customWidth="1"/>
    <col min="9733" max="9733" width="7.28515625" style="35" customWidth="1"/>
    <col min="9734" max="9734" width="13.7109375" style="35" customWidth="1"/>
    <col min="9735" max="9735" width="6.5703125" style="35" customWidth="1"/>
    <col min="9736" max="9736" width="12.85546875" style="35" customWidth="1"/>
    <col min="9737" max="9737" width="7.140625" style="35" customWidth="1"/>
    <col min="9738" max="9738" width="13.140625" style="35" customWidth="1"/>
    <col min="9739" max="9739" width="7.7109375" style="35" customWidth="1"/>
    <col min="9740" max="9740" width="8.28515625" style="35" customWidth="1"/>
    <col min="9741" max="9741" width="13.140625" style="35" customWidth="1"/>
    <col min="9742" max="9742" width="12.28515625" style="35" customWidth="1"/>
    <col min="9743" max="9743" width="12.140625" style="35" customWidth="1"/>
    <col min="9744" max="9746" width="9.140625" style="35" customWidth="1"/>
    <col min="9747" max="9747" width="10.140625" style="35" bestFit="1" customWidth="1"/>
    <col min="9748" max="9985" width="9.140625" style="35" customWidth="1"/>
    <col min="9986" max="9986" width="4.7109375" style="35"/>
    <col min="9987" max="9987" width="5.28515625" style="35" customWidth="1"/>
    <col min="9988" max="9988" width="31.85546875" style="35" customWidth="1"/>
    <col min="9989" max="9989" width="7.28515625" style="35" customWidth="1"/>
    <col min="9990" max="9990" width="13.7109375" style="35" customWidth="1"/>
    <col min="9991" max="9991" width="6.5703125" style="35" customWidth="1"/>
    <col min="9992" max="9992" width="12.85546875" style="35" customWidth="1"/>
    <col min="9993" max="9993" width="7.140625" style="35" customWidth="1"/>
    <col min="9994" max="9994" width="13.140625" style="35" customWidth="1"/>
    <col min="9995" max="9995" width="7.7109375" style="35" customWidth="1"/>
    <col min="9996" max="9996" width="8.28515625" style="35" customWidth="1"/>
    <col min="9997" max="9997" width="13.140625" style="35" customWidth="1"/>
    <col min="9998" max="9998" width="12.28515625" style="35" customWidth="1"/>
    <col min="9999" max="9999" width="12.140625" style="35" customWidth="1"/>
    <col min="10000" max="10002" width="9.140625" style="35" customWidth="1"/>
    <col min="10003" max="10003" width="10.140625" style="35" bestFit="1" customWidth="1"/>
    <col min="10004" max="10241" width="9.140625" style="35" customWidth="1"/>
    <col min="10242" max="10242" width="4.7109375" style="35"/>
    <col min="10243" max="10243" width="5.28515625" style="35" customWidth="1"/>
    <col min="10244" max="10244" width="31.85546875" style="35" customWidth="1"/>
    <col min="10245" max="10245" width="7.28515625" style="35" customWidth="1"/>
    <col min="10246" max="10246" width="13.7109375" style="35" customWidth="1"/>
    <col min="10247" max="10247" width="6.5703125" style="35" customWidth="1"/>
    <col min="10248" max="10248" width="12.85546875" style="35" customWidth="1"/>
    <col min="10249" max="10249" width="7.140625" style="35" customWidth="1"/>
    <col min="10250" max="10250" width="13.140625" style="35" customWidth="1"/>
    <col min="10251" max="10251" width="7.7109375" style="35" customWidth="1"/>
    <col min="10252" max="10252" width="8.28515625" style="35" customWidth="1"/>
    <col min="10253" max="10253" width="13.140625" style="35" customWidth="1"/>
    <col min="10254" max="10254" width="12.28515625" style="35" customWidth="1"/>
    <col min="10255" max="10255" width="12.140625" style="35" customWidth="1"/>
    <col min="10256" max="10258" width="9.140625" style="35" customWidth="1"/>
    <col min="10259" max="10259" width="10.140625" style="35" bestFit="1" customWidth="1"/>
    <col min="10260" max="10497" width="9.140625" style="35" customWidth="1"/>
    <col min="10498" max="10498" width="4.7109375" style="35"/>
    <col min="10499" max="10499" width="5.28515625" style="35" customWidth="1"/>
    <col min="10500" max="10500" width="31.85546875" style="35" customWidth="1"/>
    <col min="10501" max="10501" width="7.28515625" style="35" customWidth="1"/>
    <col min="10502" max="10502" width="13.7109375" style="35" customWidth="1"/>
    <col min="10503" max="10503" width="6.5703125" style="35" customWidth="1"/>
    <col min="10504" max="10504" width="12.85546875" style="35" customWidth="1"/>
    <col min="10505" max="10505" width="7.140625" style="35" customWidth="1"/>
    <col min="10506" max="10506" width="13.140625" style="35" customWidth="1"/>
    <col min="10507" max="10507" width="7.7109375" style="35" customWidth="1"/>
    <col min="10508" max="10508" width="8.28515625" style="35" customWidth="1"/>
    <col min="10509" max="10509" width="13.140625" style="35" customWidth="1"/>
    <col min="10510" max="10510" width="12.28515625" style="35" customWidth="1"/>
    <col min="10511" max="10511" width="12.140625" style="35" customWidth="1"/>
    <col min="10512" max="10514" width="9.140625" style="35" customWidth="1"/>
    <col min="10515" max="10515" width="10.140625" style="35" bestFit="1" customWidth="1"/>
    <col min="10516" max="10753" width="9.140625" style="35" customWidth="1"/>
    <col min="10754" max="10754" width="4.7109375" style="35"/>
    <col min="10755" max="10755" width="5.28515625" style="35" customWidth="1"/>
    <col min="10756" max="10756" width="31.85546875" style="35" customWidth="1"/>
    <col min="10757" max="10757" width="7.28515625" style="35" customWidth="1"/>
    <col min="10758" max="10758" width="13.7109375" style="35" customWidth="1"/>
    <col min="10759" max="10759" width="6.5703125" style="35" customWidth="1"/>
    <col min="10760" max="10760" width="12.85546875" style="35" customWidth="1"/>
    <col min="10761" max="10761" width="7.140625" style="35" customWidth="1"/>
    <col min="10762" max="10762" width="13.140625" style="35" customWidth="1"/>
    <col min="10763" max="10763" width="7.7109375" style="35" customWidth="1"/>
    <col min="10764" max="10764" width="8.28515625" style="35" customWidth="1"/>
    <col min="10765" max="10765" width="13.140625" style="35" customWidth="1"/>
    <col min="10766" max="10766" width="12.28515625" style="35" customWidth="1"/>
    <col min="10767" max="10767" width="12.140625" style="35" customWidth="1"/>
    <col min="10768" max="10770" width="9.140625" style="35" customWidth="1"/>
    <col min="10771" max="10771" width="10.140625" style="35" bestFit="1" customWidth="1"/>
    <col min="10772" max="11009" width="9.140625" style="35" customWidth="1"/>
    <col min="11010" max="11010" width="4.7109375" style="35"/>
    <col min="11011" max="11011" width="5.28515625" style="35" customWidth="1"/>
    <col min="11012" max="11012" width="31.85546875" style="35" customWidth="1"/>
    <col min="11013" max="11013" width="7.28515625" style="35" customWidth="1"/>
    <col min="11014" max="11014" width="13.7109375" style="35" customWidth="1"/>
    <col min="11015" max="11015" width="6.5703125" style="35" customWidth="1"/>
    <col min="11016" max="11016" width="12.85546875" style="35" customWidth="1"/>
    <col min="11017" max="11017" width="7.140625" style="35" customWidth="1"/>
    <col min="11018" max="11018" width="13.140625" style="35" customWidth="1"/>
    <col min="11019" max="11019" width="7.7109375" style="35" customWidth="1"/>
    <col min="11020" max="11020" width="8.28515625" style="35" customWidth="1"/>
    <col min="11021" max="11021" width="13.140625" style="35" customWidth="1"/>
    <col min="11022" max="11022" width="12.28515625" style="35" customWidth="1"/>
    <col min="11023" max="11023" width="12.140625" style="35" customWidth="1"/>
    <col min="11024" max="11026" width="9.140625" style="35" customWidth="1"/>
    <col min="11027" max="11027" width="10.140625" style="35" bestFit="1" customWidth="1"/>
    <col min="11028" max="11265" width="9.140625" style="35" customWidth="1"/>
    <col min="11266" max="11266" width="4.7109375" style="35"/>
    <col min="11267" max="11267" width="5.28515625" style="35" customWidth="1"/>
    <col min="11268" max="11268" width="31.85546875" style="35" customWidth="1"/>
    <col min="11269" max="11269" width="7.28515625" style="35" customWidth="1"/>
    <col min="11270" max="11270" width="13.7109375" style="35" customWidth="1"/>
    <col min="11271" max="11271" width="6.5703125" style="35" customWidth="1"/>
    <col min="11272" max="11272" width="12.85546875" style="35" customWidth="1"/>
    <col min="11273" max="11273" width="7.140625" style="35" customWidth="1"/>
    <col min="11274" max="11274" width="13.140625" style="35" customWidth="1"/>
    <col min="11275" max="11275" width="7.7109375" style="35" customWidth="1"/>
    <col min="11276" max="11276" width="8.28515625" style="35" customWidth="1"/>
    <col min="11277" max="11277" width="13.140625" style="35" customWidth="1"/>
    <col min="11278" max="11278" width="12.28515625" style="35" customWidth="1"/>
    <col min="11279" max="11279" width="12.140625" style="35" customWidth="1"/>
    <col min="11280" max="11282" width="9.140625" style="35" customWidth="1"/>
    <col min="11283" max="11283" width="10.140625" style="35" bestFit="1" customWidth="1"/>
    <col min="11284" max="11521" width="9.140625" style="35" customWidth="1"/>
    <col min="11522" max="11522" width="4.7109375" style="35"/>
    <col min="11523" max="11523" width="5.28515625" style="35" customWidth="1"/>
    <col min="11524" max="11524" width="31.85546875" style="35" customWidth="1"/>
    <col min="11525" max="11525" width="7.28515625" style="35" customWidth="1"/>
    <col min="11526" max="11526" width="13.7109375" style="35" customWidth="1"/>
    <col min="11527" max="11527" width="6.5703125" style="35" customWidth="1"/>
    <col min="11528" max="11528" width="12.85546875" style="35" customWidth="1"/>
    <col min="11529" max="11529" width="7.140625" style="35" customWidth="1"/>
    <col min="11530" max="11530" width="13.140625" style="35" customWidth="1"/>
    <col min="11531" max="11531" width="7.7109375" style="35" customWidth="1"/>
    <col min="11532" max="11532" width="8.28515625" style="35" customWidth="1"/>
    <col min="11533" max="11533" width="13.140625" style="35" customWidth="1"/>
    <col min="11534" max="11534" width="12.28515625" style="35" customWidth="1"/>
    <col min="11535" max="11535" width="12.140625" style="35" customWidth="1"/>
    <col min="11536" max="11538" width="9.140625" style="35" customWidth="1"/>
    <col min="11539" max="11539" width="10.140625" style="35" bestFit="1" customWidth="1"/>
    <col min="11540" max="11777" width="9.140625" style="35" customWidth="1"/>
    <col min="11778" max="11778" width="4.7109375" style="35"/>
    <col min="11779" max="11779" width="5.28515625" style="35" customWidth="1"/>
    <col min="11780" max="11780" width="31.85546875" style="35" customWidth="1"/>
    <col min="11781" max="11781" width="7.28515625" style="35" customWidth="1"/>
    <col min="11782" max="11782" width="13.7109375" style="35" customWidth="1"/>
    <col min="11783" max="11783" width="6.5703125" style="35" customWidth="1"/>
    <col min="11784" max="11784" width="12.85546875" style="35" customWidth="1"/>
    <col min="11785" max="11785" width="7.140625" style="35" customWidth="1"/>
    <col min="11786" max="11786" width="13.140625" style="35" customWidth="1"/>
    <col min="11787" max="11787" width="7.7109375" style="35" customWidth="1"/>
    <col min="11788" max="11788" width="8.28515625" style="35" customWidth="1"/>
    <col min="11789" max="11789" width="13.140625" style="35" customWidth="1"/>
    <col min="11790" max="11790" width="12.28515625" style="35" customWidth="1"/>
    <col min="11791" max="11791" width="12.140625" style="35" customWidth="1"/>
    <col min="11792" max="11794" width="9.140625" style="35" customWidth="1"/>
    <col min="11795" max="11795" width="10.140625" style="35" bestFit="1" customWidth="1"/>
    <col min="11796" max="12033" width="9.140625" style="35" customWidth="1"/>
    <col min="12034" max="12034" width="4.7109375" style="35"/>
    <col min="12035" max="12035" width="5.28515625" style="35" customWidth="1"/>
    <col min="12036" max="12036" width="31.85546875" style="35" customWidth="1"/>
    <col min="12037" max="12037" width="7.28515625" style="35" customWidth="1"/>
    <col min="12038" max="12038" width="13.7109375" style="35" customWidth="1"/>
    <col min="12039" max="12039" width="6.5703125" style="35" customWidth="1"/>
    <col min="12040" max="12040" width="12.85546875" style="35" customWidth="1"/>
    <col min="12041" max="12041" width="7.140625" style="35" customWidth="1"/>
    <col min="12042" max="12042" width="13.140625" style="35" customWidth="1"/>
    <col min="12043" max="12043" width="7.7109375" style="35" customWidth="1"/>
    <col min="12044" max="12044" width="8.28515625" style="35" customWidth="1"/>
    <col min="12045" max="12045" width="13.140625" style="35" customWidth="1"/>
    <col min="12046" max="12046" width="12.28515625" style="35" customWidth="1"/>
    <col min="12047" max="12047" width="12.140625" style="35" customWidth="1"/>
    <col min="12048" max="12050" width="9.140625" style="35" customWidth="1"/>
    <col min="12051" max="12051" width="10.140625" style="35" bestFit="1" customWidth="1"/>
    <col min="12052" max="12289" width="9.140625" style="35" customWidth="1"/>
    <col min="12290" max="12290" width="4.7109375" style="35"/>
    <col min="12291" max="12291" width="5.28515625" style="35" customWidth="1"/>
    <col min="12292" max="12292" width="31.85546875" style="35" customWidth="1"/>
    <col min="12293" max="12293" width="7.28515625" style="35" customWidth="1"/>
    <col min="12294" max="12294" width="13.7109375" style="35" customWidth="1"/>
    <col min="12295" max="12295" width="6.5703125" style="35" customWidth="1"/>
    <col min="12296" max="12296" width="12.85546875" style="35" customWidth="1"/>
    <col min="12297" max="12297" width="7.140625" style="35" customWidth="1"/>
    <col min="12298" max="12298" width="13.140625" style="35" customWidth="1"/>
    <col min="12299" max="12299" width="7.7109375" style="35" customWidth="1"/>
    <col min="12300" max="12300" width="8.28515625" style="35" customWidth="1"/>
    <col min="12301" max="12301" width="13.140625" style="35" customWidth="1"/>
    <col min="12302" max="12302" width="12.28515625" style="35" customWidth="1"/>
    <col min="12303" max="12303" width="12.140625" style="35" customWidth="1"/>
    <col min="12304" max="12306" width="9.140625" style="35" customWidth="1"/>
    <col min="12307" max="12307" width="10.140625" style="35" bestFit="1" customWidth="1"/>
    <col min="12308" max="12545" width="9.140625" style="35" customWidth="1"/>
    <col min="12546" max="12546" width="4.7109375" style="35"/>
    <col min="12547" max="12547" width="5.28515625" style="35" customWidth="1"/>
    <col min="12548" max="12548" width="31.85546875" style="35" customWidth="1"/>
    <col min="12549" max="12549" width="7.28515625" style="35" customWidth="1"/>
    <col min="12550" max="12550" width="13.7109375" style="35" customWidth="1"/>
    <col min="12551" max="12551" width="6.5703125" style="35" customWidth="1"/>
    <col min="12552" max="12552" width="12.85546875" style="35" customWidth="1"/>
    <col min="12553" max="12553" width="7.140625" style="35" customWidth="1"/>
    <col min="12554" max="12554" width="13.140625" style="35" customWidth="1"/>
    <col min="12555" max="12555" width="7.7109375" style="35" customWidth="1"/>
    <col min="12556" max="12556" width="8.28515625" style="35" customWidth="1"/>
    <col min="12557" max="12557" width="13.140625" style="35" customWidth="1"/>
    <col min="12558" max="12558" width="12.28515625" style="35" customWidth="1"/>
    <col min="12559" max="12559" width="12.140625" style="35" customWidth="1"/>
    <col min="12560" max="12562" width="9.140625" style="35" customWidth="1"/>
    <col min="12563" max="12563" width="10.140625" style="35" bestFit="1" customWidth="1"/>
    <col min="12564" max="12801" width="9.140625" style="35" customWidth="1"/>
    <col min="12802" max="12802" width="4.7109375" style="35"/>
    <col min="12803" max="12803" width="5.28515625" style="35" customWidth="1"/>
    <col min="12804" max="12804" width="31.85546875" style="35" customWidth="1"/>
    <col min="12805" max="12805" width="7.28515625" style="35" customWidth="1"/>
    <col min="12806" max="12806" width="13.7109375" style="35" customWidth="1"/>
    <col min="12807" max="12807" width="6.5703125" style="35" customWidth="1"/>
    <col min="12808" max="12808" width="12.85546875" style="35" customWidth="1"/>
    <col min="12809" max="12809" width="7.140625" style="35" customWidth="1"/>
    <col min="12810" max="12810" width="13.140625" style="35" customWidth="1"/>
    <col min="12811" max="12811" width="7.7109375" style="35" customWidth="1"/>
    <col min="12812" max="12812" width="8.28515625" style="35" customWidth="1"/>
    <col min="12813" max="12813" width="13.140625" style="35" customWidth="1"/>
    <col min="12814" max="12814" width="12.28515625" style="35" customWidth="1"/>
    <col min="12815" max="12815" width="12.140625" style="35" customWidth="1"/>
    <col min="12816" max="12818" width="9.140625" style="35" customWidth="1"/>
    <col min="12819" max="12819" width="10.140625" style="35" bestFit="1" customWidth="1"/>
    <col min="12820" max="13057" width="9.140625" style="35" customWidth="1"/>
    <col min="13058" max="13058" width="4.7109375" style="35"/>
    <col min="13059" max="13059" width="5.28515625" style="35" customWidth="1"/>
    <col min="13060" max="13060" width="31.85546875" style="35" customWidth="1"/>
    <col min="13061" max="13061" width="7.28515625" style="35" customWidth="1"/>
    <col min="13062" max="13062" width="13.7109375" style="35" customWidth="1"/>
    <col min="13063" max="13063" width="6.5703125" style="35" customWidth="1"/>
    <col min="13064" max="13064" width="12.85546875" style="35" customWidth="1"/>
    <col min="13065" max="13065" width="7.140625" style="35" customWidth="1"/>
    <col min="13066" max="13066" width="13.140625" style="35" customWidth="1"/>
    <col min="13067" max="13067" width="7.7109375" style="35" customWidth="1"/>
    <col min="13068" max="13068" width="8.28515625" style="35" customWidth="1"/>
    <col min="13069" max="13069" width="13.140625" style="35" customWidth="1"/>
    <col min="13070" max="13070" width="12.28515625" style="35" customWidth="1"/>
    <col min="13071" max="13071" width="12.140625" style="35" customWidth="1"/>
    <col min="13072" max="13074" width="9.140625" style="35" customWidth="1"/>
    <col min="13075" max="13075" width="10.140625" style="35" bestFit="1" customWidth="1"/>
    <col min="13076" max="13313" width="9.140625" style="35" customWidth="1"/>
    <col min="13314" max="13314" width="4.7109375" style="35"/>
    <col min="13315" max="13315" width="5.28515625" style="35" customWidth="1"/>
    <col min="13316" max="13316" width="31.85546875" style="35" customWidth="1"/>
    <col min="13317" max="13317" width="7.28515625" style="35" customWidth="1"/>
    <col min="13318" max="13318" width="13.7109375" style="35" customWidth="1"/>
    <col min="13319" max="13319" width="6.5703125" style="35" customWidth="1"/>
    <col min="13320" max="13320" width="12.85546875" style="35" customWidth="1"/>
    <col min="13321" max="13321" width="7.140625" style="35" customWidth="1"/>
    <col min="13322" max="13322" width="13.140625" style="35" customWidth="1"/>
    <col min="13323" max="13323" width="7.7109375" style="35" customWidth="1"/>
    <col min="13324" max="13324" width="8.28515625" style="35" customWidth="1"/>
    <col min="13325" max="13325" width="13.140625" style="35" customWidth="1"/>
    <col min="13326" max="13326" width="12.28515625" style="35" customWidth="1"/>
    <col min="13327" max="13327" width="12.140625" style="35" customWidth="1"/>
    <col min="13328" max="13330" width="9.140625" style="35" customWidth="1"/>
    <col min="13331" max="13331" width="10.140625" style="35" bestFit="1" customWidth="1"/>
    <col min="13332" max="13569" width="9.140625" style="35" customWidth="1"/>
    <col min="13570" max="13570" width="4.7109375" style="35"/>
    <col min="13571" max="13571" width="5.28515625" style="35" customWidth="1"/>
    <col min="13572" max="13572" width="31.85546875" style="35" customWidth="1"/>
    <col min="13573" max="13573" width="7.28515625" style="35" customWidth="1"/>
    <col min="13574" max="13574" width="13.7109375" style="35" customWidth="1"/>
    <col min="13575" max="13575" width="6.5703125" style="35" customWidth="1"/>
    <col min="13576" max="13576" width="12.85546875" style="35" customWidth="1"/>
    <col min="13577" max="13577" width="7.140625" style="35" customWidth="1"/>
    <col min="13578" max="13578" width="13.140625" style="35" customWidth="1"/>
    <col min="13579" max="13579" width="7.7109375" style="35" customWidth="1"/>
    <col min="13580" max="13580" width="8.28515625" style="35" customWidth="1"/>
    <col min="13581" max="13581" width="13.140625" style="35" customWidth="1"/>
    <col min="13582" max="13582" width="12.28515625" style="35" customWidth="1"/>
    <col min="13583" max="13583" width="12.140625" style="35" customWidth="1"/>
    <col min="13584" max="13586" width="9.140625" style="35" customWidth="1"/>
    <col min="13587" max="13587" width="10.140625" style="35" bestFit="1" customWidth="1"/>
    <col min="13588" max="13825" width="9.140625" style="35" customWidth="1"/>
    <col min="13826" max="13826" width="4.7109375" style="35"/>
    <col min="13827" max="13827" width="5.28515625" style="35" customWidth="1"/>
    <col min="13828" max="13828" width="31.85546875" style="35" customWidth="1"/>
    <col min="13829" max="13829" width="7.28515625" style="35" customWidth="1"/>
    <col min="13830" max="13830" width="13.7109375" style="35" customWidth="1"/>
    <col min="13831" max="13831" width="6.5703125" style="35" customWidth="1"/>
    <col min="13832" max="13832" width="12.85546875" style="35" customWidth="1"/>
    <col min="13833" max="13833" width="7.140625" style="35" customWidth="1"/>
    <col min="13834" max="13834" width="13.140625" style="35" customWidth="1"/>
    <col min="13835" max="13835" width="7.7109375" style="35" customWidth="1"/>
    <col min="13836" max="13836" width="8.28515625" style="35" customWidth="1"/>
    <col min="13837" max="13837" width="13.140625" style="35" customWidth="1"/>
    <col min="13838" max="13838" width="12.28515625" style="35" customWidth="1"/>
    <col min="13839" max="13839" width="12.140625" style="35" customWidth="1"/>
    <col min="13840" max="13842" width="9.140625" style="35" customWidth="1"/>
    <col min="13843" max="13843" width="10.140625" style="35" bestFit="1" customWidth="1"/>
    <col min="13844" max="14081" width="9.140625" style="35" customWidth="1"/>
    <col min="14082" max="14082" width="4.7109375" style="35"/>
    <col min="14083" max="14083" width="5.28515625" style="35" customWidth="1"/>
    <col min="14084" max="14084" width="31.85546875" style="35" customWidth="1"/>
    <col min="14085" max="14085" width="7.28515625" style="35" customWidth="1"/>
    <col min="14086" max="14086" width="13.7109375" style="35" customWidth="1"/>
    <col min="14087" max="14087" width="6.5703125" style="35" customWidth="1"/>
    <col min="14088" max="14088" width="12.85546875" style="35" customWidth="1"/>
    <col min="14089" max="14089" width="7.140625" style="35" customWidth="1"/>
    <col min="14090" max="14090" width="13.140625" style="35" customWidth="1"/>
    <col min="14091" max="14091" width="7.7109375" style="35" customWidth="1"/>
    <col min="14092" max="14092" width="8.28515625" style="35" customWidth="1"/>
    <col min="14093" max="14093" width="13.140625" style="35" customWidth="1"/>
    <col min="14094" max="14094" width="12.28515625" style="35" customWidth="1"/>
    <col min="14095" max="14095" width="12.140625" style="35" customWidth="1"/>
    <col min="14096" max="14098" width="9.140625" style="35" customWidth="1"/>
    <col min="14099" max="14099" width="10.140625" style="35" bestFit="1" customWidth="1"/>
    <col min="14100" max="14337" width="9.140625" style="35" customWidth="1"/>
    <col min="14338" max="14338" width="4.7109375" style="35"/>
    <col min="14339" max="14339" width="5.28515625" style="35" customWidth="1"/>
    <col min="14340" max="14340" width="31.85546875" style="35" customWidth="1"/>
    <col min="14341" max="14341" width="7.28515625" style="35" customWidth="1"/>
    <col min="14342" max="14342" width="13.7109375" style="35" customWidth="1"/>
    <col min="14343" max="14343" width="6.5703125" style="35" customWidth="1"/>
    <col min="14344" max="14344" width="12.85546875" style="35" customWidth="1"/>
    <col min="14345" max="14345" width="7.140625" style="35" customWidth="1"/>
    <col min="14346" max="14346" width="13.140625" style="35" customWidth="1"/>
    <col min="14347" max="14347" width="7.7109375" style="35" customWidth="1"/>
    <col min="14348" max="14348" width="8.28515625" style="35" customWidth="1"/>
    <col min="14349" max="14349" width="13.140625" style="35" customWidth="1"/>
    <col min="14350" max="14350" width="12.28515625" style="35" customWidth="1"/>
    <col min="14351" max="14351" width="12.140625" style="35" customWidth="1"/>
    <col min="14352" max="14354" width="9.140625" style="35" customWidth="1"/>
    <col min="14355" max="14355" width="10.140625" style="35" bestFit="1" customWidth="1"/>
    <col min="14356" max="14593" width="9.140625" style="35" customWidth="1"/>
    <col min="14594" max="14594" width="4.7109375" style="35"/>
    <col min="14595" max="14595" width="5.28515625" style="35" customWidth="1"/>
    <col min="14596" max="14596" width="31.85546875" style="35" customWidth="1"/>
    <col min="14597" max="14597" width="7.28515625" style="35" customWidth="1"/>
    <col min="14598" max="14598" width="13.7109375" style="35" customWidth="1"/>
    <col min="14599" max="14599" width="6.5703125" style="35" customWidth="1"/>
    <col min="14600" max="14600" width="12.85546875" style="35" customWidth="1"/>
    <col min="14601" max="14601" width="7.140625" style="35" customWidth="1"/>
    <col min="14602" max="14602" width="13.140625" style="35" customWidth="1"/>
    <col min="14603" max="14603" width="7.7109375" style="35" customWidth="1"/>
    <col min="14604" max="14604" width="8.28515625" style="35" customWidth="1"/>
    <col min="14605" max="14605" width="13.140625" style="35" customWidth="1"/>
    <col min="14606" max="14606" width="12.28515625" style="35" customWidth="1"/>
    <col min="14607" max="14607" width="12.140625" style="35" customWidth="1"/>
    <col min="14608" max="14610" width="9.140625" style="35" customWidth="1"/>
    <col min="14611" max="14611" width="10.140625" style="35" bestFit="1" customWidth="1"/>
    <col min="14612" max="14849" width="9.140625" style="35" customWidth="1"/>
    <col min="14850" max="14850" width="4.7109375" style="35"/>
    <col min="14851" max="14851" width="5.28515625" style="35" customWidth="1"/>
    <col min="14852" max="14852" width="31.85546875" style="35" customWidth="1"/>
    <col min="14853" max="14853" width="7.28515625" style="35" customWidth="1"/>
    <col min="14854" max="14854" width="13.7109375" style="35" customWidth="1"/>
    <col min="14855" max="14855" width="6.5703125" style="35" customWidth="1"/>
    <col min="14856" max="14856" width="12.85546875" style="35" customWidth="1"/>
    <col min="14857" max="14857" width="7.140625" style="35" customWidth="1"/>
    <col min="14858" max="14858" width="13.140625" style="35" customWidth="1"/>
    <col min="14859" max="14859" width="7.7109375" style="35" customWidth="1"/>
    <col min="14860" max="14860" width="8.28515625" style="35" customWidth="1"/>
    <col min="14861" max="14861" width="13.140625" style="35" customWidth="1"/>
    <col min="14862" max="14862" width="12.28515625" style="35" customWidth="1"/>
    <col min="14863" max="14863" width="12.140625" style="35" customWidth="1"/>
    <col min="14864" max="14866" width="9.140625" style="35" customWidth="1"/>
    <col min="14867" max="14867" width="10.140625" style="35" bestFit="1" customWidth="1"/>
    <col min="14868" max="15105" width="9.140625" style="35" customWidth="1"/>
    <col min="15106" max="15106" width="4.7109375" style="35"/>
    <col min="15107" max="15107" width="5.28515625" style="35" customWidth="1"/>
    <col min="15108" max="15108" width="31.85546875" style="35" customWidth="1"/>
    <col min="15109" max="15109" width="7.28515625" style="35" customWidth="1"/>
    <col min="15110" max="15110" width="13.7109375" style="35" customWidth="1"/>
    <col min="15111" max="15111" width="6.5703125" style="35" customWidth="1"/>
    <col min="15112" max="15112" width="12.85546875" style="35" customWidth="1"/>
    <col min="15113" max="15113" width="7.140625" style="35" customWidth="1"/>
    <col min="15114" max="15114" width="13.140625" style="35" customWidth="1"/>
    <col min="15115" max="15115" width="7.7109375" style="35" customWidth="1"/>
    <col min="15116" max="15116" width="8.28515625" style="35" customWidth="1"/>
    <col min="15117" max="15117" width="13.140625" style="35" customWidth="1"/>
    <col min="15118" max="15118" width="12.28515625" style="35" customWidth="1"/>
    <col min="15119" max="15119" width="12.140625" style="35" customWidth="1"/>
    <col min="15120" max="15122" width="9.140625" style="35" customWidth="1"/>
    <col min="15123" max="15123" width="10.140625" style="35" bestFit="1" customWidth="1"/>
    <col min="15124" max="15361" width="9.140625" style="35" customWidth="1"/>
    <col min="15362" max="15362" width="4.7109375" style="35"/>
    <col min="15363" max="15363" width="5.28515625" style="35" customWidth="1"/>
    <col min="15364" max="15364" width="31.85546875" style="35" customWidth="1"/>
    <col min="15365" max="15365" width="7.28515625" style="35" customWidth="1"/>
    <col min="15366" max="15366" width="13.7109375" style="35" customWidth="1"/>
    <col min="15367" max="15367" width="6.5703125" style="35" customWidth="1"/>
    <col min="15368" max="15368" width="12.85546875" style="35" customWidth="1"/>
    <col min="15369" max="15369" width="7.140625" style="35" customWidth="1"/>
    <col min="15370" max="15370" width="13.140625" style="35" customWidth="1"/>
    <col min="15371" max="15371" width="7.7109375" style="35" customWidth="1"/>
    <col min="15372" max="15372" width="8.28515625" style="35" customWidth="1"/>
    <col min="15373" max="15373" width="13.140625" style="35" customWidth="1"/>
    <col min="15374" max="15374" width="12.28515625" style="35" customWidth="1"/>
    <col min="15375" max="15375" width="12.140625" style="35" customWidth="1"/>
    <col min="15376" max="15378" width="9.140625" style="35" customWidth="1"/>
    <col min="15379" max="15379" width="10.140625" style="35" bestFit="1" customWidth="1"/>
    <col min="15380" max="15617" width="9.140625" style="35" customWidth="1"/>
    <col min="15618" max="15618" width="4.7109375" style="35"/>
    <col min="15619" max="15619" width="5.28515625" style="35" customWidth="1"/>
    <col min="15620" max="15620" width="31.85546875" style="35" customWidth="1"/>
    <col min="15621" max="15621" width="7.28515625" style="35" customWidth="1"/>
    <col min="15622" max="15622" width="13.7109375" style="35" customWidth="1"/>
    <col min="15623" max="15623" width="6.5703125" style="35" customWidth="1"/>
    <col min="15624" max="15624" width="12.85546875" style="35" customWidth="1"/>
    <col min="15625" max="15625" width="7.140625" style="35" customWidth="1"/>
    <col min="15626" max="15626" width="13.140625" style="35" customWidth="1"/>
    <col min="15627" max="15627" width="7.7109375" style="35" customWidth="1"/>
    <col min="15628" max="15628" width="8.28515625" style="35" customWidth="1"/>
    <col min="15629" max="15629" width="13.140625" style="35" customWidth="1"/>
    <col min="15630" max="15630" width="12.28515625" style="35" customWidth="1"/>
    <col min="15631" max="15631" width="12.140625" style="35" customWidth="1"/>
    <col min="15632" max="15634" width="9.140625" style="35" customWidth="1"/>
    <col min="15635" max="15635" width="10.140625" style="35" bestFit="1" customWidth="1"/>
    <col min="15636" max="15873" width="9.140625" style="35" customWidth="1"/>
    <col min="15874" max="15874" width="4.7109375" style="35"/>
    <col min="15875" max="15875" width="5.28515625" style="35" customWidth="1"/>
    <col min="15876" max="15876" width="31.85546875" style="35" customWidth="1"/>
    <col min="15877" max="15877" width="7.28515625" style="35" customWidth="1"/>
    <col min="15878" max="15878" width="13.7109375" style="35" customWidth="1"/>
    <col min="15879" max="15879" width="6.5703125" style="35" customWidth="1"/>
    <col min="15880" max="15880" width="12.85546875" style="35" customWidth="1"/>
    <col min="15881" max="15881" width="7.140625" style="35" customWidth="1"/>
    <col min="15882" max="15882" width="13.140625" style="35" customWidth="1"/>
    <col min="15883" max="15883" width="7.7109375" style="35" customWidth="1"/>
    <col min="15884" max="15884" width="8.28515625" style="35" customWidth="1"/>
    <col min="15885" max="15885" width="13.140625" style="35" customWidth="1"/>
    <col min="15886" max="15886" width="12.28515625" style="35" customWidth="1"/>
    <col min="15887" max="15887" width="12.140625" style="35" customWidth="1"/>
    <col min="15888" max="15890" width="9.140625" style="35" customWidth="1"/>
    <col min="15891" max="15891" width="10.140625" style="35" bestFit="1" customWidth="1"/>
    <col min="15892" max="16129" width="9.140625" style="35" customWidth="1"/>
    <col min="16130" max="16130" width="4.7109375" style="35"/>
    <col min="16131" max="16131" width="5.28515625" style="35" customWidth="1"/>
    <col min="16132" max="16132" width="31.85546875" style="35" customWidth="1"/>
    <col min="16133" max="16133" width="7.28515625" style="35" customWidth="1"/>
    <col min="16134" max="16134" width="13.7109375" style="35" customWidth="1"/>
    <col min="16135" max="16135" width="6.5703125" style="35" customWidth="1"/>
    <col min="16136" max="16136" width="12.85546875" style="35" customWidth="1"/>
    <col min="16137" max="16137" width="7.140625" style="35" customWidth="1"/>
    <col min="16138" max="16138" width="13.140625" style="35" customWidth="1"/>
    <col min="16139" max="16139" width="7.7109375" style="35" customWidth="1"/>
    <col min="16140" max="16140" width="8.28515625" style="35" customWidth="1"/>
    <col min="16141" max="16141" width="13.140625" style="35" customWidth="1"/>
    <col min="16142" max="16142" width="12.28515625" style="35" customWidth="1"/>
    <col min="16143" max="16143" width="12.140625" style="35" customWidth="1"/>
    <col min="16144" max="16146" width="9.140625" style="35" customWidth="1"/>
    <col min="16147" max="16147" width="10.140625" style="35" bestFit="1" customWidth="1"/>
    <col min="16148" max="16384" width="9.140625" style="35" customWidth="1"/>
  </cols>
  <sheetData>
    <row r="1" spans="1:18" ht="12.75" customHeight="1" x14ac:dyDescent="0.2">
      <c r="P1" s="425" t="s">
        <v>253</v>
      </c>
      <c r="Q1" s="425"/>
      <c r="R1" s="212"/>
    </row>
    <row r="2" spans="1:18" ht="15.75" customHeight="1" x14ac:dyDescent="0.2">
      <c r="A2" s="431" t="s">
        <v>133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</row>
    <row r="3" spans="1:18" ht="15.75" customHeight="1" x14ac:dyDescent="0.2">
      <c r="A3" s="432" t="s">
        <v>342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</row>
    <row r="4" spans="1:18" ht="16.5" thickBot="1" x14ac:dyDescent="0.25">
      <c r="A4" s="36"/>
      <c r="B4" s="36"/>
      <c r="C4" s="36"/>
      <c r="D4" s="37"/>
      <c r="E4" s="36"/>
      <c r="F4" s="37"/>
      <c r="G4" s="37"/>
      <c r="H4" s="37"/>
      <c r="I4" s="36"/>
      <c r="J4" s="37"/>
      <c r="K4" s="36"/>
      <c r="L4" s="36"/>
      <c r="M4" s="37"/>
      <c r="N4" s="37"/>
      <c r="O4" s="38"/>
    </row>
    <row r="5" spans="1:18" ht="30.75" customHeight="1" x14ac:dyDescent="0.2">
      <c r="A5" s="421" t="s">
        <v>2</v>
      </c>
      <c r="B5" s="423" t="s">
        <v>111</v>
      </c>
      <c r="C5" s="434" t="s">
        <v>112</v>
      </c>
      <c r="D5" s="435"/>
      <c r="E5" s="434" t="s">
        <v>113</v>
      </c>
      <c r="F5" s="435"/>
      <c r="G5" s="410" t="s">
        <v>180</v>
      </c>
      <c r="H5" s="411"/>
      <c r="I5" s="410" t="s">
        <v>181</v>
      </c>
      <c r="J5" s="411"/>
      <c r="K5" s="410" t="s">
        <v>182</v>
      </c>
      <c r="L5" s="411"/>
      <c r="M5" s="412" t="s">
        <v>114</v>
      </c>
      <c r="N5" s="412" t="s">
        <v>115</v>
      </c>
      <c r="O5" s="414" t="s">
        <v>116</v>
      </c>
      <c r="P5" s="414" t="s">
        <v>117</v>
      </c>
      <c r="Q5" s="416" t="s">
        <v>118</v>
      </c>
    </row>
    <row r="6" spans="1:18" ht="27.75" customHeight="1" x14ac:dyDescent="0.2">
      <c r="A6" s="433"/>
      <c r="B6" s="424"/>
      <c r="C6" s="213" t="s">
        <v>119</v>
      </c>
      <c r="D6" s="214" t="s">
        <v>120</v>
      </c>
      <c r="E6" s="213" t="s">
        <v>119</v>
      </c>
      <c r="F6" s="214" t="s">
        <v>120</v>
      </c>
      <c r="G6" s="159" t="s">
        <v>119</v>
      </c>
      <c r="H6" s="160" t="s">
        <v>120</v>
      </c>
      <c r="I6" s="159" t="s">
        <v>119</v>
      </c>
      <c r="J6" s="160" t="s">
        <v>120</v>
      </c>
      <c r="K6" s="159" t="s">
        <v>119</v>
      </c>
      <c r="L6" s="160" t="s">
        <v>120</v>
      </c>
      <c r="M6" s="430"/>
      <c r="N6" s="430"/>
      <c r="O6" s="426"/>
      <c r="P6" s="426"/>
      <c r="Q6" s="427"/>
    </row>
    <row r="7" spans="1:18" s="51" customFormat="1" ht="27.75" customHeight="1" x14ac:dyDescent="0.25">
      <c r="A7" s="215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216">
        <v>9</v>
      </c>
      <c r="J7" s="216">
        <v>10</v>
      </c>
      <c r="K7" s="216">
        <v>11</v>
      </c>
      <c r="L7" s="216">
        <v>12</v>
      </c>
      <c r="M7" s="217">
        <v>13</v>
      </c>
      <c r="N7" s="217" t="s">
        <v>183</v>
      </c>
      <c r="O7" s="218" t="s">
        <v>184</v>
      </c>
      <c r="P7" s="216">
        <v>16</v>
      </c>
      <c r="Q7" s="219">
        <v>17</v>
      </c>
    </row>
    <row r="8" spans="1:18" s="52" customFormat="1" ht="12" x14ac:dyDescent="0.15">
      <c r="A8" s="322" t="s">
        <v>5</v>
      </c>
      <c r="B8" s="323" t="s">
        <v>6</v>
      </c>
      <c r="C8" s="167">
        <v>5</v>
      </c>
      <c r="D8" s="168">
        <v>64258442.949999996</v>
      </c>
      <c r="E8" s="167"/>
      <c r="F8" s="168"/>
      <c r="G8" s="168"/>
      <c r="H8" s="168"/>
      <c r="I8" s="168"/>
      <c r="J8" s="168"/>
      <c r="K8" s="167"/>
      <c r="L8" s="168"/>
      <c r="M8" s="167">
        <v>0</v>
      </c>
      <c r="N8" s="167">
        <v>5</v>
      </c>
      <c r="O8" s="168">
        <v>64258442.949999996</v>
      </c>
      <c r="P8" s="26">
        <v>45.10773474602216</v>
      </c>
      <c r="Q8" s="26">
        <v>7.6923076923076925</v>
      </c>
    </row>
    <row r="9" spans="1:18" s="52" customFormat="1" ht="12" x14ac:dyDescent="0.15">
      <c r="A9" s="324" t="s">
        <v>19</v>
      </c>
      <c r="B9" s="325" t="s">
        <v>20</v>
      </c>
      <c r="C9" s="169">
        <v>1</v>
      </c>
      <c r="D9" s="170">
        <v>1134000</v>
      </c>
      <c r="E9" s="169"/>
      <c r="F9" s="170"/>
      <c r="G9" s="170"/>
      <c r="H9" s="170"/>
      <c r="I9" s="170"/>
      <c r="J9" s="170"/>
      <c r="K9" s="169"/>
      <c r="L9" s="170"/>
      <c r="M9" s="169">
        <v>0</v>
      </c>
      <c r="N9" s="169">
        <v>1</v>
      </c>
      <c r="O9" s="170">
        <v>1134000</v>
      </c>
      <c r="P9" s="28">
        <v>0.79603813683738078</v>
      </c>
      <c r="Q9" s="28">
        <v>1.5384615384615385</v>
      </c>
    </row>
    <row r="10" spans="1:18" s="52" customFormat="1" ht="12" x14ac:dyDescent="0.15">
      <c r="A10" s="322" t="s">
        <v>200</v>
      </c>
      <c r="B10" s="323" t="s">
        <v>201</v>
      </c>
      <c r="C10" s="167">
        <v>2</v>
      </c>
      <c r="D10" s="168">
        <v>1658841.48</v>
      </c>
      <c r="E10" s="167"/>
      <c r="F10" s="168"/>
      <c r="G10" s="168"/>
      <c r="H10" s="168"/>
      <c r="I10" s="168"/>
      <c r="J10" s="168"/>
      <c r="K10" s="167"/>
      <c r="L10" s="168"/>
      <c r="M10" s="167">
        <v>0</v>
      </c>
      <c r="N10" s="167">
        <v>2</v>
      </c>
      <c r="O10" s="168">
        <v>1658841.48</v>
      </c>
      <c r="P10" s="26">
        <v>1.1644630344336537</v>
      </c>
      <c r="Q10" s="26">
        <v>3.0769230769230771</v>
      </c>
    </row>
    <row r="11" spans="1:18" s="52" customFormat="1" ht="12" x14ac:dyDescent="0.15">
      <c r="A11" s="324" t="s">
        <v>104</v>
      </c>
      <c r="B11" s="325" t="s">
        <v>105</v>
      </c>
      <c r="C11" s="169">
        <v>2</v>
      </c>
      <c r="D11" s="170">
        <v>549339.17999999993</v>
      </c>
      <c r="E11" s="169"/>
      <c r="F11" s="170"/>
      <c r="G11" s="170"/>
      <c r="H11" s="170"/>
      <c r="I11" s="170"/>
      <c r="J11" s="170"/>
      <c r="K11" s="169"/>
      <c r="L11" s="170"/>
      <c r="M11" s="169">
        <v>0</v>
      </c>
      <c r="N11" s="169">
        <v>2</v>
      </c>
      <c r="O11" s="170">
        <v>549339.17999999993</v>
      </c>
      <c r="P11" s="28">
        <v>0.38562163786505693</v>
      </c>
      <c r="Q11" s="28">
        <v>3.0769230769230771</v>
      </c>
    </row>
    <row r="12" spans="1:18" s="52" customFormat="1" ht="12" x14ac:dyDescent="0.15">
      <c r="A12" s="322" t="s">
        <v>106</v>
      </c>
      <c r="B12" s="323" t="s">
        <v>107</v>
      </c>
      <c r="C12" s="167">
        <v>2</v>
      </c>
      <c r="D12" s="168">
        <v>862412.4</v>
      </c>
      <c r="E12" s="167"/>
      <c r="F12" s="168"/>
      <c r="G12" s="168"/>
      <c r="H12" s="168"/>
      <c r="I12" s="168"/>
      <c r="J12" s="168"/>
      <c r="K12" s="167"/>
      <c r="L12" s="168"/>
      <c r="M12" s="167">
        <v>0</v>
      </c>
      <c r="N12" s="167">
        <v>2</v>
      </c>
      <c r="O12" s="168">
        <v>862412.4</v>
      </c>
      <c r="P12" s="26">
        <v>0.60539079372262261</v>
      </c>
      <c r="Q12" s="26">
        <v>3.0769230769230771</v>
      </c>
    </row>
    <row r="13" spans="1:18" s="52" customFormat="1" ht="12" x14ac:dyDescent="0.15">
      <c r="A13" s="324" t="s">
        <v>25</v>
      </c>
      <c r="B13" s="325" t="s">
        <v>26</v>
      </c>
      <c r="C13" s="169">
        <v>1</v>
      </c>
      <c r="D13" s="170">
        <v>2649000</v>
      </c>
      <c r="E13" s="169"/>
      <c r="F13" s="170"/>
      <c r="G13" s="170"/>
      <c r="H13" s="170"/>
      <c r="I13" s="170"/>
      <c r="J13" s="170"/>
      <c r="K13" s="169"/>
      <c r="L13" s="170"/>
      <c r="M13" s="169">
        <v>0</v>
      </c>
      <c r="N13" s="169">
        <v>1</v>
      </c>
      <c r="O13" s="170">
        <v>2649000</v>
      </c>
      <c r="P13" s="28">
        <v>1.8595282402841462</v>
      </c>
      <c r="Q13" s="28">
        <v>1.5384615384615385</v>
      </c>
    </row>
    <row r="14" spans="1:18" s="52" customFormat="1" ht="12" x14ac:dyDescent="0.15">
      <c r="A14" s="322" t="s">
        <v>29</v>
      </c>
      <c r="B14" s="323" t="s">
        <v>30</v>
      </c>
      <c r="C14" s="167">
        <v>1</v>
      </c>
      <c r="D14" s="168">
        <v>3024497</v>
      </c>
      <c r="E14" s="167"/>
      <c r="F14" s="168"/>
      <c r="G14" s="168"/>
      <c r="H14" s="168"/>
      <c r="I14" s="168"/>
      <c r="J14" s="168"/>
      <c r="K14" s="167"/>
      <c r="L14" s="168"/>
      <c r="M14" s="167">
        <v>0</v>
      </c>
      <c r="N14" s="167">
        <v>1</v>
      </c>
      <c r="O14" s="168">
        <v>3024497</v>
      </c>
      <c r="P14" s="26">
        <v>2.1231172458115064</v>
      </c>
      <c r="Q14" s="26">
        <v>1.5384615384615385</v>
      </c>
    </row>
    <row r="15" spans="1:18" s="52" customFormat="1" ht="12" x14ac:dyDescent="0.15">
      <c r="A15" s="324" t="s">
        <v>273</v>
      </c>
      <c r="B15" s="325" t="s">
        <v>274</v>
      </c>
      <c r="C15" s="169">
        <v>1</v>
      </c>
      <c r="D15" s="170">
        <v>1004400</v>
      </c>
      <c r="E15" s="169"/>
      <c r="F15" s="170"/>
      <c r="G15" s="170"/>
      <c r="H15" s="170"/>
      <c r="I15" s="170"/>
      <c r="J15" s="170"/>
      <c r="K15" s="169"/>
      <c r="L15" s="170"/>
      <c r="M15" s="169">
        <v>0</v>
      </c>
      <c r="N15" s="169">
        <v>1</v>
      </c>
      <c r="O15" s="170">
        <v>1004400</v>
      </c>
      <c r="P15" s="28">
        <v>0.70506234977025162</v>
      </c>
      <c r="Q15" s="28">
        <v>1.5384615384615385</v>
      </c>
    </row>
    <row r="16" spans="1:18" s="52" customFormat="1" ht="12" x14ac:dyDescent="0.15">
      <c r="A16" s="322" t="s">
        <v>33</v>
      </c>
      <c r="B16" s="323" t="s">
        <v>34</v>
      </c>
      <c r="C16" s="167">
        <v>2</v>
      </c>
      <c r="D16" s="168">
        <v>3834000</v>
      </c>
      <c r="E16" s="167"/>
      <c r="F16" s="168"/>
      <c r="G16" s="168"/>
      <c r="H16" s="168"/>
      <c r="I16" s="168"/>
      <c r="J16" s="168"/>
      <c r="K16" s="167"/>
      <c r="L16" s="168"/>
      <c r="M16" s="167">
        <v>0</v>
      </c>
      <c r="N16" s="167">
        <v>2</v>
      </c>
      <c r="O16" s="168">
        <v>3834000</v>
      </c>
      <c r="P16" s="26">
        <v>2.6913670340692404</v>
      </c>
      <c r="Q16" s="26">
        <v>3.0769230769230771</v>
      </c>
    </row>
    <row r="17" spans="1:17" s="52" customFormat="1" ht="18" x14ac:dyDescent="0.15">
      <c r="A17" s="324" t="s">
        <v>37</v>
      </c>
      <c r="B17" s="325" t="s">
        <v>38</v>
      </c>
      <c r="C17" s="169">
        <v>1</v>
      </c>
      <c r="D17" s="170">
        <v>2173500</v>
      </c>
      <c r="E17" s="169"/>
      <c r="F17" s="170"/>
      <c r="G17" s="170"/>
      <c r="H17" s="170"/>
      <c r="I17" s="170"/>
      <c r="J17" s="170"/>
      <c r="K17" s="169"/>
      <c r="L17" s="170"/>
      <c r="M17" s="169">
        <v>0</v>
      </c>
      <c r="N17" s="169">
        <v>1</v>
      </c>
      <c r="O17" s="170">
        <v>2173500</v>
      </c>
      <c r="P17" s="28">
        <v>1.5257397622716469</v>
      </c>
      <c r="Q17" s="28">
        <v>1.5384615384615385</v>
      </c>
    </row>
    <row r="18" spans="1:17" s="52" customFormat="1" ht="12" x14ac:dyDescent="0.15">
      <c r="A18" s="322" t="s">
        <v>39</v>
      </c>
      <c r="B18" s="323" t="s">
        <v>40</v>
      </c>
      <c r="C18" s="167">
        <v>2</v>
      </c>
      <c r="D18" s="168">
        <v>3427907.45</v>
      </c>
      <c r="E18" s="167"/>
      <c r="F18" s="168"/>
      <c r="G18" s="168"/>
      <c r="H18" s="168"/>
      <c r="I18" s="168"/>
      <c r="J18" s="168"/>
      <c r="K18" s="167"/>
      <c r="L18" s="168"/>
      <c r="M18" s="167">
        <v>0</v>
      </c>
      <c r="N18" s="167">
        <v>2</v>
      </c>
      <c r="O18" s="168">
        <v>3427907.45</v>
      </c>
      <c r="P18" s="26">
        <v>2.4063007581560649</v>
      </c>
      <c r="Q18" s="26">
        <v>3.0769230769230771</v>
      </c>
    </row>
    <row r="19" spans="1:17" s="52" customFormat="1" ht="12" x14ac:dyDescent="0.15">
      <c r="A19" s="324" t="s">
        <v>206</v>
      </c>
      <c r="B19" s="325" t="s">
        <v>207</v>
      </c>
      <c r="C19" s="169">
        <v>4</v>
      </c>
      <c r="D19" s="170">
        <v>2424756</v>
      </c>
      <c r="E19" s="169"/>
      <c r="F19" s="170"/>
      <c r="G19" s="170"/>
      <c r="H19" s="170"/>
      <c r="I19" s="170"/>
      <c r="J19" s="170"/>
      <c r="K19" s="169"/>
      <c r="L19" s="170"/>
      <c r="M19" s="169">
        <v>0</v>
      </c>
      <c r="N19" s="169">
        <v>4</v>
      </c>
      <c r="O19" s="170">
        <v>2424756</v>
      </c>
      <c r="P19" s="28">
        <v>1.7021148576060499</v>
      </c>
      <c r="Q19" s="28">
        <v>6.1538461538461542</v>
      </c>
    </row>
    <row r="20" spans="1:17" s="52" customFormat="1" ht="12" x14ac:dyDescent="0.15">
      <c r="A20" s="322" t="s">
        <v>167</v>
      </c>
      <c r="B20" s="323" t="s">
        <v>168</v>
      </c>
      <c r="C20" s="167">
        <v>2</v>
      </c>
      <c r="D20" s="168">
        <v>1380698.7</v>
      </c>
      <c r="E20" s="167"/>
      <c r="F20" s="168"/>
      <c r="G20" s="168"/>
      <c r="H20" s="168"/>
      <c r="I20" s="168"/>
      <c r="J20" s="168"/>
      <c r="K20" s="167"/>
      <c r="L20" s="168"/>
      <c r="M20" s="167">
        <v>0</v>
      </c>
      <c r="N20" s="167">
        <v>2</v>
      </c>
      <c r="O20" s="168">
        <v>1380698.7</v>
      </c>
      <c r="P20" s="26">
        <v>0.96921412758535619</v>
      </c>
      <c r="Q20" s="26">
        <v>3.0769230769230771</v>
      </c>
    </row>
    <row r="21" spans="1:17" s="52" customFormat="1" ht="12" x14ac:dyDescent="0.15">
      <c r="A21" s="324" t="s">
        <v>330</v>
      </c>
      <c r="B21" s="325" t="s">
        <v>331</v>
      </c>
      <c r="C21" s="169">
        <v>1</v>
      </c>
      <c r="D21" s="170">
        <v>143500</v>
      </c>
      <c r="E21" s="169"/>
      <c r="F21" s="170"/>
      <c r="G21" s="170"/>
      <c r="H21" s="170"/>
      <c r="I21" s="170"/>
      <c r="J21" s="170"/>
      <c r="K21" s="169"/>
      <c r="L21" s="170"/>
      <c r="M21" s="169">
        <v>0</v>
      </c>
      <c r="N21" s="169">
        <v>1</v>
      </c>
      <c r="O21" s="170">
        <v>143500</v>
      </c>
      <c r="P21" s="28">
        <v>0.10073322101954513</v>
      </c>
      <c r="Q21" s="28">
        <v>1.5384615384615385</v>
      </c>
    </row>
    <row r="22" spans="1:17" s="52" customFormat="1" ht="18" x14ac:dyDescent="0.15">
      <c r="A22" s="322" t="s">
        <v>49</v>
      </c>
      <c r="B22" s="323" t="s">
        <v>50</v>
      </c>
      <c r="C22" s="167">
        <v>1</v>
      </c>
      <c r="D22" s="168">
        <v>699923.61</v>
      </c>
      <c r="E22" s="167"/>
      <c r="F22" s="168"/>
      <c r="G22" s="168"/>
      <c r="H22" s="168"/>
      <c r="I22" s="168"/>
      <c r="J22" s="168"/>
      <c r="K22" s="167"/>
      <c r="L22" s="168"/>
      <c r="M22" s="167">
        <v>0</v>
      </c>
      <c r="N22" s="167">
        <v>1</v>
      </c>
      <c r="O22" s="168">
        <v>699923.61</v>
      </c>
      <c r="P22" s="26">
        <v>0.49132794218068215</v>
      </c>
      <c r="Q22" s="26">
        <v>1.5384615384615385</v>
      </c>
    </row>
    <row r="23" spans="1:17" s="52" customFormat="1" ht="12" x14ac:dyDescent="0.15">
      <c r="A23" s="324" t="s">
        <v>53</v>
      </c>
      <c r="B23" s="325" t="s">
        <v>54</v>
      </c>
      <c r="C23" s="169">
        <v>2</v>
      </c>
      <c r="D23" s="170">
        <v>1586093.0799999998</v>
      </c>
      <c r="E23" s="169"/>
      <c r="F23" s="170"/>
      <c r="G23" s="170"/>
      <c r="H23" s="170"/>
      <c r="I23" s="170"/>
      <c r="J23" s="170"/>
      <c r="K23" s="169"/>
      <c r="L23" s="170"/>
      <c r="M23" s="169">
        <v>0</v>
      </c>
      <c r="N23" s="169">
        <v>2</v>
      </c>
      <c r="O23" s="170">
        <v>1586093.0799999998</v>
      </c>
      <c r="P23" s="28">
        <v>1.1133955734161047</v>
      </c>
      <c r="Q23" s="28">
        <v>3.0769230769230771</v>
      </c>
    </row>
    <row r="24" spans="1:17" s="52" customFormat="1" ht="18" x14ac:dyDescent="0.15">
      <c r="A24" s="322" t="s">
        <v>59</v>
      </c>
      <c r="B24" s="323" t="s">
        <v>60</v>
      </c>
      <c r="C24" s="167">
        <v>3</v>
      </c>
      <c r="D24" s="168">
        <v>11062424.52</v>
      </c>
      <c r="E24" s="167"/>
      <c r="F24" s="168"/>
      <c r="G24" s="168"/>
      <c r="H24" s="168"/>
      <c r="I24" s="168"/>
      <c r="J24" s="168"/>
      <c r="K24" s="167"/>
      <c r="L24" s="168"/>
      <c r="M24" s="167">
        <v>0</v>
      </c>
      <c r="N24" s="167">
        <v>3</v>
      </c>
      <c r="O24" s="168">
        <v>11062424.52</v>
      </c>
      <c r="P24" s="26">
        <v>7.7655306911860293</v>
      </c>
      <c r="Q24" s="26">
        <v>4.6153846153846159</v>
      </c>
    </row>
    <row r="25" spans="1:17" s="52" customFormat="1" ht="12" x14ac:dyDescent="0.15">
      <c r="A25" s="324" t="s">
        <v>228</v>
      </c>
      <c r="B25" s="325" t="s">
        <v>229</v>
      </c>
      <c r="C25" s="169">
        <v>1</v>
      </c>
      <c r="D25" s="170">
        <v>8327350</v>
      </c>
      <c r="E25" s="169"/>
      <c r="F25" s="170"/>
      <c r="G25" s="170"/>
      <c r="H25" s="170"/>
      <c r="I25" s="170"/>
      <c r="J25" s="170"/>
      <c r="K25" s="169"/>
      <c r="L25" s="170"/>
      <c r="M25" s="169">
        <v>0</v>
      </c>
      <c r="N25" s="169">
        <v>1</v>
      </c>
      <c r="O25" s="170">
        <v>8327350</v>
      </c>
      <c r="P25" s="28">
        <v>5.8455804045791568</v>
      </c>
      <c r="Q25" s="28">
        <v>1.5384615384615385</v>
      </c>
    </row>
    <row r="26" spans="1:17" s="52" customFormat="1" ht="18" x14ac:dyDescent="0.15">
      <c r="A26" s="322" t="s">
        <v>69</v>
      </c>
      <c r="B26" s="323" t="s">
        <v>70</v>
      </c>
      <c r="C26" s="167">
        <v>8</v>
      </c>
      <c r="D26" s="168">
        <v>1908200</v>
      </c>
      <c r="E26" s="167"/>
      <c r="F26" s="168"/>
      <c r="G26" s="168"/>
      <c r="H26" s="168"/>
      <c r="I26" s="168"/>
      <c r="J26" s="168"/>
      <c r="K26" s="167"/>
      <c r="L26" s="168"/>
      <c r="M26" s="167">
        <v>0</v>
      </c>
      <c r="N26" s="167">
        <v>8</v>
      </c>
      <c r="O26" s="168">
        <v>1908200</v>
      </c>
      <c r="P26" s="26">
        <v>1.3395061487769755</v>
      </c>
      <c r="Q26" s="26">
        <v>12.307692307692308</v>
      </c>
    </row>
    <row r="27" spans="1:17" s="52" customFormat="1" ht="18" x14ac:dyDescent="0.15">
      <c r="A27" s="324" t="s">
        <v>216</v>
      </c>
      <c r="B27" s="325" t="s">
        <v>217</v>
      </c>
      <c r="C27" s="169">
        <v>3</v>
      </c>
      <c r="D27" s="170">
        <v>313510.83</v>
      </c>
      <c r="E27" s="169"/>
      <c r="F27" s="170"/>
      <c r="G27" s="170"/>
      <c r="H27" s="170"/>
      <c r="I27" s="170"/>
      <c r="J27" s="170"/>
      <c r="K27" s="169"/>
      <c r="L27" s="170"/>
      <c r="M27" s="169">
        <v>0</v>
      </c>
      <c r="N27" s="169">
        <v>3</v>
      </c>
      <c r="O27" s="170">
        <v>313510.83</v>
      </c>
      <c r="P27" s="28">
        <v>0.22007634655338704</v>
      </c>
      <c r="Q27" s="28">
        <v>4.6153846153846159</v>
      </c>
    </row>
    <row r="28" spans="1:17" s="52" customFormat="1" ht="18" x14ac:dyDescent="0.15">
      <c r="A28" s="322" t="s">
        <v>218</v>
      </c>
      <c r="B28" s="323" t="s">
        <v>219</v>
      </c>
      <c r="C28" s="167">
        <v>1</v>
      </c>
      <c r="D28" s="168">
        <v>2295000</v>
      </c>
      <c r="E28" s="167"/>
      <c r="F28" s="168"/>
      <c r="G28" s="168"/>
      <c r="H28" s="168"/>
      <c r="I28" s="168"/>
      <c r="J28" s="168"/>
      <c r="K28" s="167"/>
      <c r="L28" s="168"/>
      <c r="M28" s="167">
        <v>0</v>
      </c>
      <c r="N28" s="167">
        <v>1</v>
      </c>
      <c r="O28" s="168">
        <v>2295000</v>
      </c>
      <c r="P28" s="26">
        <v>1.6110295626470803</v>
      </c>
      <c r="Q28" s="26">
        <v>1.5384615384615385</v>
      </c>
    </row>
    <row r="29" spans="1:17" s="52" customFormat="1" ht="12" x14ac:dyDescent="0.15">
      <c r="A29" s="324" t="s">
        <v>332</v>
      </c>
      <c r="B29" s="325" t="s">
        <v>333</v>
      </c>
      <c r="C29" s="169">
        <v>1</v>
      </c>
      <c r="D29" s="170">
        <v>490122.44</v>
      </c>
      <c r="E29" s="169"/>
      <c r="F29" s="170"/>
      <c r="G29" s="170"/>
      <c r="H29" s="170"/>
      <c r="I29" s="170"/>
      <c r="J29" s="170"/>
      <c r="K29" s="169"/>
      <c r="L29" s="170"/>
      <c r="M29" s="169">
        <v>0</v>
      </c>
      <c r="N29" s="169">
        <v>1</v>
      </c>
      <c r="O29" s="170">
        <v>490122.44</v>
      </c>
      <c r="P29" s="28">
        <v>0.34405304581992152</v>
      </c>
      <c r="Q29" s="28">
        <v>1.5384615384615385</v>
      </c>
    </row>
    <row r="30" spans="1:17" s="52" customFormat="1" ht="12" x14ac:dyDescent="0.15">
      <c r="A30" s="322" t="s">
        <v>79</v>
      </c>
      <c r="B30" s="323" t="s">
        <v>80</v>
      </c>
      <c r="C30" s="167">
        <v>1</v>
      </c>
      <c r="D30" s="168">
        <v>129237.12</v>
      </c>
      <c r="E30" s="167"/>
      <c r="F30" s="168"/>
      <c r="G30" s="168"/>
      <c r="H30" s="168"/>
      <c r="I30" s="168"/>
      <c r="J30" s="168"/>
      <c r="K30" s="167"/>
      <c r="L30" s="168"/>
      <c r="M30" s="167">
        <v>0</v>
      </c>
      <c r="N30" s="167">
        <v>1</v>
      </c>
      <c r="O30" s="168">
        <v>129237.12</v>
      </c>
      <c r="P30" s="26">
        <v>9.0721054863341283E-2</v>
      </c>
      <c r="Q30" s="26">
        <v>1.5384615384615385</v>
      </c>
    </row>
    <row r="31" spans="1:17" s="52" customFormat="1" ht="12" x14ac:dyDescent="0.15">
      <c r="A31" s="324" t="s">
        <v>334</v>
      </c>
      <c r="B31" s="325" t="s">
        <v>335</v>
      </c>
      <c r="C31" s="169">
        <v>1</v>
      </c>
      <c r="D31" s="170">
        <v>174960</v>
      </c>
      <c r="E31" s="169"/>
      <c r="F31" s="170"/>
      <c r="G31" s="170"/>
      <c r="H31" s="170"/>
      <c r="I31" s="170"/>
      <c r="J31" s="170"/>
      <c r="K31" s="169"/>
      <c r="L31" s="170"/>
      <c r="M31" s="169">
        <v>0</v>
      </c>
      <c r="N31" s="169">
        <v>1</v>
      </c>
      <c r="O31" s="170">
        <v>174960</v>
      </c>
      <c r="P31" s="28">
        <v>0.12281731254062447</v>
      </c>
      <c r="Q31" s="28">
        <v>1.5384615384615385</v>
      </c>
    </row>
    <row r="32" spans="1:17" s="52" customFormat="1" ht="12" x14ac:dyDescent="0.15">
      <c r="A32" s="322" t="s">
        <v>305</v>
      </c>
      <c r="B32" s="323" t="s">
        <v>306</v>
      </c>
      <c r="C32" s="167">
        <v>1</v>
      </c>
      <c r="D32" s="168">
        <v>7.2</v>
      </c>
      <c r="E32" s="167"/>
      <c r="F32" s="168"/>
      <c r="G32" s="168"/>
      <c r="H32" s="168"/>
      <c r="I32" s="168"/>
      <c r="J32" s="168"/>
      <c r="K32" s="167"/>
      <c r="L32" s="168"/>
      <c r="M32" s="167">
        <v>0</v>
      </c>
      <c r="N32" s="167">
        <v>1</v>
      </c>
      <c r="O32" s="168">
        <v>7.2</v>
      </c>
      <c r="P32" s="26">
        <v>5.0542103926182911E-6</v>
      </c>
      <c r="Q32" s="26">
        <v>1.5384615384615385</v>
      </c>
    </row>
    <row r="33" spans="1:18" s="52" customFormat="1" ht="12" x14ac:dyDescent="0.15">
      <c r="A33" s="324" t="s">
        <v>307</v>
      </c>
      <c r="B33" s="325" t="s">
        <v>308</v>
      </c>
      <c r="C33" s="169">
        <v>2</v>
      </c>
      <c r="D33" s="170">
        <v>6959020.21</v>
      </c>
      <c r="E33" s="169"/>
      <c r="F33" s="170"/>
      <c r="G33" s="170"/>
      <c r="H33" s="170"/>
      <c r="I33" s="170"/>
      <c r="J33" s="170"/>
      <c r="K33" s="169"/>
      <c r="L33" s="170"/>
      <c r="M33" s="169">
        <v>2</v>
      </c>
      <c r="N33" s="169">
        <v>4</v>
      </c>
      <c r="O33" s="170">
        <v>6959020.21</v>
      </c>
      <c r="P33" s="28">
        <v>4.8850489260864896</v>
      </c>
      <c r="Q33" s="28">
        <v>6.1538461538461542</v>
      </c>
    </row>
    <row r="34" spans="1:18" s="52" customFormat="1" ht="12" x14ac:dyDescent="0.15">
      <c r="A34" s="322" t="s">
        <v>83</v>
      </c>
      <c r="B34" s="323" t="s">
        <v>84</v>
      </c>
      <c r="C34" s="167">
        <v>2</v>
      </c>
      <c r="D34" s="168">
        <v>1949664.7000000002</v>
      </c>
      <c r="E34" s="167"/>
      <c r="F34" s="168"/>
      <c r="G34" s="168"/>
      <c r="H34" s="168"/>
      <c r="I34" s="168"/>
      <c r="J34" s="168"/>
      <c r="K34" s="167"/>
      <c r="L34" s="168"/>
      <c r="M34" s="167">
        <v>0</v>
      </c>
      <c r="N34" s="167">
        <v>2</v>
      </c>
      <c r="O34" s="168">
        <v>1949664.7000000002</v>
      </c>
      <c r="P34" s="26">
        <v>1.3686132762306977</v>
      </c>
      <c r="Q34" s="26">
        <v>3.0769230769230771</v>
      </c>
    </row>
    <row r="35" spans="1:18" s="52" customFormat="1" ht="12" x14ac:dyDescent="0.15">
      <c r="A35" s="324" t="s">
        <v>85</v>
      </c>
      <c r="B35" s="325" t="s">
        <v>86</v>
      </c>
      <c r="C35" s="169">
        <v>2</v>
      </c>
      <c r="D35" s="170">
        <v>1850000</v>
      </c>
      <c r="E35" s="169"/>
      <c r="F35" s="170"/>
      <c r="G35" s="170"/>
      <c r="H35" s="170"/>
      <c r="I35" s="170"/>
      <c r="J35" s="170"/>
      <c r="K35" s="169"/>
      <c r="L35" s="170"/>
      <c r="M35" s="169">
        <v>0</v>
      </c>
      <c r="N35" s="169">
        <v>2</v>
      </c>
      <c r="O35" s="170">
        <v>1850000</v>
      </c>
      <c r="P35" s="28">
        <v>1.2986512814366442</v>
      </c>
      <c r="Q35" s="28">
        <v>3.0769230769230771</v>
      </c>
    </row>
    <row r="36" spans="1:18" s="52" customFormat="1" ht="12" x14ac:dyDescent="0.15">
      <c r="A36" s="322" t="s">
        <v>336</v>
      </c>
      <c r="B36" s="323" t="s">
        <v>337</v>
      </c>
      <c r="C36" s="167">
        <v>1</v>
      </c>
      <c r="D36" s="168">
        <v>19157.689999999999</v>
      </c>
      <c r="E36" s="167"/>
      <c r="F36" s="168"/>
      <c r="G36" s="168"/>
      <c r="H36" s="168"/>
      <c r="I36" s="168"/>
      <c r="J36" s="168"/>
      <c r="K36" s="167"/>
      <c r="L36" s="168"/>
      <c r="M36" s="167">
        <v>0</v>
      </c>
      <c r="N36" s="167">
        <v>1</v>
      </c>
      <c r="O36" s="168">
        <v>19157.689999999999</v>
      </c>
      <c r="P36" s="26">
        <v>1.3448193874522155E-2</v>
      </c>
      <c r="Q36" s="26">
        <v>1.5384615384615385</v>
      </c>
    </row>
    <row r="37" spans="1:18" s="52" customFormat="1" ht="12" x14ac:dyDescent="0.15">
      <c r="A37" s="324" t="s">
        <v>340</v>
      </c>
      <c r="B37" s="325" t="s">
        <v>341</v>
      </c>
      <c r="C37" s="169">
        <v>1</v>
      </c>
      <c r="D37" s="170">
        <v>4739160.96</v>
      </c>
      <c r="E37" s="169">
        <v>1</v>
      </c>
      <c r="F37" s="170">
        <v>169964.35</v>
      </c>
      <c r="G37" s="170"/>
      <c r="H37" s="170"/>
      <c r="I37" s="170"/>
      <c r="J37" s="170"/>
      <c r="K37" s="169"/>
      <c r="L37" s="170"/>
      <c r="M37" s="169">
        <v>0</v>
      </c>
      <c r="N37" s="169">
        <v>2</v>
      </c>
      <c r="O37" s="170">
        <v>4909125.3099999996</v>
      </c>
      <c r="P37" s="28">
        <v>3.4460766889538177</v>
      </c>
      <c r="Q37" s="28">
        <v>3.0769230769230771</v>
      </c>
    </row>
    <row r="38" spans="1:18" s="52" customFormat="1" ht="12" x14ac:dyDescent="0.15">
      <c r="A38" s="322" t="s">
        <v>338</v>
      </c>
      <c r="B38" s="323" t="s">
        <v>339</v>
      </c>
      <c r="C38" s="167">
        <v>1</v>
      </c>
      <c r="D38" s="168">
        <v>3662942.4</v>
      </c>
      <c r="E38" s="167"/>
      <c r="F38" s="168"/>
      <c r="G38" s="168"/>
      <c r="H38" s="168"/>
      <c r="I38" s="168"/>
      <c r="J38" s="168"/>
      <c r="K38" s="167"/>
      <c r="L38" s="168"/>
      <c r="M38" s="167">
        <v>0</v>
      </c>
      <c r="N38" s="167">
        <v>1</v>
      </c>
      <c r="O38" s="168">
        <v>3662942.4</v>
      </c>
      <c r="P38" s="26">
        <v>2.5712891035614147</v>
      </c>
      <c r="Q38" s="26">
        <v>1.5384615384615385</v>
      </c>
    </row>
    <row r="39" spans="1:18" s="52" customFormat="1" ht="12" x14ac:dyDescent="0.15">
      <c r="A39" s="324" t="s">
        <v>91</v>
      </c>
      <c r="B39" s="325" t="s">
        <v>92</v>
      </c>
      <c r="C39" s="169">
        <v>3</v>
      </c>
      <c r="D39" s="170">
        <v>7593452.1600000001</v>
      </c>
      <c r="E39" s="169"/>
      <c r="F39" s="170"/>
      <c r="G39" s="170"/>
      <c r="H39" s="170"/>
      <c r="I39" s="170"/>
      <c r="J39" s="170"/>
      <c r="K39" s="169"/>
      <c r="L39" s="170"/>
      <c r="M39" s="169">
        <v>0</v>
      </c>
      <c r="N39" s="169">
        <v>3</v>
      </c>
      <c r="O39" s="170">
        <v>7593452.1600000001</v>
      </c>
      <c r="P39" s="28">
        <v>5.3304034476280293</v>
      </c>
      <c r="Q39" s="28">
        <v>4.6153846153846159</v>
      </c>
    </row>
    <row r="40" spans="1:18" s="40" customFormat="1" ht="22.5" customHeight="1" thickBot="1" x14ac:dyDescent="0.25">
      <c r="A40" s="428" t="s">
        <v>0</v>
      </c>
      <c r="B40" s="429"/>
      <c r="C40" s="220">
        <v>62</v>
      </c>
      <c r="D40" s="221">
        <v>142285522.08000001</v>
      </c>
      <c r="E40" s="220">
        <v>1</v>
      </c>
      <c r="F40" s="221">
        <v>169964.35</v>
      </c>
      <c r="G40" s="221">
        <v>0</v>
      </c>
      <c r="H40" s="221">
        <v>0</v>
      </c>
      <c r="I40" s="221">
        <v>0</v>
      </c>
      <c r="J40" s="221">
        <v>0</v>
      </c>
      <c r="K40" s="220">
        <v>0</v>
      </c>
      <c r="L40" s="221">
        <v>0</v>
      </c>
      <c r="M40" s="220">
        <v>2</v>
      </c>
      <c r="N40" s="220">
        <v>65</v>
      </c>
      <c r="O40" s="221">
        <v>142455486.43000001</v>
      </c>
      <c r="P40" s="222">
        <v>100</v>
      </c>
      <c r="Q40" s="223">
        <v>100</v>
      </c>
    </row>
    <row r="41" spans="1:18" ht="15" customHeight="1" x14ac:dyDescent="0.2">
      <c r="A41" s="239"/>
      <c r="B41" s="249"/>
      <c r="C41" s="239"/>
      <c r="D41" s="240"/>
      <c r="E41" s="239"/>
      <c r="F41" s="240"/>
      <c r="G41" s="240"/>
      <c r="H41" s="240"/>
      <c r="I41" s="239"/>
      <c r="J41" s="240"/>
      <c r="K41" s="239"/>
      <c r="L41" s="239"/>
      <c r="M41" s="240"/>
      <c r="N41" s="240">
        <v>12</v>
      </c>
      <c r="O41" s="240"/>
      <c r="P41" s="250"/>
      <c r="Q41" s="250"/>
    </row>
    <row r="42" spans="1:18" ht="15" customHeight="1" thickBot="1" x14ac:dyDescent="0.25">
      <c r="A42" s="239"/>
      <c r="B42" s="251" t="s">
        <v>123</v>
      </c>
      <c r="C42" s="239"/>
      <c r="D42" s="240"/>
      <c r="E42" s="239"/>
      <c r="F42" s="240"/>
      <c r="G42" s="240"/>
      <c r="H42" s="240"/>
      <c r="I42" s="239"/>
      <c r="J42" s="240"/>
      <c r="K42" s="239"/>
      <c r="L42" s="239"/>
      <c r="M42" s="240"/>
      <c r="N42" s="240">
        <v>2</v>
      </c>
      <c r="O42" s="240"/>
      <c r="P42" s="250"/>
      <c r="Q42" s="250"/>
    </row>
    <row r="43" spans="1:18" ht="15" customHeight="1" x14ac:dyDescent="0.2">
      <c r="A43" s="250"/>
      <c r="B43" s="251" t="s">
        <v>101</v>
      </c>
      <c r="C43" s="224">
        <v>31</v>
      </c>
      <c r="D43" s="225">
        <v>99138661.850000009</v>
      </c>
      <c r="E43" s="226">
        <v>0</v>
      </c>
      <c r="F43" s="225">
        <v>0</v>
      </c>
      <c r="G43" s="225">
        <v>0</v>
      </c>
      <c r="H43" s="225">
        <v>0</v>
      </c>
      <c r="I43" s="225">
        <v>0</v>
      </c>
      <c r="J43" s="225">
        <v>0</v>
      </c>
      <c r="K43" s="226">
        <v>0</v>
      </c>
      <c r="L43" s="225">
        <v>0</v>
      </c>
      <c r="M43" s="226">
        <v>0</v>
      </c>
      <c r="N43" s="226">
        <v>31</v>
      </c>
      <c r="O43" s="225">
        <v>99138661.850000009</v>
      </c>
      <c r="P43" s="227">
        <v>69.592729865630616</v>
      </c>
      <c r="Q43" s="228">
        <v>47.692307692307715</v>
      </c>
      <c r="R43" s="53" t="e">
        <f>J43*100/M43</f>
        <v>#DIV/0!</v>
      </c>
    </row>
    <row r="44" spans="1:18" ht="15" customHeight="1" x14ac:dyDescent="0.2">
      <c r="A44" s="250"/>
      <c r="B44" s="251" t="s">
        <v>102</v>
      </c>
      <c r="C44" s="229">
        <v>3</v>
      </c>
      <c r="D44" s="230">
        <v>11062424.52</v>
      </c>
      <c r="E44" s="231">
        <v>0</v>
      </c>
      <c r="F44" s="230">
        <v>0</v>
      </c>
      <c r="G44" s="230">
        <v>0</v>
      </c>
      <c r="H44" s="230">
        <v>0</v>
      </c>
      <c r="I44" s="230">
        <v>0</v>
      </c>
      <c r="J44" s="230">
        <v>0</v>
      </c>
      <c r="K44" s="231">
        <v>0</v>
      </c>
      <c r="L44" s="230">
        <v>0</v>
      </c>
      <c r="M44" s="231">
        <v>0</v>
      </c>
      <c r="N44" s="231">
        <v>3</v>
      </c>
      <c r="O44" s="230">
        <v>11062424.52</v>
      </c>
      <c r="P44" s="232">
        <v>7.7655306911860293</v>
      </c>
      <c r="Q44" s="233">
        <v>4.6153846153846159</v>
      </c>
      <c r="R44" s="53" t="e">
        <f t="shared" ref="R44:R45" si="0">J44*100/M44</f>
        <v>#DIV/0!</v>
      </c>
    </row>
    <row r="45" spans="1:18" ht="15" customHeight="1" thickBot="1" x14ac:dyDescent="0.25">
      <c r="A45" s="250"/>
      <c r="B45" s="251" t="s">
        <v>103</v>
      </c>
      <c r="C45" s="234">
        <v>28</v>
      </c>
      <c r="D45" s="235">
        <v>32084435.709999997</v>
      </c>
      <c r="E45" s="236">
        <v>1</v>
      </c>
      <c r="F45" s="235">
        <v>169964.35</v>
      </c>
      <c r="G45" s="235">
        <v>0</v>
      </c>
      <c r="H45" s="235">
        <v>0</v>
      </c>
      <c r="I45" s="235">
        <v>0</v>
      </c>
      <c r="J45" s="235">
        <v>0</v>
      </c>
      <c r="K45" s="236">
        <v>0</v>
      </c>
      <c r="L45" s="235">
        <v>0</v>
      </c>
      <c r="M45" s="236">
        <v>2</v>
      </c>
      <c r="N45" s="236">
        <v>31</v>
      </c>
      <c r="O45" s="235">
        <v>32254400.059999999</v>
      </c>
      <c r="P45" s="237">
        <v>22.64173944318334</v>
      </c>
      <c r="Q45" s="238">
        <v>47.692307692307708</v>
      </c>
      <c r="R45" s="53">
        <f t="shared" si="0"/>
        <v>0</v>
      </c>
    </row>
    <row r="46" spans="1:18" ht="15" customHeight="1" thickBot="1" x14ac:dyDescent="0.25">
      <c r="A46" s="239"/>
      <c r="B46" s="251"/>
      <c r="C46" s="239"/>
      <c r="D46" s="240"/>
      <c r="E46" s="239"/>
      <c r="F46" s="240"/>
      <c r="G46" s="240"/>
      <c r="H46" s="240"/>
      <c r="I46" s="240"/>
      <c r="J46" s="240"/>
      <c r="K46" s="239"/>
      <c r="L46" s="240"/>
      <c r="M46" s="239"/>
      <c r="N46" s="239"/>
      <c r="O46" s="240"/>
      <c r="P46" s="240"/>
      <c r="Q46" s="240"/>
      <c r="R46" s="54"/>
    </row>
    <row r="47" spans="1:18" ht="15" customHeight="1" x14ac:dyDescent="0.2">
      <c r="A47" s="239"/>
      <c r="B47" s="251" t="s">
        <v>124</v>
      </c>
      <c r="C47" s="241">
        <v>50</v>
      </c>
      <c r="D47" s="227">
        <v>69.675860481616198</v>
      </c>
      <c r="E47" s="242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42">
        <v>0</v>
      </c>
      <c r="L47" s="227">
        <v>0</v>
      </c>
      <c r="M47" s="242">
        <v>0</v>
      </c>
      <c r="N47" s="242">
        <v>47.692307692307693</v>
      </c>
      <c r="O47" s="228">
        <v>69.592729865630631</v>
      </c>
      <c r="P47" s="240"/>
      <c r="Q47" s="240"/>
      <c r="R47" s="54"/>
    </row>
    <row r="48" spans="1:18" ht="15" customHeight="1" x14ac:dyDescent="0.2">
      <c r="A48" s="239"/>
      <c r="B48" s="251" t="s">
        <v>125</v>
      </c>
      <c r="C48" s="243">
        <v>4.838709677419355</v>
      </c>
      <c r="D48" s="232">
        <v>7.7748068519439055</v>
      </c>
      <c r="E48" s="244">
        <v>0</v>
      </c>
      <c r="F48" s="232">
        <v>0</v>
      </c>
      <c r="G48" s="232">
        <v>0</v>
      </c>
      <c r="H48" s="232">
        <v>0</v>
      </c>
      <c r="I48" s="232">
        <v>0</v>
      </c>
      <c r="J48" s="232">
        <v>0</v>
      </c>
      <c r="K48" s="244">
        <v>0</v>
      </c>
      <c r="L48" s="232">
        <v>0</v>
      </c>
      <c r="M48" s="244">
        <v>0</v>
      </c>
      <c r="N48" s="244">
        <v>4.6153846153846159</v>
      </c>
      <c r="O48" s="233">
        <v>7.7655306911860293</v>
      </c>
      <c r="P48" s="240"/>
      <c r="Q48" s="240"/>
      <c r="R48" s="54"/>
    </row>
    <row r="49" spans="1:18" ht="15" customHeight="1" thickBot="1" x14ac:dyDescent="0.25">
      <c r="A49" s="239"/>
      <c r="B49" s="251" t="s">
        <v>126</v>
      </c>
      <c r="C49" s="245">
        <v>45.161290322580641</v>
      </c>
      <c r="D49" s="237">
        <v>22.549332666439899</v>
      </c>
      <c r="E49" s="246">
        <v>100</v>
      </c>
      <c r="F49" s="237">
        <v>100</v>
      </c>
      <c r="G49" s="237">
        <v>0</v>
      </c>
      <c r="H49" s="237">
        <v>0</v>
      </c>
      <c r="I49" s="237">
        <v>0</v>
      </c>
      <c r="J49" s="237">
        <v>0</v>
      </c>
      <c r="K49" s="246">
        <v>0</v>
      </c>
      <c r="L49" s="237">
        <v>0</v>
      </c>
      <c r="M49" s="246">
        <v>100</v>
      </c>
      <c r="N49" s="246">
        <v>47.692307692307693</v>
      </c>
      <c r="O49" s="238">
        <v>22.641739443183337</v>
      </c>
      <c r="P49" s="240"/>
      <c r="Q49" s="240"/>
      <c r="R49" s="55"/>
    </row>
    <row r="50" spans="1:18" ht="43.5" customHeight="1" x14ac:dyDescent="0.2">
      <c r="C50" s="29" t="s">
        <v>127</v>
      </c>
      <c r="D50" s="30" t="s">
        <v>128</v>
      </c>
      <c r="E50" s="29" t="s">
        <v>129</v>
      </c>
      <c r="F50" s="30" t="s">
        <v>130</v>
      </c>
      <c r="G50" s="29" t="s">
        <v>185</v>
      </c>
      <c r="H50" s="30" t="s">
        <v>186</v>
      </c>
      <c r="I50" s="29" t="s">
        <v>187</v>
      </c>
      <c r="J50" s="30" t="s">
        <v>188</v>
      </c>
      <c r="K50" s="29" t="s">
        <v>189</v>
      </c>
      <c r="L50" s="30" t="s">
        <v>190</v>
      </c>
      <c r="M50" s="29" t="s">
        <v>131</v>
      </c>
      <c r="N50" s="29" t="s">
        <v>115</v>
      </c>
      <c r="O50" s="31" t="s">
        <v>132</v>
      </c>
      <c r="P50" s="55"/>
    </row>
    <row r="67" spans="3:6" x14ac:dyDescent="0.2">
      <c r="C67" s="32">
        <f>SUM(C7:C24)</f>
        <v>36</v>
      </c>
      <c r="D67" s="34">
        <f>SUM(D7:D24)</f>
        <v>101873740.37</v>
      </c>
      <c r="E67" s="32">
        <f>SUM(E7:E24)</f>
        <v>5</v>
      </c>
      <c r="F67" s="34">
        <f>SUM(F7:F24)</f>
        <v>6</v>
      </c>
    </row>
    <row r="68" spans="3:6" x14ac:dyDescent="0.2">
      <c r="C68" s="32" t="e">
        <f>SUM(#REF!)</f>
        <v>#REF!</v>
      </c>
      <c r="D68" s="34" t="e">
        <f>SUM(#REF!)</f>
        <v>#REF!</v>
      </c>
      <c r="E68" s="32" t="e">
        <f>SUM(#REF!)</f>
        <v>#REF!</v>
      </c>
      <c r="F68" s="34" t="e">
        <f>SUM(#REF!)</f>
        <v>#REF!</v>
      </c>
    </row>
    <row r="69" spans="3:6" x14ac:dyDescent="0.2">
      <c r="C69" s="32">
        <f>SUM(C40:C63)</f>
        <v>224</v>
      </c>
      <c r="D69" s="34">
        <f>SUM(D40:D63)</f>
        <v>284571144.16000003</v>
      </c>
      <c r="E69" s="32">
        <f>SUM(E40:E63)</f>
        <v>102</v>
      </c>
      <c r="F69" s="34">
        <f>SUM(F40:F63)</f>
        <v>340028.7</v>
      </c>
    </row>
  </sheetData>
  <mergeCells count="16">
    <mergeCell ref="P1:Q1"/>
    <mergeCell ref="P5:P6"/>
    <mergeCell ref="Q5:Q6"/>
    <mergeCell ref="A40:B40"/>
    <mergeCell ref="M5:M6"/>
    <mergeCell ref="N5:N6"/>
    <mergeCell ref="O5:O6"/>
    <mergeCell ref="A2:O2"/>
    <mergeCell ref="A3:O3"/>
    <mergeCell ref="A5:A6"/>
    <mergeCell ref="B5:B6"/>
    <mergeCell ref="C5:D5"/>
    <mergeCell ref="E5:F5"/>
    <mergeCell ref="G5:H5"/>
    <mergeCell ref="K5:L5"/>
    <mergeCell ref="I5:J5"/>
  </mergeCells>
  <printOptions horizontalCentered="1"/>
  <pageMargins left="0.98425196850393704" right="0.39370078740157483" top="0.39370078740157483" bottom="0.39370078740157483" header="0" footer="0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Q160"/>
  <sheetViews>
    <sheetView view="pageBreakPreview" zoomScaleSheetLayoutView="100" workbookViewId="0">
      <selection activeCell="O11" sqref="O11"/>
    </sheetView>
  </sheetViews>
  <sheetFormatPr defaultColWidth="9.140625" defaultRowHeight="15" x14ac:dyDescent="0.25"/>
  <cols>
    <col min="1" max="1" width="4.28515625" style="56" customWidth="1"/>
    <col min="2" max="2" width="34.42578125" style="56" customWidth="1"/>
    <col min="3" max="3" width="7.7109375" style="56" customWidth="1"/>
    <col min="4" max="4" width="10.85546875" style="56" customWidth="1"/>
    <col min="5" max="5" width="7.7109375" style="56" customWidth="1"/>
    <col min="6" max="6" width="10.85546875" style="56" customWidth="1"/>
    <col min="7" max="7" width="7.7109375" style="56" customWidth="1"/>
    <col min="8" max="8" width="10.7109375" style="56" customWidth="1"/>
    <col min="9" max="9" width="7.7109375" style="56" customWidth="1"/>
    <col min="10" max="10" width="10.7109375" style="56" customWidth="1"/>
    <col min="11" max="11" width="7.7109375" style="56" customWidth="1"/>
    <col min="12" max="12" width="10.7109375" style="56" customWidth="1"/>
    <col min="13" max="17" width="11.140625" style="56" customWidth="1"/>
    <col min="18" max="16384" width="9.140625" style="56"/>
  </cols>
  <sheetData>
    <row r="1" spans="1:17" x14ac:dyDescent="0.25">
      <c r="A1" s="32"/>
      <c r="B1" s="33"/>
      <c r="C1" s="32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44" t="s">
        <v>254</v>
      </c>
      <c r="Q1" s="444"/>
    </row>
    <row r="2" spans="1:17" ht="15" customHeight="1" x14ac:dyDescent="0.25">
      <c r="A2" s="445" t="s">
        <v>133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</row>
    <row r="3" spans="1:17" ht="26.25" customHeight="1" x14ac:dyDescent="0.25">
      <c r="A3" s="445" t="s">
        <v>343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</row>
    <row r="4" spans="1:17" ht="16.5" thickBo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72"/>
    </row>
    <row r="5" spans="1:17" ht="28.5" customHeight="1" x14ac:dyDescent="0.25">
      <c r="A5" s="446" t="s">
        <v>2</v>
      </c>
      <c r="B5" s="448" t="s">
        <v>111</v>
      </c>
      <c r="C5" s="450" t="s">
        <v>112</v>
      </c>
      <c r="D5" s="451"/>
      <c r="E5" s="452" t="s">
        <v>113</v>
      </c>
      <c r="F5" s="453"/>
      <c r="G5" s="452" t="s">
        <v>180</v>
      </c>
      <c r="H5" s="453"/>
      <c r="I5" s="452" t="s">
        <v>181</v>
      </c>
      <c r="J5" s="453"/>
      <c r="K5" s="452" t="s">
        <v>195</v>
      </c>
      <c r="L5" s="453"/>
      <c r="M5" s="436" t="s">
        <v>114</v>
      </c>
      <c r="N5" s="436" t="s">
        <v>115</v>
      </c>
      <c r="O5" s="436" t="s">
        <v>116</v>
      </c>
      <c r="P5" s="438" t="s">
        <v>117</v>
      </c>
      <c r="Q5" s="440" t="s">
        <v>118</v>
      </c>
    </row>
    <row r="6" spans="1:17" ht="53.25" customHeight="1" thickBot="1" x14ac:dyDescent="0.3">
      <c r="A6" s="447"/>
      <c r="B6" s="449"/>
      <c r="C6" s="69" t="s">
        <v>119</v>
      </c>
      <c r="D6" s="64" t="s">
        <v>120</v>
      </c>
      <c r="E6" s="65" t="s">
        <v>119</v>
      </c>
      <c r="F6" s="66" t="s">
        <v>120</v>
      </c>
      <c r="G6" s="65" t="s">
        <v>119</v>
      </c>
      <c r="H6" s="66" t="s">
        <v>120</v>
      </c>
      <c r="I6" s="65" t="s">
        <v>119</v>
      </c>
      <c r="J6" s="66" t="s">
        <v>120</v>
      </c>
      <c r="K6" s="67" t="s">
        <v>119</v>
      </c>
      <c r="L6" s="68" t="s">
        <v>120</v>
      </c>
      <c r="M6" s="437"/>
      <c r="N6" s="437"/>
      <c r="O6" s="437"/>
      <c r="P6" s="439"/>
      <c r="Q6" s="441"/>
    </row>
    <row r="7" spans="1:17" ht="21.75" customHeight="1" x14ac:dyDescent="0.25">
      <c r="A7" s="57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39">
        <v>13</v>
      </c>
      <c r="N7" s="39" t="s">
        <v>183</v>
      </c>
      <c r="O7" s="39" t="s">
        <v>184</v>
      </c>
      <c r="P7" s="73">
        <v>16</v>
      </c>
      <c r="Q7" s="74">
        <v>17</v>
      </c>
    </row>
    <row r="8" spans="1:17" ht="24.75" customHeight="1" x14ac:dyDescent="0.25">
      <c r="A8" s="348" t="s">
        <v>212</v>
      </c>
      <c r="B8" s="353" t="s">
        <v>213</v>
      </c>
      <c r="C8" s="59">
        <v>1</v>
      </c>
      <c r="D8" s="60">
        <v>1394480.88</v>
      </c>
      <c r="E8" s="59"/>
      <c r="F8" s="60"/>
      <c r="G8" s="60"/>
      <c r="H8" s="60"/>
      <c r="I8" s="60"/>
      <c r="J8" s="60"/>
      <c r="K8" s="59"/>
      <c r="L8" s="60"/>
      <c r="M8" s="59"/>
      <c r="N8" s="59">
        <v>1</v>
      </c>
      <c r="O8" s="60">
        <v>1394480.88</v>
      </c>
      <c r="P8" s="75">
        <v>28.358722252053692</v>
      </c>
      <c r="Q8" s="75">
        <v>5</v>
      </c>
    </row>
    <row r="9" spans="1:17" ht="24.75" customHeight="1" x14ac:dyDescent="0.25">
      <c r="A9" s="324" t="s">
        <v>69</v>
      </c>
      <c r="B9" s="325" t="s">
        <v>70</v>
      </c>
      <c r="C9" s="39">
        <v>18</v>
      </c>
      <c r="D9" s="313">
        <v>1380810.06</v>
      </c>
      <c r="E9" s="39"/>
      <c r="F9" s="313"/>
      <c r="G9" s="313"/>
      <c r="H9" s="313"/>
      <c r="I9" s="313"/>
      <c r="J9" s="313"/>
      <c r="K9" s="39"/>
      <c r="L9" s="313"/>
      <c r="M9" s="39"/>
      <c r="N9" s="39">
        <v>18</v>
      </c>
      <c r="O9" s="313">
        <v>1380810.06</v>
      </c>
      <c r="P9" s="314">
        <v>28.080706975617765</v>
      </c>
      <c r="Q9" s="314">
        <v>90</v>
      </c>
    </row>
    <row r="10" spans="1:17" ht="24.75" customHeight="1" x14ac:dyDescent="0.25">
      <c r="A10" s="347" t="s">
        <v>218</v>
      </c>
      <c r="B10" s="346" t="s">
        <v>219</v>
      </c>
      <c r="C10" s="349">
        <v>1</v>
      </c>
      <c r="D10" s="350">
        <v>2142000</v>
      </c>
      <c r="E10" s="349"/>
      <c r="F10" s="350"/>
      <c r="G10" s="350"/>
      <c r="H10" s="350"/>
      <c r="I10" s="350"/>
      <c r="J10" s="350"/>
      <c r="K10" s="349"/>
      <c r="L10" s="350"/>
      <c r="M10" s="349"/>
      <c r="N10" s="349">
        <v>1</v>
      </c>
      <c r="O10" s="350">
        <v>2142000</v>
      </c>
      <c r="P10" s="351">
        <v>43.56057077232856</v>
      </c>
      <c r="Q10" s="352">
        <v>5</v>
      </c>
    </row>
    <row r="11" spans="1:17" ht="15.75" thickBot="1" x14ac:dyDescent="0.3">
      <c r="A11" s="442" t="s">
        <v>0</v>
      </c>
      <c r="B11" s="443"/>
      <c r="C11" s="70">
        <v>20</v>
      </c>
      <c r="D11" s="71">
        <v>4917290.9399999995</v>
      </c>
      <c r="E11" s="70">
        <v>0</v>
      </c>
      <c r="F11" s="71">
        <v>0</v>
      </c>
      <c r="G11" s="70">
        <v>0</v>
      </c>
      <c r="H11" s="71">
        <v>0</v>
      </c>
      <c r="I11" s="70">
        <v>0</v>
      </c>
      <c r="J11" s="71">
        <v>0</v>
      </c>
      <c r="K11" s="70">
        <v>0</v>
      </c>
      <c r="L11" s="71">
        <v>0</v>
      </c>
      <c r="M11" s="70">
        <v>0</v>
      </c>
      <c r="N11" s="70">
        <v>20</v>
      </c>
      <c r="O11" s="71">
        <v>4917290.9399999995</v>
      </c>
      <c r="P11" s="70">
        <v>100</v>
      </c>
      <c r="Q11" s="77">
        <v>100</v>
      </c>
    </row>
    <row r="12" spans="1:17" x14ac:dyDescent="0.25">
      <c r="A12" s="32"/>
      <c r="B12" s="43"/>
      <c r="C12" s="61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50"/>
      <c r="Q12" s="50"/>
    </row>
    <row r="13" spans="1:17" x14ac:dyDescent="0.25">
      <c r="A13" s="32"/>
      <c r="B13" s="315" t="s">
        <v>123</v>
      </c>
      <c r="C13" s="61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50"/>
      <c r="Q13" s="50"/>
    </row>
    <row r="14" spans="1:17" x14ac:dyDescent="0.25">
      <c r="A14" s="316"/>
      <c r="B14" s="315" t="s">
        <v>101</v>
      </c>
      <c r="C14" s="44">
        <v>1</v>
      </c>
      <c r="D14" s="45">
        <v>1394480.88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62">
        <v>0</v>
      </c>
      <c r="N14" s="62">
        <v>1</v>
      </c>
      <c r="O14" s="45">
        <v>1394480.88</v>
      </c>
      <c r="P14" s="46">
        <v>28.358722252053692</v>
      </c>
      <c r="Q14" s="46">
        <v>5</v>
      </c>
    </row>
    <row r="15" spans="1:17" x14ac:dyDescent="0.25">
      <c r="A15" s="316"/>
      <c r="B15" s="315" t="s">
        <v>102</v>
      </c>
      <c r="C15" s="47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63">
        <v>0</v>
      </c>
      <c r="N15" s="63">
        <v>0</v>
      </c>
      <c r="O15" s="48">
        <v>0</v>
      </c>
      <c r="P15" s="49">
        <v>0</v>
      </c>
      <c r="Q15" s="49">
        <v>0</v>
      </c>
    </row>
    <row r="16" spans="1:17" x14ac:dyDescent="0.25">
      <c r="A16" s="316"/>
      <c r="B16" s="315" t="s">
        <v>103</v>
      </c>
      <c r="C16" s="44">
        <v>19</v>
      </c>
      <c r="D16" s="45">
        <v>3522810.06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62">
        <v>0</v>
      </c>
      <c r="N16" s="62">
        <v>19</v>
      </c>
      <c r="O16" s="45">
        <v>3522810.06</v>
      </c>
      <c r="P16" s="46">
        <v>71.641277747946333</v>
      </c>
      <c r="Q16" s="46">
        <v>95</v>
      </c>
    </row>
    <row r="17" spans="1:17" x14ac:dyDescent="0.25">
      <c r="A17" s="32"/>
      <c r="B17" s="315"/>
      <c r="C17" s="32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x14ac:dyDescent="0.25">
      <c r="A18" s="32"/>
      <c r="B18" s="315" t="s">
        <v>124</v>
      </c>
      <c r="C18" s="46">
        <v>5</v>
      </c>
      <c r="D18" s="46">
        <v>28.358722252053692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5</v>
      </c>
      <c r="O18" s="46">
        <v>28.358722252053692</v>
      </c>
      <c r="P18" s="50"/>
      <c r="Q18" s="50"/>
    </row>
    <row r="19" spans="1:17" x14ac:dyDescent="0.25">
      <c r="A19" s="32"/>
      <c r="B19" s="315" t="s">
        <v>125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76">
        <v>0</v>
      </c>
      <c r="N19" s="76">
        <v>0</v>
      </c>
      <c r="O19" s="76">
        <v>0</v>
      </c>
      <c r="P19" s="50"/>
      <c r="Q19" s="50"/>
    </row>
    <row r="20" spans="1:17" x14ac:dyDescent="0.25">
      <c r="A20" s="32"/>
      <c r="B20" s="315" t="s">
        <v>126</v>
      </c>
      <c r="C20" s="46">
        <v>95</v>
      </c>
      <c r="D20" s="46">
        <v>71.641277747946319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95</v>
      </c>
      <c r="O20" s="46">
        <v>71.641277747946319</v>
      </c>
      <c r="P20" s="50"/>
      <c r="Q20" s="50"/>
    </row>
    <row r="157" spans="3:14" x14ac:dyDescent="0.25">
      <c r="C157" s="56">
        <f>SUM(C7:C81)</f>
        <v>163</v>
      </c>
      <c r="D157" s="56">
        <f>SUM(D7:D81)</f>
        <v>14751976.819999998</v>
      </c>
      <c r="N157" s="56">
        <f>SUM(N7:N81)</f>
        <v>160</v>
      </c>
    </row>
    <row r="158" spans="3:14" x14ac:dyDescent="0.25">
      <c r="C158" s="56">
        <f>SUM(C82:C96)</f>
        <v>0</v>
      </c>
      <c r="D158" s="56">
        <f>SUM(D82:D96)</f>
        <v>0</v>
      </c>
      <c r="M158" s="56">
        <f>SUM(M7:M82)</f>
        <v>13</v>
      </c>
      <c r="N158" s="56">
        <f>SUM(N82:N96)</f>
        <v>0</v>
      </c>
    </row>
    <row r="159" spans="3:14" x14ac:dyDescent="0.25">
      <c r="C159" s="56">
        <f>SUM(C97:C153)</f>
        <v>0</v>
      </c>
      <c r="D159" s="56">
        <f>SUM(D97:D153)</f>
        <v>0</v>
      </c>
      <c r="M159" s="56">
        <f>SUM(M83:M97)</f>
        <v>0</v>
      </c>
      <c r="N159" s="56">
        <f>SUM(N97:N153)</f>
        <v>0</v>
      </c>
    </row>
    <row r="160" spans="3:14" x14ac:dyDescent="0.25">
      <c r="M160" s="56">
        <f>SUM(M98:M154)</f>
        <v>0</v>
      </c>
    </row>
  </sheetData>
  <mergeCells count="16">
    <mergeCell ref="O5:O6"/>
    <mergeCell ref="P5:P6"/>
    <mergeCell ref="Q5:Q6"/>
    <mergeCell ref="A11:B11"/>
    <mergeCell ref="P1:Q1"/>
    <mergeCell ref="A2:Q2"/>
    <mergeCell ref="A3:Q3"/>
    <mergeCell ref="A5:A6"/>
    <mergeCell ref="B5:B6"/>
    <mergeCell ref="C5:D5"/>
    <mergeCell ref="E5:F5"/>
    <mergeCell ref="G5:H5"/>
    <mergeCell ref="M5:M6"/>
    <mergeCell ref="N5:N6"/>
    <mergeCell ref="I5:J5"/>
    <mergeCell ref="K5:L5"/>
  </mergeCells>
  <printOptions horizontalCentered="1"/>
  <pageMargins left="0.98425196850393704" right="0.39370078740157483" top="0.39370078740157483" bottom="0.39370078740157483" header="0" footer="0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U157"/>
  <sheetViews>
    <sheetView view="pageBreakPreview" zoomScaleNormal="70" zoomScaleSheetLayoutView="100" workbookViewId="0">
      <selection activeCell="H10" sqref="H10"/>
    </sheetView>
  </sheetViews>
  <sheetFormatPr defaultRowHeight="12.75" x14ac:dyDescent="0.2"/>
  <cols>
    <col min="1" max="1" width="10.5703125" style="78" customWidth="1"/>
    <col min="2" max="2" width="5.42578125" style="78" customWidth="1"/>
    <col min="3" max="3" width="22.85546875" style="78" customWidth="1"/>
    <col min="4" max="4" width="15" style="95" customWidth="1"/>
    <col min="5" max="5" width="9" style="94" customWidth="1"/>
    <col min="6" max="6" width="15" style="95" customWidth="1"/>
    <col min="7" max="7" width="8.42578125" style="94" customWidth="1"/>
    <col min="8" max="8" width="14.7109375" style="95" customWidth="1"/>
    <col min="9" max="9" width="8.5703125" style="94" customWidth="1"/>
    <col min="10" max="10" width="17.85546875" style="95" customWidth="1"/>
    <col min="11" max="11" width="8.5703125" style="94" customWidth="1"/>
    <col min="12" max="12" width="8.85546875" style="78"/>
    <col min="13" max="13" width="14" style="78" bestFit="1" customWidth="1"/>
    <col min="14" max="16" width="8.85546875" style="78"/>
    <col min="17" max="17" width="8.85546875" style="286"/>
    <col min="18" max="18" width="14.140625" style="286" customWidth="1"/>
    <col min="19" max="19" width="14.5703125" style="286" customWidth="1"/>
    <col min="20" max="20" width="14.7109375" style="286" customWidth="1"/>
    <col min="21" max="21" width="12.5703125" style="286" bestFit="1" customWidth="1"/>
    <col min="22" max="257" width="8.85546875" style="78"/>
    <col min="258" max="258" width="6.28515625" style="78" customWidth="1"/>
    <col min="259" max="259" width="22.85546875" style="78" customWidth="1"/>
    <col min="260" max="260" width="15.5703125" style="78" customWidth="1"/>
    <col min="261" max="261" width="8.42578125" style="78" bestFit="1" customWidth="1"/>
    <col min="262" max="262" width="16" style="78" customWidth="1"/>
    <col min="263" max="263" width="8.42578125" style="78" customWidth="1"/>
    <col min="264" max="264" width="14.7109375" style="78" customWidth="1"/>
    <col min="265" max="265" width="8.5703125" style="78" customWidth="1"/>
    <col min="266" max="266" width="15.28515625" style="78" customWidth="1"/>
    <col min="267" max="267" width="8.5703125" style="78" customWidth="1"/>
    <col min="268" max="513" width="8.85546875" style="78"/>
    <col min="514" max="514" width="6.28515625" style="78" customWidth="1"/>
    <col min="515" max="515" width="22.85546875" style="78" customWidth="1"/>
    <col min="516" max="516" width="15.5703125" style="78" customWidth="1"/>
    <col min="517" max="517" width="8.42578125" style="78" bestFit="1" customWidth="1"/>
    <col min="518" max="518" width="16" style="78" customWidth="1"/>
    <col min="519" max="519" width="8.42578125" style="78" customWidth="1"/>
    <col min="520" max="520" width="14.7109375" style="78" customWidth="1"/>
    <col min="521" max="521" width="8.5703125" style="78" customWidth="1"/>
    <col min="522" max="522" width="15.28515625" style="78" customWidth="1"/>
    <col min="523" max="523" width="8.5703125" style="78" customWidth="1"/>
    <col min="524" max="769" width="8.85546875" style="78"/>
    <col min="770" max="770" width="6.28515625" style="78" customWidth="1"/>
    <col min="771" max="771" width="22.85546875" style="78" customWidth="1"/>
    <col min="772" max="772" width="15.5703125" style="78" customWidth="1"/>
    <col min="773" max="773" width="8.42578125" style="78" bestFit="1" customWidth="1"/>
    <col min="774" max="774" width="16" style="78" customWidth="1"/>
    <col min="775" max="775" width="8.42578125" style="78" customWidth="1"/>
    <col min="776" max="776" width="14.7109375" style="78" customWidth="1"/>
    <col min="777" max="777" width="8.5703125" style="78" customWidth="1"/>
    <col min="778" max="778" width="15.28515625" style="78" customWidth="1"/>
    <col min="779" max="779" width="8.5703125" style="78" customWidth="1"/>
    <col min="780" max="1025" width="8.85546875" style="78"/>
    <col min="1026" max="1026" width="6.28515625" style="78" customWidth="1"/>
    <col min="1027" max="1027" width="22.85546875" style="78" customWidth="1"/>
    <col min="1028" max="1028" width="15.5703125" style="78" customWidth="1"/>
    <col min="1029" max="1029" width="8.42578125" style="78" bestFit="1" customWidth="1"/>
    <col min="1030" max="1030" width="16" style="78" customWidth="1"/>
    <col min="1031" max="1031" width="8.42578125" style="78" customWidth="1"/>
    <col min="1032" max="1032" width="14.7109375" style="78" customWidth="1"/>
    <col min="1033" max="1033" width="8.5703125" style="78" customWidth="1"/>
    <col min="1034" max="1034" width="15.28515625" style="78" customWidth="1"/>
    <col min="1035" max="1035" width="8.5703125" style="78" customWidth="1"/>
    <col min="1036" max="1281" width="8.85546875" style="78"/>
    <col min="1282" max="1282" width="6.28515625" style="78" customWidth="1"/>
    <col min="1283" max="1283" width="22.85546875" style="78" customWidth="1"/>
    <col min="1284" max="1284" width="15.5703125" style="78" customWidth="1"/>
    <col min="1285" max="1285" width="8.42578125" style="78" bestFit="1" customWidth="1"/>
    <col min="1286" max="1286" width="16" style="78" customWidth="1"/>
    <col min="1287" max="1287" width="8.42578125" style="78" customWidth="1"/>
    <col min="1288" max="1288" width="14.7109375" style="78" customWidth="1"/>
    <col min="1289" max="1289" width="8.5703125" style="78" customWidth="1"/>
    <col min="1290" max="1290" width="15.28515625" style="78" customWidth="1"/>
    <col min="1291" max="1291" width="8.5703125" style="78" customWidth="1"/>
    <col min="1292" max="1537" width="8.85546875" style="78"/>
    <col min="1538" max="1538" width="6.28515625" style="78" customWidth="1"/>
    <col min="1539" max="1539" width="22.85546875" style="78" customWidth="1"/>
    <col min="1540" max="1540" width="15.5703125" style="78" customWidth="1"/>
    <col min="1541" max="1541" width="8.42578125" style="78" bestFit="1" customWidth="1"/>
    <col min="1542" max="1542" width="16" style="78" customWidth="1"/>
    <col min="1543" max="1543" width="8.42578125" style="78" customWidth="1"/>
    <col min="1544" max="1544" width="14.7109375" style="78" customWidth="1"/>
    <col min="1545" max="1545" width="8.5703125" style="78" customWidth="1"/>
    <col min="1546" max="1546" width="15.28515625" style="78" customWidth="1"/>
    <col min="1547" max="1547" width="8.5703125" style="78" customWidth="1"/>
    <col min="1548" max="1793" width="8.85546875" style="78"/>
    <col min="1794" max="1794" width="6.28515625" style="78" customWidth="1"/>
    <col min="1795" max="1795" width="22.85546875" style="78" customWidth="1"/>
    <col min="1796" max="1796" width="15.5703125" style="78" customWidth="1"/>
    <col min="1797" max="1797" width="8.42578125" style="78" bestFit="1" customWidth="1"/>
    <col min="1798" max="1798" width="16" style="78" customWidth="1"/>
    <col min="1799" max="1799" width="8.42578125" style="78" customWidth="1"/>
    <col min="1800" max="1800" width="14.7109375" style="78" customWidth="1"/>
    <col min="1801" max="1801" width="8.5703125" style="78" customWidth="1"/>
    <col min="1802" max="1802" width="15.28515625" style="78" customWidth="1"/>
    <col min="1803" max="1803" width="8.5703125" style="78" customWidth="1"/>
    <col min="1804" max="2049" width="8.85546875" style="78"/>
    <col min="2050" max="2050" width="6.28515625" style="78" customWidth="1"/>
    <col min="2051" max="2051" width="22.85546875" style="78" customWidth="1"/>
    <col min="2052" max="2052" width="15.5703125" style="78" customWidth="1"/>
    <col min="2053" max="2053" width="8.42578125" style="78" bestFit="1" customWidth="1"/>
    <col min="2054" max="2054" width="16" style="78" customWidth="1"/>
    <col min="2055" max="2055" width="8.42578125" style="78" customWidth="1"/>
    <col min="2056" max="2056" width="14.7109375" style="78" customWidth="1"/>
    <col min="2057" max="2057" width="8.5703125" style="78" customWidth="1"/>
    <col min="2058" max="2058" width="15.28515625" style="78" customWidth="1"/>
    <col min="2059" max="2059" width="8.5703125" style="78" customWidth="1"/>
    <col min="2060" max="2305" width="8.85546875" style="78"/>
    <col min="2306" max="2306" width="6.28515625" style="78" customWidth="1"/>
    <col min="2307" max="2307" width="22.85546875" style="78" customWidth="1"/>
    <col min="2308" max="2308" width="15.5703125" style="78" customWidth="1"/>
    <col min="2309" max="2309" width="8.42578125" style="78" bestFit="1" customWidth="1"/>
    <col min="2310" max="2310" width="16" style="78" customWidth="1"/>
    <col min="2311" max="2311" width="8.42578125" style="78" customWidth="1"/>
    <col min="2312" max="2312" width="14.7109375" style="78" customWidth="1"/>
    <col min="2313" max="2313" width="8.5703125" style="78" customWidth="1"/>
    <col min="2314" max="2314" width="15.28515625" style="78" customWidth="1"/>
    <col min="2315" max="2315" width="8.5703125" style="78" customWidth="1"/>
    <col min="2316" max="2561" width="8.85546875" style="78"/>
    <col min="2562" max="2562" width="6.28515625" style="78" customWidth="1"/>
    <col min="2563" max="2563" width="22.85546875" style="78" customWidth="1"/>
    <col min="2564" max="2564" width="15.5703125" style="78" customWidth="1"/>
    <col min="2565" max="2565" width="8.42578125" style="78" bestFit="1" customWidth="1"/>
    <col min="2566" max="2566" width="16" style="78" customWidth="1"/>
    <col min="2567" max="2567" width="8.42578125" style="78" customWidth="1"/>
    <col min="2568" max="2568" width="14.7109375" style="78" customWidth="1"/>
    <col min="2569" max="2569" width="8.5703125" style="78" customWidth="1"/>
    <col min="2570" max="2570" width="15.28515625" style="78" customWidth="1"/>
    <col min="2571" max="2571" width="8.5703125" style="78" customWidth="1"/>
    <col min="2572" max="2817" width="8.85546875" style="78"/>
    <col min="2818" max="2818" width="6.28515625" style="78" customWidth="1"/>
    <col min="2819" max="2819" width="22.85546875" style="78" customWidth="1"/>
    <col min="2820" max="2820" width="15.5703125" style="78" customWidth="1"/>
    <col min="2821" max="2821" width="8.42578125" style="78" bestFit="1" customWidth="1"/>
    <col min="2822" max="2822" width="16" style="78" customWidth="1"/>
    <col min="2823" max="2823" width="8.42578125" style="78" customWidth="1"/>
    <col min="2824" max="2824" width="14.7109375" style="78" customWidth="1"/>
    <col min="2825" max="2825" width="8.5703125" style="78" customWidth="1"/>
    <col min="2826" max="2826" width="15.28515625" style="78" customWidth="1"/>
    <col min="2827" max="2827" width="8.5703125" style="78" customWidth="1"/>
    <col min="2828" max="3073" width="8.85546875" style="78"/>
    <col min="3074" max="3074" width="6.28515625" style="78" customWidth="1"/>
    <col min="3075" max="3075" width="22.85546875" style="78" customWidth="1"/>
    <col min="3076" max="3076" width="15.5703125" style="78" customWidth="1"/>
    <col min="3077" max="3077" width="8.42578125" style="78" bestFit="1" customWidth="1"/>
    <col min="3078" max="3078" width="16" style="78" customWidth="1"/>
    <col min="3079" max="3079" width="8.42578125" style="78" customWidth="1"/>
    <col min="3080" max="3080" width="14.7109375" style="78" customWidth="1"/>
    <col min="3081" max="3081" width="8.5703125" style="78" customWidth="1"/>
    <col min="3082" max="3082" width="15.28515625" style="78" customWidth="1"/>
    <col min="3083" max="3083" width="8.5703125" style="78" customWidth="1"/>
    <col min="3084" max="3329" width="8.85546875" style="78"/>
    <col min="3330" max="3330" width="6.28515625" style="78" customWidth="1"/>
    <col min="3331" max="3331" width="22.85546875" style="78" customWidth="1"/>
    <col min="3332" max="3332" width="15.5703125" style="78" customWidth="1"/>
    <col min="3333" max="3333" width="8.42578125" style="78" bestFit="1" customWidth="1"/>
    <col min="3334" max="3334" width="16" style="78" customWidth="1"/>
    <col min="3335" max="3335" width="8.42578125" style="78" customWidth="1"/>
    <col min="3336" max="3336" width="14.7109375" style="78" customWidth="1"/>
    <col min="3337" max="3337" width="8.5703125" style="78" customWidth="1"/>
    <col min="3338" max="3338" width="15.28515625" style="78" customWidth="1"/>
    <col min="3339" max="3339" width="8.5703125" style="78" customWidth="1"/>
    <col min="3340" max="3585" width="8.85546875" style="78"/>
    <col min="3586" max="3586" width="6.28515625" style="78" customWidth="1"/>
    <col min="3587" max="3587" width="22.85546875" style="78" customWidth="1"/>
    <col min="3588" max="3588" width="15.5703125" style="78" customWidth="1"/>
    <col min="3589" max="3589" width="8.42578125" style="78" bestFit="1" customWidth="1"/>
    <col min="3590" max="3590" width="16" style="78" customWidth="1"/>
    <col min="3591" max="3591" width="8.42578125" style="78" customWidth="1"/>
    <col min="3592" max="3592" width="14.7109375" style="78" customWidth="1"/>
    <col min="3593" max="3593" width="8.5703125" style="78" customWidth="1"/>
    <col min="3594" max="3594" width="15.28515625" style="78" customWidth="1"/>
    <col min="3595" max="3595" width="8.5703125" style="78" customWidth="1"/>
    <col min="3596" max="3841" width="8.85546875" style="78"/>
    <col min="3842" max="3842" width="6.28515625" style="78" customWidth="1"/>
    <col min="3843" max="3843" width="22.85546875" style="78" customWidth="1"/>
    <col min="3844" max="3844" width="15.5703125" style="78" customWidth="1"/>
    <col min="3845" max="3845" width="8.42578125" style="78" bestFit="1" customWidth="1"/>
    <col min="3846" max="3846" width="16" style="78" customWidth="1"/>
    <col min="3847" max="3847" width="8.42578125" style="78" customWidth="1"/>
    <col min="3848" max="3848" width="14.7109375" style="78" customWidth="1"/>
    <col min="3849" max="3849" width="8.5703125" style="78" customWidth="1"/>
    <col min="3850" max="3850" width="15.28515625" style="78" customWidth="1"/>
    <col min="3851" max="3851" width="8.5703125" style="78" customWidth="1"/>
    <col min="3852" max="4097" width="8.85546875" style="78"/>
    <col min="4098" max="4098" width="6.28515625" style="78" customWidth="1"/>
    <col min="4099" max="4099" width="22.85546875" style="78" customWidth="1"/>
    <col min="4100" max="4100" width="15.5703125" style="78" customWidth="1"/>
    <col min="4101" max="4101" width="8.42578125" style="78" bestFit="1" customWidth="1"/>
    <col min="4102" max="4102" width="16" style="78" customWidth="1"/>
    <col min="4103" max="4103" width="8.42578125" style="78" customWidth="1"/>
    <col min="4104" max="4104" width="14.7109375" style="78" customWidth="1"/>
    <col min="4105" max="4105" width="8.5703125" style="78" customWidth="1"/>
    <col min="4106" max="4106" width="15.28515625" style="78" customWidth="1"/>
    <col min="4107" max="4107" width="8.5703125" style="78" customWidth="1"/>
    <col min="4108" max="4353" width="8.85546875" style="78"/>
    <col min="4354" max="4354" width="6.28515625" style="78" customWidth="1"/>
    <col min="4355" max="4355" width="22.85546875" style="78" customWidth="1"/>
    <col min="4356" max="4356" width="15.5703125" style="78" customWidth="1"/>
    <col min="4357" max="4357" width="8.42578125" style="78" bestFit="1" customWidth="1"/>
    <col min="4358" max="4358" width="16" style="78" customWidth="1"/>
    <col min="4359" max="4359" width="8.42578125" style="78" customWidth="1"/>
    <col min="4360" max="4360" width="14.7109375" style="78" customWidth="1"/>
    <col min="4361" max="4361" width="8.5703125" style="78" customWidth="1"/>
    <col min="4362" max="4362" width="15.28515625" style="78" customWidth="1"/>
    <col min="4363" max="4363" width="8.5703125" style="78" customWidth="1"/>
    <col min="4364" max="4609" width="8.85546875" style="78"/>
    <col min="4610" max="4610" width="6.28515625" style="78" customWidth="1"/>
    <col min="4611" max="4611" width="22.85546875" style="78" customWidth="1"/>
    <col min="4612" max="4612" width="15.5703125" style="78" customWidth="1"/>
    <col min="4613" max="4613" width="8.42578125" style="78" bestFit="1" customWidth="1"/>
    <col min="4614" max="4614" width="16" style="78" customWidth="1"/>
    <col min="4615" max="4615" width="8.42578125" style="78" customWidth="1"/>
    <col min="4616" max="4616" width="14.7109375" style="78" customWidth="1"/>
    <col min="4617" max="4617" width="8.5703125" style="78" customWidth="1"/>
    <col min="4618" max="4618" width="15.28515625" style="78" customWidth="1"/>
    <col min="4619" max="4619" width="8.5703125" style="78" customWidth="1"/>
    <col min="4620" max="4865" width="8.85546875" style="78"/>
    <col min="4866" max="4866" width="6.28515625" style="78" customWidth="1"/>
    <col min="4867" max="4867" width="22.85546875" style="78" customWidth="1"/>
    <col min="4868" max="4868" width="15.5703125" style="78" customWidth="1"/>
    <col min="4869" max="4869" width="8.42578125" style="78" bestFit="1" customWidth="1"/>
    <col min="4870" max="4870" width="16" style="78" customWidth="1"/>
    <col min="4871" max="4871" width="8.42578125" style="78" customWidth="1"/>
    <col min="4872" max="4872" width="14.7109375" style="78" customWidth="1"/>
    <col min="4873" max="4873" width="8.5703125" style="78" customWidth="1"/>
    <col min="4874" max="4874" width="15.28515625" style="78" customWidth="1"/>
    <col min="4875" max="4875" width="8.5703125" style="78" customWidth="1"/>
    <col min="4876" max="5121" width="8.85546875" style="78"/>
    <col min="5122" max="5122" width="6.28515625" style="78" customWidth="1"/>
    <col min="5123" max="5123" width="22.85546875" style="78" customWidth="1"/>
    <col min="5124" max="5124" width="15.5703125" style="78" customWidth="1"/>
    <col min="5125" max="5125" width="8.42578125" style="78" bestFit="1" customWidth="1"/>
    <col min="5126" max="5126" width="16" style="78" customWidth="1"/>
    <col min="5127" max="5127" width="8.42578125" style="78" customWidth="1"/>
    <col min="5128" max="5128" width="14.7109375" style="78" customWidth="1"/>
    <col min="5129" max="5129" width="8.5703125" style="78" customWidth="1"/>
    <col min="5130" max="5130" width="15.28515625" style="78" customWidth="1"/>
    <col min="5131" max="5131" width="8.5703125" style="78" customWidth="1"/>
    <col min="5132" max="5377" width="8.85546875" style="78"/>
    <col min="5378" max="5378" width="6.28515625" style="78" customWidth="1"/>
    <col min="5379" max="5379" width="22.85546875" style="78" customWidth="1"/>
    <col min="5380" max="5380" width="15.5703125" style="78" customWidth="1"/>
    <col min="5381" max="5381" width="8.42578125" style="78" bestFit="1" customWidth="1"/>
    <col min="5382" max="5382" width="16" style="78" customWidth="1"/>
    <col min="5383" max="5383" width="8.42578125" style="78" customWidth="1"/>
    <col min="5384" max="5384" width="14.7109375" style="78" customWidth="1"/>
    <col min="5385" max="5385" width="8.5703125" style="78" customWidth="1"/>
    <col min="5386" max="5386" width="15.28515625" style="78" customWidth="1"/>
    <col min="5387" max="5387" width="8.5703125" style="78" customWidth="1"/>
    <col min="5388" max="5633" width="8.85546875" style="78"/>
    <col min="5634" max="5634" width="6.28515625" style="78" customWidth="1"/>
    <col min="5635" max="5635" width="22.85546875" style="78" customWidth="1"/>
    <col min="5636" max="5636" width="15.5703125" style="78" customWidth="1"/>
    <col min="5637" max="5637" width="8.42578125" style="78" bestFit="1" customWidth="1"/>
    <col min="5638" max="5638" width="16" style="78" customWidth="1"/>
    <col min="5639" max="5639" width="8.42578125" style="78" customWidth="1"/>
    <col min="5640" max="5640" width="14.7109375" style="78" customWidth="1"/>
    <col min="5641" max="5641" width="8.5703125" style="78" customWidth="1"/>
    <col min="5642" max="5642" width="15.28515625" style="78" customWidth="1"/>
    <col min="5643" max="5643" width="8.5703125" style="78" customWidth="1"/>
    <col min="5644" max="5889" width="8.85546875" style="78"/>
    <col min="5890" max="5890" width="6.28515625" style="78" customWidth="1"/>
    <col min="5891" max="5891" width="22.85546875" style="78" customWidth="1"/>
    <col min="5892" max="5892" width="15.5703125" style="78" customWidth="1"/>
    <col min="5893" max="5893" width="8.42578125" style="78" bestFit="1" customWidth="1"/>
    <col min="5894" max="5894" width="16" style="78" customWidth="1"/>
    <col min="5895" max="5895" width="8.42578125" style="78" customWidth="1"/>
    <col min="5896" max="5896" width="14.7109375" style="78" customWidth="1"/>
    <col min="5897" max="5897" width="8.5703125" style="78" customWidth="1"/>
    <col min="5898" max="5898" width="15.28515625" style="78" customWidth="1"/>
    <col min="5899" max="5899" width="8.5703125" style="78" customWidth="1"/>
    <col min="5900" max="6145" width="8.85546875" style="78"/>
    <col min="6146" max="6146" width="6.28515625" style="78" customWidth="1"/>
    <col min="6147" max="6147" width="22.85546875" style="78" customWidth="1"/>
    <col min="6148" max="6148" width="15.5703125" style="78" customWidth="1"/>
    <col min="6149" max="6149" width="8.42578125" style="78" bestFit="1" customWidth="1"/>
    <col min="6150" max="6150" width="16" style="78" customWidth="1"/>
    <col min="6151" max="6151" width="8.42578125" style="78" customWidth="1"/>
    <col min="6152" max="6152" width="14.7109375" style="78" customWidth="1"/>
    <col min="6153" max="6153" width="8.5703125" style="78" customWidth="1"/>
    <col min="6154" max="6154" width="15.28515625" style="78" customWidth="1"/>
    <col min="6155" max="6155" width="8.5703125" style="78" customWidth="1"/>
    <col min="6156" max="6401" width="8.85546875" style="78"/>
    <col min="6402" max="6402" width="6.28515625" style="78" customWidth="1"/>
    <col min="6403" max="6403" width="22.85546875" style="78" customWidth="1"/>
    <col min="6404" max="6404" width="15.5703125" style="78" customWidth="1"/>
    <col min="6405" max="6405" width="8.42578125" style="78" bestFit="1" customWidth="1"/>
    <col min="6406" max="6406" width="16" style="78" customWidth="1"/>
    <col min="6407" max="6407" width="8.42578125" style="78" customWidth="1"/>
    <col min="6408" max="6408" width="14.7109375" style="78" customWidth="1"/>
    <col min="6409" max="6409" width="8.5703125" style="78" customWidth="1"/>
    <col min="6410" max="6410" width="15.28515625" style="78" customWidth="1"/>
    <col min="6411" max="6411" width="8.5703125" style="78" customWidth="1"/>
    <col min="6412" max="6657" width="8.85546875" style="78"/>
    <col min="6658" max="6658" width="6.28515625" style="78" customWidth="1"/>
    <col min="6659" max="6659" width="22.85546875" style="78" customWidth="1"/>
    <col min="6660" max="6660" width="15.5703125" style="78" customWidth="1"/>
    <col min="6661" max="6661" width="8.42578125" style="78" bestFit="1" customWidth="1"/>
    <col min="6662" max="6662" width="16" style="78" customWidth="1"/>
    <col min="6663" max="6663" width="8.42578125" style="78" customWidth="1"/>
    <col min="6664" max="6664" width="14.7109375" style="78" customWidth="1"/>
    <col min="6665" max="6665" width="8.5703125" style="78" customWidth="1"/>
    <col min="6666" max="6666" width="15.28515625" style="78" customWidth="1"/>
    <col min="6667" max="6667" width="8.5703125" style="78" customWidth="1"/>
    <col min="6668" max="6913" width="8.85546875" style="78"/>
    <col min="6914" max="6914" width="6.28515625" style="78" customWidth="1"/>
    <col min="6915" max="6915" width="22.85546875" style="78" customWidth="1"/>
    <col min="6916" max="6916" width="15.5703125" style="78" customWidth="1"/>
    <col min="6917" max="6917" width="8.42578125" style="78" bestFit="1" customWidth="1"/>
    <col min="6918" max="6918" width="16" style="78" customWidth="1"/>
    <col min="6919" max="6919" width="8.42578125" style="78" customWidth="1"/>
    <col min="6920" max="6920" width="14.7109375" style="78" customWidth="1"/>
    <col min="6921" max="6921" width="8.5703125" style="78" customWidth="1"/>
    <col min="6922" max="6922" width="15.28515625" style="78" customWidth="1"/>
    <col min="6923" max="6923" width="8.5703125" style="78" customWidth="1"/>
    <col min="6924" max="7169" width="8.85546875" style="78"/>
    <col min="7170" max="7170" width="6.28515625" style="78" customWidth="1"/>
    <col min="7171" max="7171" width="22.85546875" style="78" customWidth="1"/>
    <col min="7172" max="7172" width="15.5703125" style="78" customWidth="1"/>
    <col min="7173" max="7173" width="8.42578125" style="78" bestFit="1" customWidth="1"/>
    <col min="7174" max="7174" width="16" style="78" customWidth="1"/>
    <col min="7175" max="7175" width="8.42578125" style="78" customWidth="1"/>
    <col min="7176" max="7176" width="14.7109375" style="78" customWidth="1"/>
    <col min="7177" max="7177" width="8.5703125" style="78" customWidth="1"/>
    <col min="7178" max="7178" width="15.28515625" style="78" customWidth="1"/>
    <col min="7179" max="7179" width="8.5703125" style="78" customWidth="1"/>
    <col min="7180" max="7425" width="8.85546875" style="78"/>
    <col min="7426" max="7426" width="6.28515625" style="78" customWidth="1"/>
    <col min="7427" max="7427" width="22.85546875" style="78" customWidth="1"/>
    <col min="7428" max="7428" width="15.5703125" style="78" customWidth="1"/>
    <col min="7429" max="7429" width="8.42578125" style="78" bestFit="1" customWidth="1"/>
    <col min="7430" max="7430" width="16" style="78" customWidth="1"/>
    <col min="7431" max="7431" width="8.42578125" style="78" customWidth="1"/>
    <col min="7432" max="7432" width="14.7109375" style="78" customWidth="1"/>
    <col min="7433" max="7433" width="8.5703125" style="78" customWidth="1"/>
    <col min="7434" max="7434" width="15.28515625" style="78" customWidth="1"/>
    <col min="7435" max="7435" width="8.5703125" style="78" customWidth="1"/>
    <col min="7436" max="7681" width="8.85546875" style="78"/>
    <col min="7682" max="7682" width="6.28515625" style="78" customWidth="1"/>
    <col min="7683" max="7683" width="22.85546875" style="78" customWidth="1"/>
    <col min="7684" max="7684" width="15.5703125" style="78" customWidth="1"/>
    <col min="7685" max="7685" width="8.42578125" style="78" bestFit="1" customWidth="1"/>
    <col min="7686" max="7686" width="16" style="78" customWidth="1"/>
    <col min="7687" max="7687" width="8.42578125" style="78" customWidth="1"/>
    <col min="7688" max="7688" width="14.7109375" style="78" customWidth="1"/>
    <col min="7689" max="7689" width="8.5703125" style="78" customWidth="1"/>
    <col min="7690" max="7690" width="15.28515625" style="78" customWidth="1"/>
    <col min="7691" max="7691" width="8.5703125" style="78" customWidth="1"/>
    <col min="7692" max="7937" width="8.85546875" style="78"/>
    <col min="7938" max="7938" width="6.28515625" style="78" customWidth="1"/>
    <col min="7939" max="7939" width="22.85546875" style="78" customWidth="1"/>
    <col min="7940" max="7940" width="15.5703125" style="78" customWidth="1"/>
    <col min="7941" max="7941" width="8.42578125" style="78" bestFit="1" customWidth="1"/>
    <col min="7942" max="7942" width="16" style="78" customWidth="1"/>
    <col min="7943" max="7943" width="8.42578125" style="78" customWidth="1"/>
    <col min="7944" max="7944" width="14.7109375" style="78" customWidth="1"/>
    <col min="7945" max="7945" width="8.5703125" style="78" customWidth="1"/>
    <col min="7946" max="7946" width="15.28515625" style="78" customWidth="1"/>
    <col min="7947" max="7947" width="8.5703125" style="78" customWidth="1"/>
    <col min="7948" max="8193" width="8.85546875" style="78"/>
    <col min="8194" max="8194" width="6.28515625" style="78" customWidth="1"/>
    <col min="8195" max="8195" width="22.85546875" style="78" customWidth="1"/>
    <col min="8196" max="8196" width="15.5703125" style="78" customWidth="1"/>
    <col min="8197" max="8197" width="8.42578125" style="78" bestFit="1" customWidth="1"/>
    <col min="8198" max="8198" width="16" style="78" customWidth="1"/>
    <col min="8199" max="8199" width="8.42578125" style="78" customWidth="1"/>
    <col min="8200" max="8200" width="14.7109375" style="78" customWidth="1"/>
    <col min="8201" max="8201" width="8.5703125" style="78" customWidth="1"/>
    <col min="8202" max="8202" width="15.28515625" style="78" customWidth="1"/>
    <col min="8203" max="8203" width="8.5703125" style="78" customWidth="1"/>
    <col min="8204" max="8449" width="8.85546875" style="78"/>
    <col min="8450" max="8450" width="6.28515625" style="78" customWidth="1"/>
    <col min="8451" max="8451" width="22.85546875" style="78" customWidth="1"/>
    <col min="8452" max="8452" width="15.5703125" style="78" customWidth="1"/>
    <col min="8453" max="8453" width="8.42578125" style="78" bestFit="1" customWidth="1"/>
    <col min="8454" max="8454" width="16" style="78" customWidth="1"/>
    <col min="8455" max="8455" width="8.42578125" style="78" customWidth="1"/>
    <col min="8456" max="8456" width="14.7109375" style="78" customWidth="1"/>
    <col min="8457" max="8457" width="8.5703125" style="78" customWidth="1"/>
    <col min="8458" max="8458" width="15.28515625" style="78" customWidth="1"/>
    <col min="8459" max="8459" width="8.5703125" style="78" customWidth="1"/>
    <col min="8460" max="8705" width="8.85546875" style="78"/>
    <col min="8706" max="8706" width="6.28515625" style="78" customWidth="1"/>
    <col min="8707" max="8707" width="22.85546875" style="78" customWidth="1"/>
    <col min="8708" max="8708" width="15.5703125" style="78" customWidth="1"/>
    <col min="8709" max="8709" width="8.42578125" style="78" bestFit="1" customWidth="1"/>
    <col min="8710" max="8710" width="16" style="78" customWidth="1"/>
    <col min="8711" max="8711" width="8.42578125" style="78" customWidth="1"/>
    <col min="8712" max="8712" width="14.7109375" style="78" customWidth="1"/>
    <col min="8713" max="8713" width="8.5703125" style="78" customWidth="1"/>
    <col min="8714" max="8714" width="15.28515625" style="78" customWidth="1"/>
    <col min="8715" max="8715" width="8.5703125" style="78" customWidth="1"/>
    <col min="8716" max="8961" width="8.85546875" style="78"/>
    <col min="8962" max="8962" width="6.28515625" style="78" customWidth="1"/>
    <col min="8963" max="8963" width="22.85546875" style="78" customWidth="1"/>
    <col min="8964" max="8964" width="15.5703125" style="78" customWidth="1"/>
    <col min="8965" max="8965" width="8.42578125" style="78" bestFit="1" customWidth="1"/>
    <col min="8966" max="8966" width="16" style="78" customWidth="1"/>
    <col min="8967" max="8967" width="8.42578125" style="78" customWidth="1"/>
    <col min="8968" max="8968" width="14.7109375" style="78" customWidth="1"/>
    <col min="8969" max="8969" width="8.5703125" style="78" customWidth="1"/>
    <col min="8970" max="8970" width="15.28515625" style="78" customWidth="1"/>
    <col min="8971" max="8971" width="8.5703125" style="78" customWidth="1"/>
    <col min="8972" max="9217" width="8.85546875" style="78"/>
    <col min="9218" max="9218" width="6.28515625" style="78" customWidth="1"/>
    <col min="9219" max="9219" width="22.85546875" style="78" customWidth="1"/>
    <col min="9220" max="9220" width="15.5703125" style="78" customWidth="1"/>
    <col min="9221" max="9221" width="8.42578125" style="78" bestFit="1" customWidth="1"/>
    <col min="9222" max="9222" width="16" style="78" customWidth="1"/>
    <col min="9223" max="9223" width="8.42578125" style="78" customWidth="1"/>
    <col min="9224" max="9224" width="14.7109375" style="78" customWidth="1"/>
    <col min="9225" max="9225" width="8.5703125" style="78" customWidth="1"/>
    <col min="9226" max="9226" width="15.28515625" style="78" customWidth="1"/>
    <col min="9227" max="9227" width="8.5703125" style="78" customWidth="1"/>
    <col min="9228" max="9473" width="8.85546875" style="78"/>
    <col min="9474" max="9474" width="6.28515625" style="78" customWidth="1"/>
    <col min="9475" max="9475" width="22.85546875" style="78" customWidth="1"/>
    <col min="9476" max="9476" width="15.5703125" style="78" customWidth="1"/>
    <col min="9477" max="9477" width="8.42578125" style="78" bestFit="1" customWidth="1"/>
    <col min="9478" max="9478" width="16" style="78" customWidth="1"/>
    <col min="9479" max="9479" width="8.42578125" style="78" customWidth="1"/>
    <col min="9480" max="9480" width="14.7109375" style="78" customWidth="1"/>
    <col min="9481" max="9481" width="8.5703125" style="78" customWidth="1"/>
    <col min="9482" max="9482" width="15.28515625" style="78" customWidth="1"/>
    <col min="9483" max="9483" width="8.5703125" style="78" customWidth="1"/>
    <col min="9484" max="9729" width="8.85546875" style="78"/>
    <col min="9730" max="9730" width="6.28515625" style="78" customWidth="1"/>
    <col min="9731" max="9731" width="22.85546875" style="78" customWidth="1"/>
    <col min="9732" max="9732" width="15.5703125" style="78" customWidth="1"/>
    <col min="9733" max="9733" width="8.42578125" style="78" bestFit="1" customWidth="1"/>
    <col min="9734" max="9734" width="16" style="78" customWidth="1"/>
    <col min="9735" max="9735" width="8.42578125" style="78" customWidth="1"/>
    <col min="9736" max="9736" width="14.7109375" style="78" customWidth="1"/>
    <col min="9737" max="9737" width="8.5703125" style="78" customWidth="1"/>
    <col min="9738" max="9738" width="15.28515625" style="78" customWidth="1"/>
    <col min="9739" max="9739" width="8.5703125" style="78" customWidth="1"/>
    <col min="9740" max="9985" width="8.85546875" style="78"/>
    <col min="9986" max="9986" width="6.28515625" style="78" customWidth="1"/>
    <col min="9987" max="9987" width="22.85546875" style="78" customWidth="1"/>
    <col min="9988" max="9988" width="15.5703125" style="78" customWidth="1"/>
    <col min="9989" max="9989" width="8.42578125" style="78" bestFit="1" customWidth="1"/>
    <col min="9990" max="9990" width="16" style="78" customWidth="1"/>
    <col min="9991" max="9991" width="8.42578125" style="78" customWidth="1"/>
    <col min="9992" max="9992" width="14.7109375" style="78" customWidth="1"/>
    <col min="9993" max="9993" width="8.5703125" style="78" customWidth="1"/>
    <col min="9994" max="9994" width="15.28515625" style="78" customWidth="1"/>
    <col min="9995" max="9995" width="8.5703125" style="78" customWidth="1"/>
    <col min="9996" max="10241" width="8.85546875" style="78"/>
    <col min="10242" max="10242" width="6.28515625" style="78" customWidth="1"/>
    <col min="10243" max="10243" width="22.85546875" style="78" customWidth="1"/>
    <col min="10244" max="10244" width="15.5703125" style="78" customWidth="1"/>
    <col min="10245" max="10245" width="8.42578125" style="78" bestFit="1" customWidth="1"/>
    <col min="10246" max="10246" width="16" style="78" customWidth="1"/>
    <col min="10247" max="10247" width="8.42578125" style="78" customWidth="1"/>
    <col min="10248" max="10248" width="14.7109375" style="78" customWidth="1"/>
    <col min="10249" max="10249" width="8.5703125" style="78" customWidth="1"/>
    <col min="10250" max="10250" width="15.28515625" style="78" customWidth="1"/>
    <col min="10251" max="10251" width="8.5703125" style="78" customWidth="1"/>
    <col min="10252" max="10497" width="8.85546875" style="78"/>
    <col min="10498" max="10498" width="6.28515625" style="78" customWidth="1"/>
    <col min="10499" max="10499" width="22.85546875" style="78" customWidth="1"/>
    <col min="10500" max="10500" width="15.5703125" style="78" customWidth="1"/>
    <col min="10501" max="10501" width="8.42578125" style="78" bestFit="1" customWidth="1"/>
    <col min="10502" max="10502" width="16" style="78" customWidth="1"/>
    <col min="10503" max="10503" width="8.42578125" style="78" customWidth="1"/>
    <col min="10504" max="10504" width="14.7109375" style="78" customWidth="1"/>
    <col min="10505" max="10505" width="8.5703125" style="78" customWidth="1"/>
    <col min="10506" max="10506" width="15.28515625" style="78" customWidth="1"/>
    <col min="10507" max="10507" width="8.5703125" style="78" customWidth="1"/>
    <col min="10508" max="10753" width="8.85546875" style="78"/>
    <col min="10754" max="10754" width="6.28515625" style="78" customWidth="1"/>
    <col min="10755" max="10755" width="22.85546875" style="78" customWidth="1"/>
    <col min="10756" max="10756" width="15.5703125" style="78" customWidth="1"/>
    <col min="10757" max="10757" width="8.42578125" style="78" bestFit="1" customWidth="1"/>
    <col min="10758" max="10758" width="16" style="78" customWidth="1"/>
    <col min="10759" max="10759" width="8.42578125" style="78" customWidth="1"/>
    <col min="10760" max="10760" width="14.7109375" style="78" customWidth="1"/>
    <col min="10761" max="10761" width="8.5703125" style="78" customWidth="1"/>
    <col min="10762" max="10762" width="15.28515625" style="78" customWidth="1"/>
    <col min="10763" max="10763" width="8.5703125" style="78" customWidth="1"/>
    <col min="10764" max="11009" width="8.85546875" style="78"/>
    <col min="11010" max="11010" width="6.28515625" style="78" customWidth="1"/>
    <col min="11011" max="11011" width="22.85546875" style="78" customWidth="1"/>
    <col min="11012" max="11012" width="15.5703125" style="78" customWidth="1"/>
    <col min="11013" max="11013" width="8.42578125" style="78" bestFit="1" customWidth="1"/>
    <col min="11014" max="11014" width="16" style="78" customWidth="1"/>
    <col min="11015" max="11015" width="8.42578125" style="78" customWidth="1"/>
    <col min="11016" max="11016" width="14.7109375" style="78" customWidth="1"/>
    <col min="11017" max="11017" width="8.5703125" style="78" customWidth="1"/>
    <col min="11018" max="11018" width="15.28515625" style="78" customWidth="1"/>
    <col min="11019" max="11019" width="8.5703125" style="78" customWidth="1"/>
    <col min="11020" max="11265" width="8.85546875" style="78"/>
    <col min="11266" max="11266" width="6.28515625" style="78" customWidth="1"/>
    <col min="11267" max="11267" width="22.85546875" style="78" customWidth="1"/>
    <col min="11268" max="11268" width="15.5703125" style="78" customWidth="1"/>
    <col min="11269" max="11269" width="8.42578125" style="78" bestFit="1" customWidth="1"/>
    <col min="11270" max="11270" width="16" style="78" customWidth="1"/>
    <col min="11271" max="11271" width="8.42578125" style="78" customWidth="1"/>
    <col min="11272" max="11272" width="14.7109375" style="78" customWidth="1"/>
    <col min="11273" max="11273" width="8.5703125" style="78" customWidth="1"/>
    <col min="11274" max="11274" width="15.28515625" style="78" customWidth="1"/>
    <col min="11275" max="11275" width="8.5703125" style="78" customWidth="1"/>
    <col min="11276" max="11521" width="8.85546875" style="78"/>
    <col min="11522" max="11522" width="6.28515625" style="78" customWidth="1"/>
    <col min="11523" max="11523" width="22.85546875" style="78" customWidth="1"/>
    <col min="11524" max="11524" width="15.5703125" style="78" customWidth="1"/>
    <col min="11525" max="11525" width="8.42578125" style="78" bestFit="1" customWidth="1"/>
    <col min="11526" max="11526" width="16" style="78" customWidth="1"/>
    <col min="11527" max="11527" width="8.42578125" style="78" customWidth="1"/>
    <col min="11528" max="11528" width="14.7109375" style="78" customWidth="1"/>
    <col min="11529" max="11529" width="8.5703125" style="78" customWidth="1"/>
    <col min="11530" max="11530" width="15.28515625" style="78" customWidth="1"/>
    <col min="11531" max="11531" width="8.5703125" style="78" customWidth="1"/>
    <col min="11532" max="11777" width="8.85546875" style="78"/>
    <col min="11778" max="11778" width="6.28515625" style="78" customWidth="1"/>
    <col min="11779" max="11779" width="22.85546875" style="78" customWidth="1"/>
    <col min="11780" max="11780" width="15.5703125" style="78" customWidth="1"/>
    <col min="11781" max="11781" width="8.42578125" style="78" bestFit="1" customWidth="1"/>
    <col min="11782" max="11782" width="16" style="78" customWidth="1"/>
    <col min="11783" max="11783" width="8.42578125" style="78" customWidth="1"/>
    <col min="11784" max="11784" width="14.7109375" style="78" customWidth="1"/>
    <col min="11785" max="11785" width="8.5703125" style="78" customWidth="1"/>
    <col min="11786" max="11786" width="15.28515625" style="78" customWidth="1"/>
    <col min="11787" max="11787" width="8.5703125" style="78" customWidth="1"/>
    <col min="11788" max="12033" width="8.85546875" style="78"/>
    <col min="12034" max="12034" width="6.28515625" style="78" customWidth="1"/>
    <col min="12035" max="12035" width="22.85546875" style="78" customWidth="1"/>
    <col min="12036" max="12036" width="15.5703125" style="78" customWidth="1"/>
    <col min="12037" max="12037" width="8.42578125" style="78" bestFit="1" customWidth="1"/>
    <col min="12038" max="12038" width="16" style="78" customWidth="1"/>
    <col min="12039" max="12039" width="8.42578125" style="78" customWidth="1"/>
    <col min="12040" max="12040" width="14.7109375" style="78" customWidth="1"/>
    <col min="12041" max="12041" width="8.5703125" style="78" customWidth="1"/>
    <col min="12042" max="12042" width="15.28515625" style="78" customWidth="1"/>
    <col min="12043" max="12043" width="8.5703125" style="78" customWidth="1"/>
    <col min="12044" max="12289" width="8.85546875" style="78"/>
    <col min="12290" max="12290" width="6.28515625" style="78" customWidth="1"/>
    <col min="12291" max="12291" width="22.85546875" style="78" customWidth="1"/>
    <col min="12292" max="12292" width="15.5703125" style="78" customWidth="1"/>
    <col min="12293" max="12293" width="8.42578125" style="78" bestFit="1" customWidth="1"/>
    <col min="12294" max="12294" width="16" style="78" customWidth="1"/>
    <col min="12295" max="12295" width="8.42578125" style="78" customWidth="1"/>
    <col min="12296" max="12296" width="14.7109375" style="78" customWidth="1"/>
    <col min="12297" max="12297" width="8.5703125" style="78" customWidth="1"/>
    <col min="12298" max="12298" width="15.28515625" style="78" customWidth="1"/>
    <col min="12299" max="12299" width="8.5703125" style="78" customWidth="1"/>
    <col min="12300" max="12545" width="8.85546875" style="78"/>
    <col min="12546" max="12546" width="6.28515625" style="78" customWidth="1"/>
    <col min="12547" max="12547" width="22.85546875" style="78" customWidth="1"/>
    <col min="12548" max="12548" width="15.5703125" style="78" customWidth="1"/>
    <col min="12549" max="12549" width="8.42578125" style="78" bestFit="1" customWidth="1"/>
    <col min="12550" max="12550" width="16" style="78" customWidth="1"/>
    <col min="12551" max="12551" width="8.42578125" style="78" customWidth="1"/>
    <col min="12552" max="12552" width="14.7109375" style="78" customWidth="1"/>
    <col min="12553" max="12553" width="8.5703125" style="78" customWidth="1"/>
    <col min="12554" max="12554" width="15.28515625" style="78" customWidth="1"/>
    <col min="12555" max="12555" width="8.5703125" style="78" customWidth="1"/>
    <col min="12556" max="12801" width="8.85546875" style="78"/>
    <col min="12802" max="12802" width="6.28515625" style="78" customWidth="1"/>
    <col min="12803" max="12803" width="22.85546875" style="78" customWidth="1"/>
    <col min="12804" max="12804" width="15.5703125" style="78" customWidth="1"/>
    <col min="12805" max="12805" width="8.42578125" style="78" bestFit="1" customWidth="1"/>
    <col min="12806" max="12806" width="16" style="78" customWidth="1"/>
    <col min="12807" max="12807" width="8.42578125" style="78" customWidth="1"/>
    <col min="12808" max="12808" width="14.7109375" style="78" customWidth="1"/>
    <col min="12809" max="12809" width="8.5703125" style="78" customWidth="1"/>
    <col min="12810" max="12810" width="15.28515625" style="78" customWidth="1"/>
    <col min="12811" max="12811" width="8.5703125" style="78" customWidth="1"/>
    <col min="12812" max="13057" width="8.85546875" style="78"/>
    <col min="13058" max="13058" width="6.28515625" style="78" customWidth="1"/>
    <col min="13059" max="13059" width="22.85546875" style="78" customWidth="1"/>
    <col min="13060" max="13060" width="15.5703125" style="78" customWidth="1"/>
    <col min="13061" max="13061" width="8.42578125" style="78" bestFit="1" customWidth="1"/>
    <col min="13062" max="13062" width="16" style="78" customWidth="1"/>
    <col min="13063" max="13063" width="8.42578125" style="78" customWidth="1"/>
    <col min="13064" max="13064" width="14.7109375" style="78" customWidth="1"/>
    <col min="13065" max="13065" width="8.5703125" style="78" customWidth="1"/>
    <col min="13066" max="13066" width="15.28515625" style="78" customWidth="1"/>
    <col min="13067" max="13067" width="8.5703125" style="78" customWidth="1"/>
    <col min="13068" max="13313" width="8.85546875" style="78"/>
    <col min="13314" max="13314" width="6.28515625" style="78" customWidth="1"/>
    <col min="13315" max="13315" width="22.85546875" style="78" customWidth="1"/>
    <col min="13316" max="13316" width="15.5703125" style="78" customWidth="1"/>
    <col min="13317" max="13317" width="8.42578125" style="78" bestFit="1" customWidth="1"/>
    <col min="13318" max="13318" width="16" style="78" customWidth="1"/>
    <col min="13319" max="13319" width="8.42578125" style="78" customWidth="1"/>
    <col min="13320" max="13320" width="14.7109375" style="78" customWidth="1"/>
    <col min="13321" max="13321" width="8.5703125" style="78" customWidth="1"/>
    <col min="13322" max="13322" width="15.28515625" style="78" customWidth="1"/>
    <col min="13323" max="13323" width="8.5703125" style="78" customWidth="1"/>
    <col min="13324" max="13569" width="8.85546875" style="78"/>
    <col min="13570" max="13570" width="6.28515625" style="78" customWidth="1"/>
    <col min="13571" max="13571" width="22.85546875" style="78" customWidth="1"/>
    <col min="13572" max="13572" width="15.5703125" style="78" customWidth="1"/>
    <col min="13573" max="13573" width="8.42578125" style="78" bestFit="1" customWidth="1"/>
    <col min="13574" max="13574" width="16" style="78" customWidth="1"/>
    <col min="13575" max="13575" width="8.42578125" style="78" customWidth="1"/>
    <col min="13576" max="13576" width="14.7109375" style="78" customWidth="1"/>
    <col min="13577" max="13577" width="8.5703125" style="78" customWidth="1"/>
    <col min="13578" max="13578" width="15.28515625" style="78" customWidth="1"/>
    <col min="13579" max="13579" width="8.5703125" style="78" customWidth="1"/>
    <col min="13580" max="13825" width="8.85546875" style="78"/>
    <col min="13826" max="13826" width="6.28515625" style="78" customWidth="1"/>
    <col min="13827" max="13827" width="22.85546875" style="78" customWidth="1"/>
    <col min="13828" max="13828" width="15.5703125" style="78" customWidth="1"/>
    <col min="13829" max="13829" width="8.42578125" style="78" bestFit="1" customWidth="1"/>
    <col min="13830" max="13830" width="16" style="78" customWidth="1"/>
    <col min="13831" max="13831" width="8.42578125" style="78" customWidth="1"/>
    <col min="13832" max="13832" width="14.7109375" style="78" customWidth="1"/>
    <col min="13833" max="13833" width="8.5703125" style="78" customWidth="1"/>
    <col min="13834" max="13834" width="15.28515625" style="78" customWidth="1"/>
    <col min="13835" max="13835" width="8.5703125" style="78" customWidth="1"/>
    <col min="13836" max="14081" width="8.85546875" style="78"/>
    <col min="14082" max="14082" width="6.28515625" style="78" customWidth="1"/>
    <col min="14083" max="14083" width="22.85546875" style="78" customWidth="1"/>
    <col min="14084" max="14084" width="15.5703125" style="78" customWidth="1"/>
    <col min="14085" max="14085" width="8.42578125" style="78" bestFit="1" customWidth="1"/>
    <col min="14086" max="14086" width="16" style="78" customWidth="1"/>
    <col min="14087" max="14087" width="8.42578125" style="78" customWidth="1"/>
    <col min="14088" max="14088" width="14.7109375" style="78" customWidth="1"/>
    <col min="14089" max="14089" width="8.5703125" style="78" customWidth="1"/>
    <col min="14090" max="14090" width="15.28515625" style="78" customWidth="1"/>
    <col min="14091" max="14091" width="8.5703125" style="78" customWidth="1"/>
    <col min="14092" max="14337" width="8.85546875" style="78"/>
    <col min="14338" max="14338" width="6.28515625" style="78" customWidth="1"/>
    <col min="14339" max="14339" width="22.85546875" style="78" customWidth="1"/>
    <col min="14340" max="14340" width="15.5703125" style="78" customWidth="1"/>
    <col min="14341" max="14341" width="8.42578125" style="78" bestFit="1" customWidth="1"/>
    <col min="14342" max="14342" width="16" style="78" customWidth="1"/>
    <col min="14343" max="14343" width="8.42578125" style="78" customWidth="1"/>
    <col min="14344" max="14344" width="14.7109375" style="78" customWidth="1"/>
    <col min="14345" max="14345" width="8.5703125" style="78" customWidth="1"/>
    <col min="14346" max="14346" width="15.28515625" style="78" customWidth="1"/>
    <col min="14347" max="14347" width="8.5703125" style="78" customWidth="1"/>
    <col min="14348" max="14593" width="8.85546875" style="78"/>
    <col min="14594" max="14594" width="6.28515625" style="78" customWidth="1"/>
    <col min="14595" max="14595" width="22.85546875" style="78" customWidth="1"/>
    <col min="14596" max="14596" width="15.5703125" style="78" customWidth="1"/>
    <col min="14597" max="14597" width="8.42578125" style="78" bestFit="1" customWidth="1"/>
    <col min="14598" max="14598" width="16" style="78" customWidth="1"/>
    <col min="14599" max="14599" width="8.42578125" style="78" customWidth="1"/>
    <col min="14600" max="14600" width="14.7109375" style="78" customWidth="1"/>
    <col min="14601" max="14601" width="8.5703125" style="78" customWidth="1"/>
    <col min="14602" max="14602" width="15.28515625" style="78" customWidth="1"/>
    <col min="14603" max="14603" width="8.5703125" style="78" customWidth="1"/>
    <col min="14604" max="14849" width="8.85546875" style="78"/>
    <col min="14850" max="14850" width="6.28515625" style="78" customWidth="1"/>
    <col min="14851" max="14851" width="22.85546875" style="78" customWidth="1"/>
    <col min="14852" max="14852" width="15.5703125" style="78" customWidth="1"/>
    <col min="14853" max="14853" width="8.42578125" style="78" bestFit="1" customWidth="1"/>
    <col min="14854" max="14854" width="16" style="78" customWidth="1"/>
    <col min="14855" max="14855" width="8.42578125" style="78" customWidth="1"/>
    <col min="14856" max="14856" width="14.7109375" style="78" customWidth="1"/>
    <col min="14857" max="14857" width="8.5703125" style="78" customWidth="1"/>
    <col min="14858" max="14858" width="15.28515625" style="78" customWidth="1"/>
    <col min="14859" max="14859" width="8.5703125" style="78" customWidth="1"/>
    <col min="14860" max="15105" width="8.85546875" style="78"/>
    <col min="15106" max="15106" width="6.28515625" style="78" customWidth="1"/>
    <col min="15107" max="15107" width="22.85546875" style="78" customWidth="1"/>
    <col min="15108" max="15108" width="15.5703125" style="78" customWidth="1"/>
    <col min="15109" max="15109" width="8.42578125" style="78" bestFit="1" customWidth="1"/>
    <col min="15110" max="15110" width="16" style="78" customWidth="1"/>
    <col min="15111" max="15111" width="8.42578125" style="78" customWidth="1"/>
    <col min="15112" max="15112" width="14.7109375" style="78" customWidth="1"/>
    <col min="15113" max="15113" width="8.5703125" style="78" customWidth="1"/>
    <col min="15114" max="15114" width="15.28515625" style="78" customWidth="1"/>
    <col min="15115" max="15115" width="8.5703125" style="78" customWidth="1"/>
    <col min="15116" max="15361" width="8.85546875" style="78"/>
    <col min="15362" max="15362" width="6.28515625" style="78" customWidth="1"/>
    <col min="15363" max="15363" width="22.85546875" style="78" customWidth="1"/>
    <col min="15364" max="15364" width="15.5703125" style="78" customWidth="1"/>
    <col min="15365" max="15365" width="8.42578125" style="78" bestFit="1" customWidth="1"/>
    <col min="15366" max="15366" width="16" style="78" customWidth="1"/>
    <col min="15367" max="15367" width="8.42578125" style="78" customWidth="1"/>
    <col min="15368" max="15368" width="14.7109375" style="78" customWidth="1"/>
    <col min="15369" max="15369" width="8.5703125" style="78" customWidth="1"/>
    <col min="15370" max="15370" width="15.28515625" style="78" customWidth="1"/>
    <col min="15371" max="15371" width="8.5703125" style="78" customWidth="1"/>
    <col min="15372" max="15617" width="8.85546875" style="78"/>
    <col min="15618" max="15618" width="6.28515625" style="78" customWidth="1"/>
    <col min="15619" max="15619" width="22.85546875" style="78" customWidth="1"/>
    <col min="15620" max="15620" width="15.5703125" style="78" customWidth="1"/>
    <col min="15621" max="15621" width="8.42578125" style="78" bestFit="1" customWidth="1"/>
    <col min="15622" max="15622" width="16" style="78" customWidth="1"/>
    <col min="15623" max="15623" width="8.42578125" style="78" customWidth="1"/>
    <col min="15624" max="15624" width="14.7109375" style="78" customWidth="1"/>
    <col min="15625" max="15625" width="8.5703125" style="78" customWidth="1"/>
    <col min="15626" max="15626" width="15.28515625" style="78" customWidth="1"/>
    <col min="15627" max="15627" width="8.5703125" style="78" customWidth="1"/>
    <col min="15628" max="15873" width="8.85546875" style="78"/>
    <col min="15874" max="15874" width="6.28515625" style="78" customWidth="1"/>
    <col min="15875" max="15875" width="22.85546875" style="78" customWidth="1"/>
    <col min="15876" max="15876" width="15.5703125" style="78" customWidth="1"/>
    <col min="15877" max="15877" width="8.42578125" style="78" bestFit="1" customWidth="1"/>
    <col min="15878" max="15878" width="16" style="78" customWidth="1"/>
    <col min="15879" max="15879" width="8.42578125" style="78" customWidth="1"/>
    <col min="15880" max="15880" width="14.7109375" style="78" customWidth="1"/>
    <col min="15881" max="15881" width="8.5703125" style="78" customWidth="1"/>
    <col min="15882" max="15882" width="15.28515625" style="78" customWidth="1"/>
    <col min="15883" max="15883" width="8.5703125" style="78" customWidth="1"/>
    <col min="15884" max="16129" width="8.85546875" style="78"/>
    <col min="16130" max="16130" width="6.28515625" style="78" customWidth="1"/>
    <col min="16131" max="16131" width="22.85546875" style="78" customWidth="1"/>
    <col min="16132" max="16132" width="15.5703125" style="78" customWidth="1"/>
    <col min="16133" max="16133" width="8.42578125" style="78" bestFit="1" customWidth="1"/>
    <col min="16134" max="16134" width="16" style="78" customWidth="1"/>
    <col min="16135" max="16135" width="8.42578125" style="78" customWidth="1"/>
    <col min="16136" max="16136" width="14.7109375" style="78" customWidth="1"/>
    <col min="16137" max="16137" width="8.5703125" style="78" customWidth="1"/>
    <col min="16138" max="16138" width="15.28515625" style="78" customWidth="1"/>
    <col min="16139" max="16139" width="8.5703125" style="78" customWidth="1"/>
    <col min="16140" max="16384" width="8.85546875" style="78"/>
  </cols>
  <sheetData>
    <row r="1" spans="1:21" s="4" customFormat="1" ht="16.5" customHeight="1" x14ac:dyDescent="0.2">
      <c r="B1" s="9"/>
      <c r="C1" s="9"/>
      <c r="D1" s="10"/>
      <c r="E1" s="9"/>
      <c r="F1" s="8"/>
      <c r="G1" s="9"/>
      <c r="H1" s="8"/>
      <c r="I1" s="9"/>
      <c r="J1" s="460" t="s">
        <v>255</v>
      </c>
      <c r="K1" s="460"/>
      <c r="L1" s="460"/>
      <c r="M1" s="460"/>
      <c r="Q1" s="285"/>
      <c r="R1" s="285"/>
      <c r="S1" s="285"/>
      <c r="T1" s="285"/>
      <c r="U1" s="285"/>
    </row>
    <row r="2" spans="1:21" s="4" customFormat="1" ht="16.5" customHeight="1" x14ac:dyDescent="0.25">
      <c r="A2" s="336" t="s">
        <v>260</v>
      </c>
      <c r="B2" s="461" t="s">
        <v>134</v>
      </c>
      <c r="C2" s="461"/>
      <c r="D2" s="461"/>
      <c r="E2" s="461"/>
      <c r="F2" s="461"/>
      <c r="G2" s="461"/>
      <c r="H2" s="461"/>
      <c r="I2" s="461"/>
      <c r="J2" s="461"/>
      <c r="K2" s="461"/>
      <c r="L2" s="7"/>
      <c r="M2" s="5"/>
      <c r="Q2" s="285"/>
      <c r="R2" s="285"/>
      <c r="S2" s="285"/>
      <c r="T2" s="285"/>
      <c r="U2" s="285"/>
    </row>
    <row r="3" spans="1:21" s="4" customFormat="1" ht="15.75" customHeight="1" x14ac:dyDescent="0.2">
      <c r="B3" s="461" t="s">
        <v>353</v>
      </c>
      <c r="C3" s="461"/>
      <c r="D3" s="461"/>
      <c r="E3" s="461"/>
      <c r="F3" s="461"/>
      <c r="G3" s="461"/>
      <c r="H3" s="461"/>
      <c r="I3" s="461"/>
      <c r="J3" s="461"/>
      <c r="K3" s="461"/>
      <c r="L3" s="7"/>
      <c r="M3" s="5"/>
      <c r="Q3" s="285"/>
      <c r="R3" s="285"/>
      <c r="S3" s="285"/>
      <c r="T3" s="285"/>
      <c r="U3" s="285"/>
    </row>
    <row r="4" spans="1:21" s="4" customFormat="1" ht="19.5" customHeight="1" thickBot="1" x14ac:dyDescent="0.25"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Q4" s="285"/>
      <c r="R4" s="285"/>
      <c r="S4" s="285"/>
      <c r="T4" s="285"/>
      <c r="U4" s="285"/>
    </row>
    <row r="5" spans="1:21" ht="24.75" customHeight="1" x14ac:dyDescent="0.2">
      <c r="A5" s="462" t="s">
        <v>135</v>
      </c>
      <c r="B5" s="464" t="s">
        <v>110</v>
      </c>
      <c r="C5" s="466" t="s">
        <v>136</v>
      </c>
      <c r="D5" s="468" t="s">
        <v>101</v>
      </c>
      <c r="E5" s="469"/>
      <c r="F5" s="468" t="s">
        <v>102</v>
      </c>
      <c r="G5" s="469"/>
      <c r="H5" s="470" t="s">
        <v>103</v>
      </c>
      <c r="I5" s="471"/>
      <c r="J5" s="472" t="s">
        <v>157</v>
      </c>
      <c r="K5" s="473"/>
      <c r="Q5" s="287"/>
      <c r="R5" s="287">
        <v>2025</v>
      </c>
      <c r="S5" s="287">
        <v>2024</v>
      </c>
    </row>
    <row r="6" spans="1:21" ht="30.75" customHeight="1" thickBot="1" x14ac:dyDescent="0.25">
      <c r="A6" s="463"/>
      <c r="B6" s="465"/>
      <c r="C6" s="467"/>
      <c r="D6" s="123" t="s">
        <v>137</v>
      </c>
      <c r="E6" s="124" t="s">
        <v>138</v>
      </c>
      <c r="F6" s="125" t="s">
        <v>137</v>
      </c>
      <c r="G6" s="126" t="s">
        <v>138</v>
      </c>
      <c r="H6" s="123" t="s">
        <v>137</v>
      </c>
      <c r="I6" s="127" t="s">
        <v>138</v>
      </c>
      <c r="J6" s="128" t="s">
        <v>137</v>
      </c>
      <c r="K6" s="129" t="s">
        <v>138</v>
      </c>
      <c r="Q6" s="288" t="s">
        <v>101</v>
      </c>
      <c r="R6" s="289">
        <f>D10</f>
        <v>1578127262.9800003</v>
      </c>
      <c r="S6" s="289">
        <v>896516451.72000003</v>
      </c>
      <c r="T6" s="78"/>
      <c r="U6" s="78"/>
    </row>
    <row r="7" spans="1:21" ht="32.25" customHeight="1" x14ac:dyDescent="0.2">
      <c r="A7" s="454" t="s">
        <v>139</v>
      </c>
      <c r="B7" s="79">
        <v>1</v>
      </c>
      <c r="C7" s="80" t="s">
        <v>140</v>
      </c>
      <c r="D7" s="140">
        <f>'Anexa 18'!O115</f>
        <v>1477594120.2500002</v>
      </c>
      <c r="E7" s="141">
        <f>'Anexa 18'!N115</f>
        <v>655</v>
      </c>
      <c r="F7" s="142">
        <f>'Anexa 18'!O116</f>
        <v>338734650.75999999</v>
      </c>
      <c r="G7" s="141">
        <f>'Anexa 18'!N116</f>
        <v>129</v>
      </c>
      <c r="H7" s="142">
        <f>'Anexa 18'!O117</f>
        <v>248284345.13000003</v>
      </c>
      <c r="I7" s="143">
        <f>'Anexa 18'!N117</f>
        <v>179</v>
      </c>
      <c r="J7" s="144">
        <f t="shared" ref="J7:K9" si="0">D7+F7+H7</f>
        <v>2064613116.1400003</v>
      </c>
      <c r="K7" s="145">
        <f t="shared" si="0"/>
        <v>963</v>
      </c>
      <c r="Q7" s="288" t="s">
        <v>102</v>
      </c>
      <c r="R7" s="289">
        <f>F10</f>
        <v>349797075.27999997</v>
      </c>
      <c r="S7" s="289">
        <v>194318252.59999999</v>
      </c>
      <c r="T7" s="78"/>
      <c r="U7" s="78"/>
    </row>
    <row r="8" spans="1:21" ht="40.5" customHeight="1" x14ac:dyDescent="0.2">
      <c r="A8" s="455"/>
      <c r="B8" s="81">
        <v>3</v>
      </c>
      <c r="C8" s="82" t="s">
        <v>141</v>
      </c>
      <c r="D8" s="146">
        <f>'Anexa 21'!O14</f>
        <v>1394480.88</v>
      </c>
      <c r="E8" s="147">
        <f>'Anexa 21'!N14</f>
        <v>1</v>
      </c>
      <c r="F8" s="146">
        <f>'Anexa 21'!O15</f>
        <v>0</v>
      </c>
      <c r="G8" s="147">
        <f>'Anexa 21'!N15</f>
        <v>0</v>
      </c>
      <c r="H8" s="146">
        <f>'Anexa 21'!O16</f>
        <v>3522810.06</v>
      </c>
      <c r="I8" s="147">
        <f>'Anexa 21'!N16</f>
        <v>19</v>
      </c>
      <c r="J8" s="144">
        <f t="shared" si="0"/>
        <v>4917290.9399999995</v>
      </c>
      <c r="K8" s="145">
        <f t="shared" si="0"/>
        <v>20</v>
      </c>
      <c r="Q8" s="287" t="s">
        <v>103</v>
      </c>
      <c r="R8" s="289">
        <f>H10</f>
        <v>284061555.25</v>
      </c>
      <c r="S8" s="289">
        <v>286525139.05999994</v>
      </c>
      <c r="T8" s="78"/>
      <c r="U8" s="78"/>
    </row>
    <row r="9" spans="1:21" ht="65.25" customHeight="1" thickBot="1" x14ac:dyDescent="0.25">
      <c r="A9" s="83" t="s">
        <v>142</v>
      </c>
      <c r="B9" s="84">
        <v>4</v>
      </c>
      <c r="C9" s="85" t="s">
        <v>143</v>
      </c>
      <c r="D9" s="148">
        <f>'Anexa 20'!O43</f>
        <v>99138661.850000009</v>
      </c>
      <c r="E9" s="149">
        <f>'Anexa 20'!N43</f>
        <v>31</v>
      </c>
      <c r="F9" s="86">
        <f>'Anexa 20'!O44</f>
        <v>11062424.52</v>
      </c>
      <c r="G9" s="149">
        <f>'Anexa 20'!N44</f>
        <v>3</v>
      </c>
      <c r="H9" s="86">
        <f>'Anexa 20'!O45</f>
        <v>32254400.059999999</v>
      </c>
      <c r="I9" s="87">
        <f>'Anexa 20'!N45</f>
        <v>31</v>
      </c>
      <c r="J9" s="88">
        <f t="shared" si="0"/>
        <v>142455486.43000001</v>
      </c>
      <c r="K9" s="89">
        <f>E9+G9+I9</f>
        <v>65</v>
      </c>
      <c r="M9" s="90">
        <f>D10+F10+H10</f>
        <v>2211985893.5100002</v>
      </c>
    </row>
    <row r="10" spans="1:21" ht="25.5" customHeight="1" x14ac:dyDescent="0.2">
      <c r="A10" s="456" t="s">
        <v>144</v>
      </c>
      <c r="B10" s="457"/>
      <c r="C10" s="457"/>
      <c r="D10" s="130">
        <f t="shared" ref="D10:K10" si="1">SUM(D7:D9)</f>
        <v>1578127262.9800003</v>
      </c>
      <c r="E10" s="131">
        <f t="shared" si="1"/>
        <v>687</v>
      </c>
      <c r="F10" s="130">
        <f t="shared" si="1"/>
        <v>349797075.27999997</v>
      </c>
      <c r="G10" s="131">
        <f t="shared" si="1"/>
        <v>132</v>
      </c>
      <c r="H10" s="130">
        <f t="shared" si="1"/>
        <v>284061555.25</v>
      </c>
      <c r="I10" s="133">
        <f t="shared" si="1"/>
        <v>229</v>
      </c>
      <c r="J10" s="132">
        <f t="shared" si="1"/>
        <v>2211985893.5100002</v>
      </c>
      <c r="K10" s="133">
        <f t="shared" si="1"/>
        <v>1048</v>
      </c>
      <c r="M10" s="91">
        <f>E10+G10+I10</f>
        <v>1048</v>
      </c>
    </row>
    <row r="11" spans="1:21" ht="21" customHeight="1" thickBot="1" x14ac:dyDescent="0.25">
      <c r="A11" s="458" t="s">
        <v>145</v>
      </c>
      <c r="B11" s="459"/>
      <c r="C11" s="459"/>
      <c r="D11" s="134">
        <f>D10*100/J10</f>
        <v>71.344363795910695</v>
      </c>
      <c r="E11" s="135">
        <f>E10/K10*100</f>
        <v>65.553435114503827</v>
      </c>
      <c r="F11" s="136">
        <f>F10/J10*100</f>
        <v>15.813711846278489</v>
      </c>
      <c r="G11" s="137">
        <f>G10/K10*100</f>
        <v>12.595419847328243</v>
      </c>
      <c r="H11" s="136">
        <f>H10/J10*100</f>
        <v>12.841924357810818</v>
      </c>
      <c r="I11" s="137">
        <f>I10/K10*100</f>
        <v>21.851145038167939</v>
      </c>
      <c r="J11" s="138">
        <v>100</v>
      </c>
      <c r="K11" s="139">
        <v>100</v>
      </c>
    </row>
    <row r="12" spans="1:21" ht="22.5" customHeight="1" x14ac:dyDescent="0.2">
      <c r="C12" s="92" t="s">
        <v>146</v>
      </c>
      <c r="D12" s="93">
        <f>D10/J10</f>
        <v>0.71344363795910692</v>
      </c>
      <c r="E12" s="93">
        <f>E10/K10</f>
        <v>0.65553435114503822</v>
      </c>
      <c r="F12" s="93">
        <f>F10/J10</f>
        <v>0.15813711846278489</v>
      </c>
      <c r="G12" s="93">
        <f>G10/K10</f>
        <v>0.12595419847328243</v>
      </c>
      <c r="H12" s="93">
        <f>H10/J10</f>
        <v>0.12841924357810819</v>
      </c>
      <c r="I12" s="93">
        <f>I10/K10</f>
        <v>0.21851145038167938</v>
      </c>
      <c r="J12" s="93">
        <f t="shared" ref="J12:K12" si="2">D12+F12+H12</f>
        <v>1</v>
      </c>
      <c r="K12" s="93">
        <f t="shared" si="2"/>
        <v>1</v>
      </c>
    </row>
    <row r="13" spans="1:21" ht="40.5" customHeight="1" x14ac:dyDescent="0.2">
      <c r="C13" s="92"/>
      <c r="D13" s="93" t="s">
        <v>147</v>
      </c>
      <c r="E13" s="93" t="s">
        <v>148</v>
      </c>
      <c r="F13" s="93" t="s">
        <v>149</v>
      </c>
      <c r="G13" s="93" t="s">
        <v>150</v>
      </c>
      <c r="H13" s="93" t="s">
        <v>151</v>
      </c>
      <c r="I13" s="93" t="s">
        <v>152</v>
      </c>
      <c r="J13" s="93"/>
      <c r="K13" s="93"/>
    </row>
    <row r="23" spans="18:21" x14ac:dyDescent="0.2">
      <c r="R23" s="287"/>
      <c r="S23" s="287">
        <v>2025</v>
      </c>
      <c r="T23" s="287">
        <v>2024</v>
      </c>
    </row>
    <row r="24" spans="18:21" x14ac:dyDescent="0.2">
      <c r="R24" s="288" t="s">
        <v>101</v>
      </c>
      <c r="S24" s="290">
        <f>D12</f>
        <v>0.71344363795910692</v>
      </c>
      <c r="T24" s="290">
        <v>0.65089486674736752</v>
      </c>
      <c r="U24" s="78"/>
    </row>
    <row r="25" spans="18:21" x14ac:dyDescent="0.2">
      <c r="R25" s="288" t="s">
        <v>102</v>
      </c>
      <c r="S25" s="290">
        <f>F12</f>
        <v>0.15813711846278489</v>
      </c>
      <c r="T25" s="290">
        <v>0.14108023660915567</v>
      </c>
      <c r="U25" s="78"/>
    </row>
    <row r="26" spans="18:21" x14ac:dyDescent="0.2">
      <c r="R26" s="288" t="s">
        <v>103</v>
      </c>
      <c r="S26" s="290">
        <f>H12</f>
        <v>0.12841924357810819</v>
      </c>
      <c r="T26" s="290">
        <v>0.20802489664347684</v>
      </c>
      <c r="U26" s="78"/>
    </row>
    <row r="27" spans="18:21" x14ac:dyDescent="0.2">
      <c r="T27" s="78"/>
      <c r="U27" s="78"/>
    </row>
    <row r="155" spans="3:6" x14ac:dyDescent="0.2">
      <c r="C155" s="78">
        <f>SUM(C7:C79)</f>
        <v>0</v>
      </c>
      <c r="D155" s="78">
        <f>SUM(D7:D79)</f>
        <v>3156254598.017808</v>
      </c>
      <c r="E155" s="78">
        <f>SUM(E7:E79)</f>
        <v>1440.2089694656488</v>
      </c>
      <c r="F155" s="78">
        <f>SUM(F7:F79)</f>
        <v>699594166.53184891</v>
      </c>
    </row>
    <row r="156" spans="3:6" x14ac:dyDescent="0.2">
      <c r="C156" s="78">
        <f>SUM(C80:C94)</f>
        <v>0</v>
      </c>
      <c r="D156" s="78">
        <f t="shared" ref="D156:F156" si="3">SUM(D80:D94)</f>
        <v>0</v>
      </c>
      <c r="E156" s="78">
        <f t="shared" si="3"/>
        <v>0</v>
      </c>
      <c r="F156" s="78">
        <f t="shared" si="3"/>
        <v>0</v>
      </c>
    </row>
    <row r="157" spans="3:6" x14ac:dyDescent="0.2">
      <c r="C157" s="78">
        <f>SUM(C95:C151)</f>
        <v>0</v>
      </c>
      <c r="D157" s="78">
        <f t="shared" ref="D157:F157" si="4">SUM(D95:D151)</f>
        <v>0</v>
      </c>
      <c r="E157" s="78">
        <f t="shared" si="4"/>
        <v>0</v>
      </c>
      <c r="F157" s="78">
        <f t="shared" si="4"/>
        <v>0</v>
      </c>
    </row>
  </sheetData>
  <mergeCells count="14">
    <mergeCell ref="A7:A8"/>
    <mergeCell ref="A10:C10"/>
    <mergeCell ref="A11:C11"/>
    <mergeCell ref="J1:K1"/>
    <mergeCell ref="L1:M1"/>
    <mergeCell ref="B2:K2"/>
    <mergeCell ref="B3:K3"/>
    <mergeCell ref="A5:A6"/>
    <mergeCell ref="B5:B6"/>
    <mergeCell ref="C5:C6"/>
    <mergeCell ref="D5:E5"/>
    <mergeCell ref="F5:G5"/>
    <mergeCell ref="H5:I5"/>
    <mergeCell ref="J5:K5"/>
  </mergeCells>
  <printOptions horizontalCentered="1"/>
  <pageMargins left="0.98425196850393704" right="0.39370078740157483" top="0.39370078740157483" bottom="0.39370078740157483" header="0" footer="0"/>
  <pageSetup paperSize="9" scale="9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T154"/>
  <sheetViews>
    <sheetView view="pageBreakPreview" zoomScaleNormal="70" zoomScaleSheetLayoutView="100" workbookViewId="0">
      <pane xSplit="1" ySplit="6" topLeftCell="B7" activePane="bottomRight" state="frozen"/>
      <selection activeCell="A87" sqref="A87:XFD87"/>
      <selection pane="topRight" activeCell="A87" sqref="A87:XFD87"/>
      <selection pane="bottomLeft" activeCell="A87" sqref="A87:XFD87"/>
      <selection pane="bottomRight" activeCell="D7" sqref="D7:D9"/>
    </sheetView>
  </sheetViews>
  <sheetFormatPr defaultRowHeight="12.75" x14ac:dyDescent="0.2"/>
  <cols>
    <col min="1" max="1" width="9.140625" style="1" customWidth="1"/>
    <col min="2" max="2" width="6" style="1" customWidth="1"/>
    <col min="3" max="3" width="9.5703125" style="97" customWidth="1"/>
    <col min="4" max="4" width="6.28515625" style="97" customWidth="1"/>
    <col min="5" max="6" width="7.7109375" style="97" customWidth="1"/>
    <col min="7" max="7" width="11" style="98" customWidth="1"/>
    <col min="8" max="8" width="8.140625" style="97" customWidth="1"/>
    <col min="9" max="9" width="7.28515625" style="97" customWidth="1"/>
    <col min="10" max="12" width="6.28515625" style="1" customWidth="1"/>
    <col min="13" max="13" width="10.85546875" style="1" customWidth="1"/>
    <col min="14" max="20" width="9" style="1" bestFit="1" customWidth="1"/>
    <col min="21" max="222" width="8.85546875" style="1"/>
    <col min="223" max="223" width="10.5703125" style="1" customWidth="1"/>
    <col min="224" max="224" width="5.140625" style="1" customWidth="1"/>
    <col min="225" max="225" width="20.42578125" style="1" customWidth="1"/>
    <col min="226" max="226" width="7.28515625" style="1" customWidth="1"/>
    <col min="227" max="227" width="8.5703125" style="1" customWidth="1"/>
    <col min="228" max="228" width="9.42578125" style="1" customWidth="1"/>
    <col min="229" max="229" width="13.28515625" style="1" customWidth="1"/>
    <col min="230" max="231" width="5.85546875" style="1" customWidth="1"/>
    <col min="232" max="232" width="7.42578125" style="1" customWidth="1"/>
    <col min="233" max="233" width="7.28515625" style="1" customWidth="1"/>
    <col min="234" max="234" width="9.42578125" style="1" customWidth="1"/>
    <col min="235" max="235" width="13.28515625" style="1" customWidth="1"/>
    <col min="236" max="237" width="5.85546875" style="1" customWidth="1"/>
    <col min="238" max="240" width="9.5703125" style="1" customWidth="1"/>
    <col min="241" max="241" width="9.7109375" style="1" customWidth="1"/>
    <col min="242" max="242" width="10.5703125" style="1" customWidth="1"/>
    <col min="243" max="243" width="9.5703125" style="1" customWidth="1"/>
    <col min="244" max="478" width="8.85546875" style="1"/>
    <col min="479" max="479" width="10.5703125" style="1" customWidth="1"/>
    <col min="480" max="480" width="5.140625" style="1" customWidth="1"/>
    <col min="481" max="481" width="20.42578125" style="1" customWidth="1"/>
    <col min="482" max="482" width="7.28515625" style="1" customWidth="1"/>
    <col min="483" max="483" width="8.5703125" style="1" customWidth="1"/>
    <col min="484" max="484" width="9.42578125" style="1" customWidth="1"/>
    <col min="485" max="485" width="13.28515625" style="1" customWidth="1"/>
    <col min="486" max="487" width="5.85546875" style="1" customWidth="1"/>
    <col min="488" max="488" width="7.42578125" style="1" customWidth="1"/>
    <col min="489" max="489" width="7.28515625" style="1" customWidth="1"/>
    <col min="490" max="490" width="9.42578125" style="1" customWidth="1"/>
    <col min="491" max="491" width="13.28515625" style="1" customWidth="1"/>
    <col min="492" max="493" width="5.85546875" style="1" customWidth="1"/>
    <col min="494" max="496" width="9.5703125" style="1" customWidth="1"/>
    <col min="497" max="497" width="9.7109375" style="1" customWidth="1"/>
    <col min="498" max="498" width="10.5703125" style="1" customWidth="1"/>
    <col min="499" max="499" width="9.5703125" style="1" customWidth="1"/>
    <col min="500" max="734" width="8.85546875" style="1"/>
    <col min="735" max="735" width="10.5703125" style="1" customWidth="1"/>
    <col min="736" max="736" width="5.140625" style="1" customWidth="1"/>
    <col min="737" max="737" width="20.42578125" style="1" customWidth="1"/>
    <col min="738" max="738" width="7.28515625" style="1" customWidth="1"/>
    <col min="739" max="739" width="8.5703125" style="1" customWidth="1"/>
    <col min="740" max="740" width="9.42578125" style="1" customWidth="1"/>
    <col min="741" max="741" width="13.28515625" style="1" customWidth="1"/>
    <col min="742" max="743" width="5.85546875" style="1" customWidth="1"/>
    <col min="744" max="744" width="7.42578125" style="1" customWidth="1"/>
    <col min="745" max="745" width="7.28515625" style="1" customWidth="1"/>
    <col min="746" max="746" width="9.42578125" style="1" customWidth="1"/>
    <col min="747" max="747" width="13.28515625" style="1" customWidth="1"/>
    <col min="748" max="749" width="5.85546875" style="1" customWidth="1"/>
    <col min="750" max="752" width="9.5703125" style="1" customWidth="1"/>
    <col min="753" max="753" width="9.7109375" style="1" customWidth="1"/>
    <col min="754" max="754" width="10.5703125" style="1" customWidth="1"/>
    <col min="755" max="755" width="9.5703125" style="1" customWidth="1"/>
    <col min="756" max="990" width="8.85546875" style="1"/>
    <col min="991" max="991" width="10.5703125" style="1" customWidth="1"/>
    <col min="992" max="992" width="5.140625" style="1" customWidth="1"/>
    <col min="993" max="993" width="20.42578125" style="1" customWidth="1"/>
    <col min="994" max="994" width="7.28515625" style="1" customWidth="1"/>
    <col min="995" max="995" width="8.5703125" style="1" customWidth="1"/>
    <col min="996" max="996" width="9.42578125" style="1" customWidth="1"/>
    <col min="997" max="997" width="13.28515625" style="1" customWidth="1"/>
    <col min="998" max="999" width="5.85546875" style="1" customWidth="1"/>
    <col min="1000" max="1000" width="7.42578125" style="1" customWidth="1"/>
    <col min="1001" max="1001" width="7.28515625" style="1" customWidth="1"/>
    <col min="1002" max="1002" width="9.42578125" style="1" customWidth="1"/>
    <col min="1003" max="1003" width="13.28515625" style="1" customWidth="1"/>
    <col min="1004" max="1005" width="5.85546875" style="1" customWidth="1"/>
    <col min="1006" max="1008" width="9.5703125" style="1" customWidth="1"/>
    <col min="1009" max="1009" width="9.7109375" style="1" customWidth="1"/>
    <col min="1010" max="1010" width="10.5703125" style="1" customWidth="1"/>
    <col min="1011" max="1011" width="9.5703125" style="1" customWidth="1"/>
    <col min="1012" max="1246" width="8.85546875" style="1"/>
    <col min="1247" max="1247" width="10.5703125" style="1" customWidth="1"/>
    <col min="1248" max="1248" width="5.140625" style="1" customWidth="1"/>
    <col min="1249" max="1249" width="20.42578125" style="1" customWidth="1"/>
    <col min="1250" max="1250" width="7.28515625" style="1" customWidth="1"/>
    <col min="1251" max="1251" width="8.5703125" style="1" customWidth="1"/>
    <col min="1252" max="1252" width="9.42578125" style="1" customWidth="1"/>
    <col min="1253" max="1253" width="13.28515625" style="1" customWidth="1"/>
    <col min="1254" max="1255" width="5.85546875" style="1" customWidth="1"/>
    <col min="1256" max="1256" width="7.42578125" style="1" customWidth="1"/>
    <col min="1257" max="1257" width="7.28515625" style="1" customWidth="1"/>
    <col min="1258" max="1258" width="9.42578125" style="1" customWidth="1"/>
    <col min="1259" max="1259" width="13.28515625" style="1" customWidth="1"/>
    <col min="1260" max="1261" width="5.85546875" style="1" customWidth="1"/>
    <col min="1262" max="1264" width="9.5703125" style="1" customWidth="1"/>
    <col min="1265" max="1265" width="9.7109375" style="1" customWidth="1"/>
    <col min="1266" max="1266" width="10.5703125" style="1" customWidth="1"/>
    <col min="1267" max="1267" width="9.5703125" style="1" customWidth="1"/>
    <col min="1268" max="1502" width="8.85546875" style="1"/>
    <col min="1503" max="1503" width="10.5703125" style="1" customWidth="1"/>
    <col min="1504" max="1504" width="5.140625" style="1" customWidth="1"/>
    <col min="1505" max="1505" width="20.42578125" style="1" customWidth="1"/>
    <col min="1506" max="1506" width="7.28515625" style="1" customWidth="1"/>
    <col min="1507" max="1507" width="8.5703125" style="1" customWidth="1"/>
    <col min="1508" max="1508" width="9.42578125" style="1" customWidth="1"/>
    <col min="1509" max="1509" width="13.28515625" style="1" customWidth="1"/>
    <col min="1510" max="1511" width="5.85546875" style="1" customWidth="1"/>
    <col min="1512" max="1512" width="7.42578125" style="1" customWidth="1"/>
    <col min="1513" max="1513" width="7.28515625" style="1" customWidth="1"/>
    <col min="1514" max="1514" width="9.42578125" style="1" customWidth="1"/>
    <col min="1515" max="1515" width="13.28515625" style="1" customWidth="1"/>
    <col min="1516" max="1517" width="5.85546875" style="1" customWidth="1"/>
    <col min="1518" max="1520" width="9.5703125" style="1" customWidth="1"/>
    <col min="1521" max="1521" width="9.7109375" style="1" customWidth="1"/>
    <col min="1522" max="1522" width="10.5703125" style="1" customWidth="1"/>
    <col min="1523" max="1523" width="9.5703125" style="1" customWidth="1"/>
    <col min="1524" max="1758" width="8.85546875" style="1"/>
    <col min="1759" max="1759" width="10.5703125" style="1" customWidth="1"/>
    <col min="1760" max="1760" width="5.140625" style="1" customWidth="1"/>
    <col min="1761" max="1761" width="20.42578125" style="1" customWidth="1"/>
    <col min="1762" max="1762" width="7.28515625" style="1" customWidth="1"/>
    <col min="1763" max="1763" width="8.5703125" style="1" customWidth="1"/>
    <col min="1764" max="1764" width="9.42578125" style="1" customWidth="1"/>
    <col min="1765" max="1765" width="13.28515625" style="1" customWidth="1"/>
    <col min="1766" max="1767" width="5.85546875" style="1" customWidth="1"/>
    <col min="1768" max="1768" width="7.42578125" style="1" customWidth="1"/>
    <col min="1769" max="1769" width="7.28515625" style="1" customWidth="1"/>
    <col min="1770" max="1770" width="9.42578125" style="1" customWidth="1"/>
    <col min="1771" max="1771" width="13.28515625" style="1" customWidth="1"/>
    <col min="1772" max="1773" width="5.85546875" style="1" customWidth="1"/>
    <col min="1774" max="1776" width="9.5703125" style="1" customWidth="1"/>
    <col min="1777" max="1777" width="9.7109375" style="1" customWidth="1"/>
    <col min="1778" max="1778" width="10.5703125" style="1" customWidth="1"/>
    <col min="1779" max="1779" width="9.5703125" style="1" customWidth="1"/>
    <col min="1780" max="2014" width="8.85546875" style="1"/>
    <col min="2015" max="2015" width="10.5703125" style="1" customWidth="1"/>
    <col min="2016" max="2016" width="5.140625" style="1" customWidth="1"/>
    <col min="2017" max="2017" width="20.42578125" style="1" customWidth="1"/>
    <col min="2018" max="2018" width="7.28515625" style="1" customWidth="1"/>
    <col min="2019" max="2019" width="8.5703125" style="1" customWidth="1"/>
    <col min="2020" max="2020" width="9.42578125" style="1" customWidth="1"/>
    <col min="2021" max="2021" width="13.28515625" style="1" customWidth="1"/>
    <col min="2022" max="2023" width="5.85546875" style="1" customWidth="1"/>
    <col min="2024" max="2024" width="7.42578125" style="1" customWidth="1"/>
    <col min="2025" max="2025" width="7.28515625" style="1" customWidth="1"/>
    <col min="2026" max="2026" width="9.42578125" style="1" customWidth="1"/>
    <col min="2027" max="2027" width="13.28515625" style="1" customWidth="1"/>
    <col min="2028" max="2029" width="5.85546875" style="1" customWidth="1"/>
    <col min="2030" max="2032" width="9.5703125" style="1" customWidth="1"/>
    <col min="2033" max="2033" width="9.7109375" style="1" customWidth="1"/>
    <col min="2034" max="2034" width="10.5703125" style="1" customWidth="1"/>
    <col min="2035" max="2035" width="9.5703125" style="1" customWidth="1"/>
    <col min="2036" max="2270" width="8.85546875" style="1"/>
    <col min="2271" max="2271" width="10.5703125" style="1" customWidth="1"/>
    <col min="2272" max="2272" width="5.140625" style="1" customWidth="1"/>
    <col min="2273" max="2273" width="20.42578125" style="1" customWidth="1"/>
    <col min="2274" max="2274" width="7.28515625" style="1" customWidth="1"/>
    <col min="2275" max="2275" width="8.5703125" style="1" customWidth="1"/>
    <col min="2276" max="2276" width="9.42578125" style="1" customWidth="1"/>
    <col min="2277" max="2277" width="13.28515625" style="1" customWidth="1"/>
    <col min="2278" max="2279" width="5.85546875" style="1" customWidth="1"/>
    <col min="2280" max="2280" width="7.42578125" style="1" customWidth="1"/>
    <col min="2281" max="2281" width="7.28515625" style="1" customWidth="1"/>
    <col min="2282" max="2282" width="9.42578125" style="1" customWidth="1"/>
    <col min="2283" max="2283" width="13.28515625" style="1" customWidth="1"/>
    <col min="2284" max="2285" width="5.85546875" style="1" customWidth="1"/>
    <col min="2286" max="2288" width="9.5703125" style="1" customWidth="1"/>
    <col min="2289" max="2289" width="9.7109375" style="1" customWidth="1"/>
    <col min="2290" max="2290" width="10.5703125" style="1" customWidth="1"/>
    <col min="2291" max="2291" width="9.5703125" style="1" customWidth="1"/>
    <col min="2292" max="2526" width="8.85546875" style="1"/>
    <col min="2527" max="2527" width="10.5703125" style="1" customWidth="1"/>
    <col min="2528" max="2528" width="5.140625" style="1" customWidth="1"/>
    <col min="2529" max="2529" width="20.42578125" style="1" customWidth="1"/>
    <col min="2530" max="2530" width="7.28515625" style="1" customWidth="1"/>
    <col min="2531" max="2531" width="8.5703125" style="1" customWidth="1"/>
    <col min="2532" max="2532" width="9.42578125" style="1" customWidth="1"/>
    <col min="2533" max="2533" width="13.28515625" style="1" customWidth="1"/>
    <col min="2534" max="2535" width="5.85546875" style="1" customWidth="1"/>
    <col min="2536" max="2536" width="7.42578125" style="1" customWidth="1"/>
    <col min="2537" max="2537" width="7.28515625" style="1" customWidth="1"/>
    <col min="2538" max="2538" width="9.42578125" style="1" customWidth="1"/>
    <col min="2539" max="2539" width="13.28515625" style="1" customWidth="1"/>
    <col min="2540" max="2541" width="5.85546875" style="1" customWidth="1"/>
    <col min="2542" max="2544" width="9.5703125" style="1" customWidth="1"/>
    <col min="2545" max="2545" width="9.7109375" style="1" customWidth="1"/>
    <col min="2546" max="2546" width="10.5703125" style="1" customWidth="1"/>
    <col min="2547" max="2547" width="9.5703125" style="1" customWidth="1"/>
    <col min="2548" max="2782" width="8.85546875" style="1"/>
    <col min="2783" max="2783" width="10.5703125" style="1" customWidth="1"/>
    <col min="2784" max="2784" width="5.140625" style="1" customWidth="1"/>
    <col min="2785" max="2785" width="20.42578125" style="1" customWidth="1"/>
    <col min="2786" max="2786" width="7.28515625" style="1" customWidth="1"/>
    <col min="2787" max="2787" width="8.5703125" style="1" customWidth="1"/>
    <col min="2788" max="2788" width="9.42578125" style="1" customWidth="1"/>
    <col min="2789" max="2789" width="13.28515625" style="1" customWidth="1"/>
    <col min="2790" max="2791" width="5.85546875" style="1" customWidth="1"/>
    <col min="2792" max="2792" width="7.42578125" style="1" customWidth="1"/>
    <col min="2793" max="2793" width="7.28515625" style="1" customWidth="1"/>
    <col min="2794" max="2794" width="9.42578125" style="1" customWidth="1"/>
    <col min="2795" max="2795" width="13.28515625" style="1" customWidth="1"/>
    <col min="2796" max="2797" width="5.85546875" style="1" customWidth="1"/>
    <col min="2798" max="2800" width="9.5703125" style="1" customWidth="1"/>
    <col min="2801" max="2801" width="9.7109375" style="1" customWidth="1"/>
    <col min="2802" max="2802" width="10.5703125" style="1" customWidth="1"/>
    <col min="2803" max="2803" width="9.5703125" style="1" customWidth="1"/>
    <col min="2804" max="3038" width="8.85546875" style="1"/>
    <col min="3039" max="3039" width="10.5703125" style="1" customWidth="1"/>
    <col min="3040" max="3040" width="5.140625" style="1" customWidth="1"/>
    <col min="3041" max="3041" width="20.42578125" style="1" customWidth="1"/>
    <col min="3042" max="3042" width="7.28515625" style="1" customWidth="1"/>
    <col min="3043" max="3043" width="8.5703125" style="1" customWidth="1"/>
    <col min="3044" max="3044" width="9.42578125" style="1" customWidth="1"/>
    <col min="3045" max="3045" width="13.28515625" style="1" customWidth="1"/>
    <col min="3046" max="3047" width="5.85546875" style="1" customWidth="1"/>
    <col min="3048" max="3048" width="7.42578125" style="1" customWidth="1"/>
    <col min="3049" max="3049" width="7.28515625" style="1" customWidth="1"/>
    <col min="3050" max="3050" width="9.42578125" style="1" customWidth="1"/>
    <col min="3051" max="3051" width="13.28515625" style="1" customWidth="1"/>
    <col min="3052" max="3053" width="5.85546875" style="1" customWidth="1"/>
    <col min="3054" max="3056" width="9.5703125" style="1" customWidth="1"/>
    <col min="3057" max="3057" width="9.7109375" style="1" customWidth="1"/>
    <col min="3058" max="3058" width="10.5703125" style="1" customWidth="1"/>
    <col min="3059" max="3059" width="9.5703125" style="1" customWidth="1"/>
    <col min="3060" max="3294" width="8.85546875" style="1"/>
    <col min="3295" max="3295" width="10.5703125" style="1" customWidth="1"/>
    <col min="3296" max="3296" width="5.140625" style="1" customWidth="1"/>
    <col min="3297" max="3297" width="20.42578125" style="1" customWidth="1"/>
    <col min="3298" max="3298" width="7.28515625" style="1" customWidth="1"/>
    <col min="3299" max="3299" width="8.5703125" style="1" customWidth="1"/>
    <col min="3300" max="3300" width="9.42578125" style="1" customWidth="1"/>
    <col min="3301" max="3301" width="13.28515625" style="1" customWidth="1"/>
    <col min="3302" max="3303" width="5.85546875" style="1" customWidth="1"/>
    <col min="3304" max="3304" width="7.42578125" style="1" customWidth="1"/>
    <col min="3305" max="3305" width="7.28515625" style="1" customWidth="1"/>
    <col min="3306" max="3306" width="9.42578125" style="1" customWidth="1"/>
    <col min="3307" max="3307" width="13.28515625" style="1" customWidth="1"/>
    <col min="3308" max="3309" width="5.85546875" style="1" customWidth="1"/>
    <col min="3310" max="3312" width="9.5703125" style="1" customWidth="1"/>
    <col min="3313" max="3313" width="9.7109375" style="1" customWidth="1"/>
    <col min="3314" max="3314" width="10.5703125" style="1" customWidth="1"/>
    <col min="3315" max="3315" width="9.5703125" style="1" customWidth="1"/>
    <col min="3316" max="3550" width="8.85546875" style="1"/>
    <col min="3551" max="3551" width="10.5703125" style="1" customWidth="1"/>
    <col min="3552" max="3552" width="5.140625" style="1" customWidth="1"/>
    <col min="3553" max="3553" width="20.42578125" style="1" customWidth="1"/>
    <col min="3554" max="3554" width="7.28515625" style="1" customWidth="1"/>
    <col min="3555" max="3555" width="8.5703125" style="1" customWidth="1"/>
    <col min="3556" max="3556" width="9.42578125" style="1" customWidth="1"/>
    <col min="3557" max="3557" width="13.28515625" style="1" customWidth="1"/>
    <col min="3558" max="3559" width="5.85546875" style="1" customWidth="1"/>
    <col min="3560" max="3560" width="7.42578125" style="1" customWidth="1"/>
    <col min="3561" max="3561" width="7.28515625" style="1" customWidth="1"/>
    <col min="3562" max="3562" width="9.42578125" style="1" customWidth="1"/>
    <col min="3563" max="3563" width="13.28515625" style="1" customWidth="1"/>
    <col min="3564" max="3565" width="5.85546875" style="1" customWidth="1"/>
    <col min="3566" max="3568" width="9.5703125" style="1" customWidth="1"/>
    <col min="3569" max="3569" width="9.7109375" style="1" customWidth="1"/>
    <col min="3570" max="3570" width="10.5703125" style="1" customWidth="1"/>
    <col min="3571" max="3571" width="9.5703125" style="1" customWidth="1"/>
    <col min="3572" max="3806" width="8.85546875" style="1"/>
    <col min="3807" max="3807" width="10.5703125" style="1" customWidth="1"/>
    <col min="3808" max="3808" width="5.140625" style="1" customWidth="1"/>
    <col min="3809" max="3809" width="20.42578125" style="1" customWidth="1"/>
    <col min="3810" max="3810" width="7.28515625" style="1" customWidth="1"/>
    <col min="3811" max="3811" width="8.5703125" style="1" customWidth="1"/>
    <col min="3812" max="3812" width="9.42578125" style="1" customWidth="1"/>
    <col min="3813" max="3813" width="13.28515625" style="1" customWidth="1"/>
    <col min="3814" max="3815" width="5.85546875" style="1" customWidth="1"/>
    <col min="3816" max="3816" width="7.42578125" style="1" customWidth="1"/>
    <col min="3817" max="3817" width="7.28515625" style="1" customWidth="1"/>
    <col min="3818" max="3818" width="9.42578125" style="1" customWidth="1"/>
    <col min="3819" max="3819" width="13.28515625" style="1" customWidth="1"/>
    <col min="3820" max="3821" width="5.85546875" style="1" customWidth="1"/>
    <col min="3822" max="3824" width="9.5703125" style="1" customWidth="1"/>
    <col min="3825" max="3825" width="9.7109375" style="1" customWidth="1"/>
    <col min="3826" max="3826" width="10.5703125" style="1" customWidth="1"/>
    <col min="3827" max="3827" width="9.5703125" style="1" customWidth="1"/>
    <col min="3828" max="4062" width="8.85546875" style="1"/>
    <col min="4063" max="4063" width="10.5703125" style="1" customWidth="1"/>
    <col min="4064" max="4064" width="5.140625" style="1" customWidth="1"/>
    <col min="4065" max="4065" width="20.42578125" style="1" customWidth="1"/>
    <col min="4066" max="4066" width="7.28515625" style="1" customWidth="1"/>
    <col min="4067" max="4067" width="8.5703125" style="1" customWidth="1"/>
    <col min="4068" max="4068" width="9.42578125" style="1" customWidth="1"/>
    <col min="4069" max="4069" width="13.28515625" style="1" customWidth="1"/>
    <col min="4070" max="4071" width="5.85546875" style="1" customWidth="1"/>
    <col min="4072" max="4072" width="7.42578125" style="1" customWidth="1"/>
    <col min="4073" max="4073" width="7.28515625" style="1" customWidth="1"/>
    <col min="4074" max="4074" width="9.42578125" style="1" customWidth="1"/>
    <col min="4075" max="4075" width="13.28515625" style="1" customWidth="1"/>
    <col min="4076" max="4077" width="5.85546875" style="1" customWidth="1"/>
    <col min="4078" max="4080" width="9.5703125" style="1" customWidth="1"/>
    <col min="4081" max="4081" width="9.7109375" style="1" customWidth="1"/>
    <col min="4082" max="4082" width="10.5703125" style="1" customWidth="1"/>
    <col min="4083" max="4083" width="9.5703125" style="1" customWidth="1"/>
    <col min="4084" max="4318" width="8.85546875" style="1"/>
    <col min="4319" max="4319" width="10.5703125" style="1" customWidth="1"/>
    <col min="4320" max="4320" width="5.140625" style="1" customWidth="1"/>
    <col min="4321" max="4321" width="20.42578125" style="1" customWidth="1"/>
    <col min="4322" max="4322" width="7.28515625" style="1" customWidth="1"/>
    <col min="4323" max="4323" width="8.5703125" style="1" customWidth="1"/>
    <col min="4324" max="4324" width="9.42578125" style="1" customWidth="1"/>
    <col min="4325" max="4325" width="13.28515625" style="1" customWidth="1"/>
    <col min="4326" max="4327" width="5.85546875" style="1" customWidth="1"/>
    <col min="4328" max="4328" width="7.42578125" style="1" customWidth="1"/>
    <col min="4329" max="4329" width="7.28515625" style="1" customWidth="1"/>
    <col min="4330" max="4330" width="9.42578125" style="1" customWidth="1"/>
    <col min="4331" max="4331" width="13.28515625" style="1" customWidth="1"/>
    <col min="4332" max="4333" width="5.85546875" style="1" customWidth="1"/>
    <col min="4334" max="4336" width="9.5703125" style="1" customWidth="1"/>
    <col min="4337" max="4337" width="9.7109375" style="1" customWidth="1"/>
    <col min="4338" max="4338" width="10.5703125" style="1" customWidth="1"/>
    <col min="4339" max="4339" width="9.5703125" style="1" customWidth="1"/>
    <col min="4340" max="4574" width="8.85546875" style="1"/>
    <col min="4575" max="4575" width="10.5703125" style="1" customWidth="1"/>
    <col min="4576" max="4576" width="5.140625" style="1" customWidth="1"/>
    <col min="4577" max="4577" width="20.42578125" style="1" customWidth="1"/>
    <col min="4578" max="4578" width="7.28515625" style="1" customWidth="1"/>
    <col min="4579" max="4579" width="8.5703125" style="1" customWidth="1"/>
    <col min="4580" max="4580" width="9.42578125" style="1" customWidth="1"/>
    <col min="4581" max="4581" width="13.28515625" style="1" customWidth="1"/>
    <col min="4582" max="4583" width="5.85546875" style="1" customWidth="1"/>
    <col min="4584" max="4584" width="7.42578125" style="1" customWidth="1"/>
    <col min="4585" max="4585" width="7.28515625" style="1" customWidth="1"/>
    <col min="4586" max="4586" width="9.42578125" style="1" customWidth="1"/>
    <col min="4587" max="4587" width="13.28515625" style="1" customWidth="1"/>
    <col min="4588" max="4589" width="5.85546875" style="1" customWidth="1"/>
    <col min="4590" max="4592" width="9.5703125" style="1" customWidth="1"/>
    <col min="4593" max="4593" width="9.7109375" style="1" customWidth="1"/>
    <col min="4594" max="4594" width="10.5703125" style="1" customWidth="1"/>
    <col min="4595" max="4595" width="9.5703125" style="1" customWidth="1"/>
    <col min="4596" max="4830" width="8.85546875" style="1"/>
    <col min="4831" max="4831" width="10.5703125" style="1" customWidth="1"/>
    <col min="4832" max="4832" width="5.140625" style="1" customWidth="1"/>
    <col min="4833" max="4833" width="20.42578125" style="1" customWidth="1"/>
    <col min="4834" max="4834" width="7.28515625" style="1" customWidth="1"/>
    <col min="4835" max="4835" width="8.5703125" style="1" customWidth="1"/>
    <col min="4836" max="4836" width="9.42578125" style="1" customWidth="1"/>
    <col min="4837" max="4837" width="13.28515625" style="1" customWidth="1"/>
    <col min="4838" max="4839" width="5.85546875" style="1" customWidth="1"/>
    <col min="4840" max="4840" width="7.42578125" style="1" customWidth="1"/>
    <col min="4841" max="4841" width="7.28515625" style="1" customWidth="1"/>
    <col min="4842" max="4842" width="9.42578125" style="1" customWidth="1"/>
    <col min="4843" max="4843" width="13.28515625" style="1" customWidth="1"/>
    <col min="4844" max="4845" width="5.85546875" style="1" customWidth="1"/>
    <col min="4846" max="4848" width="9.5703125" style="1" customWidth="1"/>
    <col min="4849" max="4849" width="9.7109375" style="1" customWidth="1"/>
    <col min="4850" max="4850" width="10.5703125" style="1" customWidth="1"/>
    <col min="4851" max="4851" width="9.5703125" style="1" customWidth="1"/>
    <col min="4852" max="5086" width="8.85546875" style="1"/>
    <col min="5087" max="5087" width="10.5703125" style="1" customWidth="1"/>
    <col min="5088" max="5088" width="5.140625" style="1" customWidth="1"/>
    <col min="5089" max="5089" width="20.42578125" style="1" customWidth="1"/>
    <col min="5090" max="5090" width="7.28515625" style="1" customWidth="1"/>
    <col min="5091" max="5091" width="8.5703125" style="1" customWidth="1"/>
    <col min="5092" max="5092" width="9.42578125" style="1" customWidth="1"/>
    <col min="5093" max="5093" width="13.28515625" style="1" customWidth="1"/>
    <col min="5094" max="5095" width="5.85546875" style="1" customWidth="1"/>
    <col min="5096" max="5096" width="7.42578125" style="1" customWidth="1"/>
    <col min="5097" max="5097" width="7.28515625" style="1" customWidth="1"/>
    <col min="5098" max="5098" width="9.42578125" style="1" customWidth="1"/>
    <col min="5099" max="5099" width="13.28515625" style="1" customWidth="1"/>
    <col min="5100" max="5101" width="5.85546875" style="1" customWidth="1"/>
    <col min="5102" max="5104" width="9.5703125" style="1" customWidth="1"/>
    <col min="5105" max="5105" width="9.7109375" style="1" customWidth="1"/>
    <col min="5106" max="5106" width="10.5703125" style="1" customWidth="1"/>
    <col min="5107" max="5107" width="9.5703125" style="1" customWidth="1"/>
    <col min="5108" max="5342" width="8.85546875" style="1"/>
    <col min="5343" max="5343" width="10.5703125" style="1" customWidth="1"/>
    <col min="5344" max="5344" width="5.140625" style="1" customWidth="1"/>
    <col min="5345" max="5345" width="20.42578125" style="1" customWidth="1"/>
    <col min="5346" max="5346" width="7.28515625" style="1" customWidth="1"/>
    <col min="5347" max="5347" width="8.5703125" style="1" customWidth="1"/>
    <col min="5348" max="5348" width="9.42578125" style="1" customWidth="1"/>
    <col min="5349" max="5349" width="13.28515625" style="1" customWidth="1"/>
    <col min="5350" max="5351" width="5.85546875" style="1" customWidth="1"/>
    <col min="5352" max="5352" width="7.42578125" style="1" customWidth="1"/>
    <col min="5353" max="5353" width="7.28515625" style="1" customWidth="1"/>
    <col min="5354" max="5354" width="9.42578125" style="1" customWidth="1"/>
    <col min="5355" max="5355" width="13.28515625" style="1" customWidth="1"/>
    <col min="5356" max="5357" width="5.85546875" style="1" customWidth="1"/>
    <col min="5358" max="5360" width="9.5703125" style="1" customWidth="1"/>
    <col min="5361" max="5361" width="9.7109375" style="1" customWidth="1"/>
    <col min="5362" max="5362" width="10.5703125" style="1" customWidth="1"/>
    <col min="5363" max="5363" width="9.5703125" style="1" customWidth="1"/>
    <col min="5364" max="5598" width="8.85546875" style="1"/>
    <col min="5599" max="5599" width="10.5703125" style="1" customWidth="1"/>
    <col min="5600" max="5600" width="5.140625" style="1" customWidth="1"/>
    <col min="5601" max="5601" width="20.42578125" style="1" customWidth="1"/>
    <col min="5602" max="5602" width="7.28515625" style="1" customWidth="1"/>
    <col min="5603" max="5603" width="8.5703125" style="1" customWidth="1"/>
    <col min="5604" max="5604" width="9.42578125" style="1" customWidth="1"/>
    <col min="5605" max="5605" width="13.28515625" style="1" customWidth="1"/>
    <col min="5606" max="5607" width="5.85546875" style="1" customWidth="1"/>
    <col min="5608" max="5608" width="7.42578125" style="1" customWidth="1"/>
    <col min="5609" max="5609" width="7.28515625" style="1" customWidth="1"/>
    <col min="5610" max="5610" width="9.42578125" style="1" customWidth="1"/>
    <col min="5611" max="5611" width="13.28515625" style="1" customWidth="1"/>
    <col min="5612" max="5613" width="5.85546875" style="1" customWidth="1"/>
    <col min="5614" max="5616" width="9.5703125" style="1" customWidth="1"/>
    <col min="5617" max="5617" width="9.7109375" style="1" customWidth="1"/>
    <col min="5618" max="5618" width="10.5703125" style="1" customWidth="1"/>
    <col min="5619" max="5619" width="9.5703125" style="1" customWidth="1"/>
    <col min="5620" max="5854" width="8.85546875" style="1"/>
    <col min="5855" max="5855" width="10.5703125" style="1" customWidth="1"/>
    <col min="5856" max="5856" width="5.140625" style="1" customWidth="1"/>
    <col min="5857" max="5857" width="20.42578125" style="1" customWidth="1"/>
    <col min="5858" max="5858" width="7.28515625" style="1" customWidth="1"/>
    <col min="5859" max="5859" width="8.5703125" style="1" customWidth="1"/>
    <col min="5860" max="5860" width="9.42578125" style="1" customWidth="1"/>
    <col min="5861" max="5861" width="13.28515625" style="1" customWidth="1"/>
    <col min="5862" max="5863" width="5.85546875" style="1" customWidth="1"/>
    <col min="5864" max="5864" width="7.42578125" style="1" customWidth="1"/>
    <col min="5865" max="5865" width="7.28515625" style="1" customWidth="1"/>
    <col min="5866" max="5866" width="9.42578125" style="1" customWidth="1"/>
    <col min="5867" max="5867" width="13.28515625" style="1" customWidth="1"/>
    <col min="5868" max="5869" width="5.85546875" style="1" customWidth="1"/>
    <col min="5870" max="5872" width="9.5703125" style="1" customWidth="1"/>
    <col min="5873" max="5873" width="9.7109375" style="1" customWidth="1"/>
    <col min="5874" max="5874" width="10.5703125" style="1" customWidth="1"/>
    <col min="5875" max="5875" width="9.5703125" style="1" customWidth="1"/>
    <col min="5876" max="6110" width="8.85546875" style="1"/>
    <col min="6111" max="6111" width="10.5703125" style="1" customWidth="1"/>
    <col min="6112" max="6112" width="5.140625" style="1" customWidth="1"/>
    <col min="6113" max="6113" width="20.42578125" style="1" customWidth="1"/>
    <col min="6114" max="6114" width="7.28515625" style="1" customWidth="1"/>
    <col min="6115" max="6115" width="8.5703125" style="1" customWidth="1"/>
    <col min="6116" max="6116" width="9.42578125" style="1" customWidth="1"/>
    <col min="6117" max="6117" width="13.28515625" style="1" customWidth="1"/>
    <col min="6118" max="6119" width="5.85546875" style="1" customWidth="1"/>
    <col min="6120" max="6120" width="7.42578125" style="1" customWidth="1"/>
    <col min="6121" max="6121" width="7.28515625" style="1" customWidth="1"/>
    <col min="6122" max="6122" width="9.42578125" style="1" customWidth="1"/>
    <col min="6123" max="6123" width="13.28515625" style="1" customWidth="1"/>
    <col min="6124" max="6125" width="5.85546875" style="1" customWidth="1"/>
    <col min="6126" max="6128" width="9.5703125" style="1" customWidth="1"/>
    <col min="6129" max="6129" width="9.7109375" style="1" customWidth="1"/>
    <col min="6130" max="6130" width="10.5703125" style="1" customWidth="1"/>
    <col min="6131" max="6131" width="9.5703125" style="1" customWidth="1"/>
    <col min="6132" max="6366" width="8.85546875" style="1"/>
    <col min="6367" max="6367" width="10.5703125" style="1" customWidth="1"/>
    <col min="6368" max="6368" width="5.140625" style="1" customWidth="1"/>
    <col min="6369" max="6369" width="20.42578125" style="1" customWidth="1"/>
    <col min="6370" max="6370" width="7.28515625" style="1" customWidth="1"/>
    <col min="6371" max="6371" width="8.5703125" style="1" customWidth="1"/>
    <col min="6372" max="6372" width="9.42578125" style="1" customWidth="1"/>
    <col min="6373" max="6373" width="13.28515625" style="1" customWidth="1"/>
    <col min="6374" max="6375" width="5.85546875" style="1" customWidth="1"/>
    <col min="6376" max="6376" width="7.42578125" style="1" customWidth="1"/>
    <col min="6377" max="6377" width="7.28515625" style="1" customWidth="1"/>
    <col min="6378" max="6378" width="9.42578125" style="1" customWidth="1"/>
    <col min="6379" max="6379" width="13.28515625" style="1" customWidth="1"/>
    <col min="6380" max="6381" width="5.85546875" style="1" customWidth="1"/>
    <col min="6382" max="6384" width="9.5703125" style="1" customWidth="1"/>
    <col min="6385" max="6385" width="9.7109375" style="1" customWidth="1"/>
    <col min="6386" max="6386" width="10.5703125" style="1" customWidth="1"/>
    <col min="6387" max="6387" width="9.5703125" style="1" customWidth="1"/>
    <col min="6388" max="6622" width="8.85546875" style="1"/>
    <col min="6623" max="6623" width="10.5703125" style="1" customWidth="1"/>
    <col min="6624" max="6624" width="5.140625" style="1" customWidth="1"/>
    <col min="6625" max="6625" width="20.42578125" style="1" customWidth="1"/>
    <col min="6626" max="6626" width="7.28515625" style="1" customWidth="1"/>
    <col min="6627" max="6627" width="8.5703125" style="1" customWidth="1"/>
    <col min="6628" max="6628" width="9.42578125" style="1" customWidth="1"/>
    <col min="6629" max="6629" width="13.28515625" style="1" customWidth="1"/>
    <col min="6630" max="6631" width="5.85546875" style="1" customWidth="1"/>
    <col min="6632" max="6632" width="7.42578125" style="1" customWidth="1"/>
    <col min="6633" max="6633" width="7.28515625" style="1" customWidth="1"/>
    <col min="6634" max="6634" width="9.42578125" style="1" customWidth="1"/>
    <col min="6635" max="6635" width="13.28515625" style="1" customWidth="1"/>
    <col min="6636" max="6637" width="5.85546875" style="1" customWidth="1"/>
    <col min="6638" max="6640" width="9.5703125" style="1" customWidth="1"/>
    <col min="6641" max="6641" width="9.7109375" style="1" customWidth="1"/>
    <col min="6642" max="6642" width="10.5703125" style="1" customWidth="1"/>
    <col min="6643" max="6643" width="9.5703125" style="1" customWidth="1"/>
    <col min="6644" max="6878" width="8.85546875" style="1"/>
    <col min="6879" max="6879" width="10.5703125" style="1" customWidth="1"/>
    <col min="6880" max="6880" width="5.140625" style="1" customWidth="1"/>
    <col min="6881" max="6881" width="20.42578125" style="1" customWidth="1"/>
    <col min="6882" max="6882" width="7.28515625" style="1" customWidth="1"/>
    <col min="6883" max="6883" width="8.5703125" style="1" customWidth="1"/>
    <col min="6884" max="6884" width="9.42578125" style="1" customWidth="1"/>
    <col min="6885" max="6885" width="13.28515625" style="1" customWidth="1"/>
    <col min="6886" max="6887" width="5.85546875" style="1" customWidth="1"/>
    <col min="6888" max="6888" width="7.42578125" style="1" customWidth="1"/>
    <col min="6889" max="6889" width="7.28515625" style="1" customWidth="1"/>
    <col min="6890" max="6890" width="9.42578125" style="1" customWidth="1"/>
    <col min="6891" max="6891" width="13.28515625" style="1" customWidth="1"/>
    <col min="6892" max="6893" width="5.85546875" style="1" customWidth="1"/>
    <col min="6894" max="6896" width="9.5703125" style="1" customWidth="1"/>
    <col min="6897" max="6897" width="9.7109375" style="1" customWidth="1"/>
    <col min="6898" max="6898" width="10.5703125" style="1" customWidth="1"/>
    <col min="6899" max="6899" width="9.5703125" style="1" customWidth="1"/>
    <col min="6900" max="7134" width="8.85546875" style="1"/>
    <col min="7135" max="7135" width="10.5703125" style="1" customWidth="1"/>
    <col min="7136" max="7136" width="5.140625" style="1" customWidth="1"/>
    <col min="7137" max="7137" width="20.42578125" style="1" customWidth="1"/>
    <col min="7138" max="7138" width="7.28515625" style="1" customWidth="1"/>
    <col min="7139" max="7139" width="8.5703125" style="1" customWidth="1"/>
    <col min="7140" max="7140" width="9.42578125" style="1" customWidth="1"/>
    <col min="7141" max="7141" width="13.28515625" style="1" customWidth="1"/>
    <col min="7142" max="7143" width="5.85546875" style="1" customWidth="1"/>
    <col min="7144" max="7144" width="7.42578125" style="1" customWidth="1"/>
    <col min="7145" max="7145" width="7.28515625" style="1" customWidth="1"/>
    <col min="7146" max="7146" width="9.42578125" style="1" customWidth="1"/>
    <col min="7147" max="7147" width="13.28515625" style="1" customWidth="1"/>
    <col min="7148" max="7149" width="5.85546875" style="1" customWidth="1"/>
    <col min="7150" max="7152" width="9.5703125" style="1" customWidth="1"/>
    <col min="7153" max="7153" width="9.7109375" style="1" customWidth="1"/>
    <col min="7154" max="7154" width="10.5703125" style="1" customWidth="1"/>
    <col min="7155" max="7155" width="9.5703125" style="1" customWidth="1"/>
    <col min="7156" max="7390" width="8.85546875" style="1"/>
    <col min="7391" max="7391" width="10.5703125" style="1" customWidth="1"/>
    <col min="7392" max="7392" width="5.140625" style="1" customWidth="1"/>
    <col min="7393" max="7393" width="20.42578125" style="1" customWidth="1"/>
    <col min="7394" max="7394" width="7.28515625" style="1" customWidth="1"/>
    <col min="7395" max="7395" width="8.5703125" style="1" customWidth="1"/>
    <col min="7396" max="7396" width="9.42578125" style="1" customWidth="1"/>
    <col min="7397" max="7397" width="13.28515625" style="1" customWidth="1"/>
    <col min="7398" max="7399" width="5.85546875" style="1" customWidth="1"/>
    <col min="7400" max="7400" width="7.42578125" style="1" customWidth="1"/>
    <col min="7401" max="7401" width="7.28515625" style="1" customWidth="1"/>
    <col min="7402" max="7402" width="9.42578125" style="1" customWidth="1"/>
    <col min="7403" max="7403" width="13.28515625" style="1" customWidth="1"/>
    <col min="7404" max="7405" width="5.85546875" style="1" customWidth="1"/>
    <col min="7406" max="7408" width="9.5703125" style="1" customWidth="1"/>
    <col min="7409" max="7409" width="9.7109375" style="1" customWidth="1"/>
    <col min="7410" max="7410" width="10.5703125" style="1" customWidth="1"/>
    <col min="7411" max="7411" width="9.5703125" style="1" customWidth="1"/>
    <col min="7412" max="7646" width="8.85546875" style="1"/>
    <col min="7647" max="7647" width="10.5703125" style="1" customWidth="1"/>
    <col min="7648" max="7648" width="5.140625" style="1" customWidth="1"/>
    <col min="7649" max="7649" width="20.42578125" style="1" customWidth="1"/>
    <col min="7650" max="7650" width="7.28515625" style="1" customWidth="1"/>
    <col min="7651" max="7651" width="8.5703125" style="1" customWidth="1"/>
    <col min="7652" max="7652" width="9.42578125" style="1" customWidth="1"/>
    <col min="7653" max="7653" width="13.28515625" style="1" customWidth="1"/>
    <col min="7654" max="7655" width="5.85546875" style="1" customWidth="1"/>
    <col min="7656" max="7656" width="7.42578125" style="1" customWidth="1"/>
    <col min="7657" max="7657" width="7.28515625" style="1" customWidth="1"/>
    <col min="7658" max="7658" width="9.42578125" style="1" customWidth="1"/>
    <col min="7659" max="7659" width="13.28515625" style="1" customWidth="1"/>
    <col min="7660" max="7661" width="5.85546875" style="1" customWidth="1"/>
    <col min="7662" max="7664" width="9.5703125" style="1" customWidth="1"/>
    <col min="7665" max="7665" width="9.7109375" style="1" customWidth="1"/>
    <col min="7666" max="7666" width="10.5703125" style="1" customWidth="1"/>
    <col min="7667" max="7667" width="9.5703125" style="1" customWidth="1"/>
    <col min="7668" max="7902" width="8.85546875" style="1"/>
    <col min="7903" max="7903" width="10.5703125" style="1" customWidth="1"/>
    <col min="7904" max="7904" width="5.140625" style="1" customWidth="1"/>
    <col min="7905" max="7905" width="20.42578125" style="1" customWidth="1"/>
    <col min="7906" max="7906" width="7.28515625" style="1" customWidth="1"/>
    <col min="7907" max="7907" width="8.5703125" style="1" customWidth="1"/>
    <col min="7908" max="7908" width="9.42578125" style="1" customWidth="1"/>
    <col min="7909" max="7909" width="13.28515625" style="1" customWidth="1"/>
    <col min="7910" max="7911" width="5.85546875" style="1" customWidth="1"/>
    <col min="7912" max="7912" width="7.42578125" style="1" customWidth="1"/>
    <col min="7913" max="7913" width="7.28515625" style="1" customWidth="1"/>
    <col min="7914" max="7914" width="9.42578125" style="1" customWidth="1"/>
    <col min="7915" max="7915" width="13.28515625" style="1" customWidth="1"/>
    <col min="7916" max="7917" width="5.85546875" style="1" customWidth="1"/>
    <col min="7918" max="7920" width="9.5703125" style="1" customWidth="1"/>
    <col min="7921" max="7921" width="9.7109375" style="1" customWidth="1"/>
    <col min="7922" max="7922" width="10.5703125" style="1" customWidth="1"/>
    <col min="7923" max="7923" width="9.5703125" style="1" customWidth="1"/>
    <col min="7924" max="8158" width="8.85546875" style="1"/>
    <col min="8159" max="8159" width="10.5703125" style="1" customWidth="1"/>
    <col min="8160" max="8160" width="5.140625" style="1" customWidth="1"/>
    <col min="8161" max="8161" width="20.42578125" style="1" customWidth="1"/>
    <col min="8162" max="8162" width="7.28515625" style="1" customWidth="1"/>
    <col min="8163" max="8163" width="8.5703125" style="1" customWidth="1"/>
    <col min="8164" max="8164" width="9.42578125" style="1" customWidth="1"/>
    <col min="8165" max="8165" width="13.28515625" style="1" customWidth="1"/>
    <col min="8166" max="8167" width="5.85546875" style="1" customWidth="1"/>
    <col min="8168" max="8168" width="7.42578125" style="1" customWidth="1"/>
    <col min="8169" max="8169" width="7.28515625" style="1" customWidth="1"/>
    <col min="8170" max="8170" width="9.42578125" style="1" customWidth="1"/>
    <col min="8171" max="8171" width="13.28515625" style="1" customWidth="1"/>
    <col min="8172" max="8173" width="5.85546875" style="1" customWidth="1"/>
    <col min="8174" max="8176" width="9.5703125" style="1" customWidth="1"/>
    <col min="8177" max="8177" width="9.7109375" style="1" customWidth="1"/>
    <col min="8178" max="8178" width="10.5703125" style="1" customWidth="1"/>
    <col min="8179" max="8179" width="9.5703125" style="1" customWidth="1"/>
    <col min="8180" max="8414" width="8.85546875" style="1"/>
    <col min="8415" max="8415" width="10.5703125" style="1" customWidth="1"/>
    <col min="8416" max="8416" width="5.140625" style="1" customWidth="1"/>
    <col min="8417" max="8417" width="20.42578125" style="1" customWidth="1"/>
    <col min="8418" max="8418" width="7.28515625" style="1" customWidth="1"/>
    <col min="8419" max="8419" width="8.5703125" style="1" customWidth="1"/>
    <col min="8420" max="8420" width="9.42578125" style="1" customWidth="1"/>
    <col min="8421" max="8421" width="13.28515625" style="1" customWidth="1"/>
    <col min="8422" max="8423" width="5.85546875" style="1" customWidth="1"/>
    <col min="8424" max="8424" width="7.42578125" style="1" customWidth="1"/>
    <col min="8425" max="8425" width="7.28515625" style="1" customWidth="1"/>
    <col min="8426" max="8426" width="9.42578125" style="1" customWidth="1"/>
    <col min="8427" max="8427" width="13.28515625" style="1" customWidth="1"/>
    <col min="8428" max="8429" width="5.85546875" style="1" customWidth="1"/>
    <col min="8430" max="8432" width="9.5703125" style="1" customWidth="1"/>
    <col min="8433" max="8433" width="9.7109375" style="1" customWidth="1"/>
    <col min="8434" max="8434" width="10.5703125" style="1" customWidth="1"/>
    <col min="8435" max="8435" width="9.5703125" style="1" customWidth="1"/>
    <col min="8436" max="8670" width="8.85546875" style="1"/>
    <col min="8671" max="8671" width="10.5703125" style="1" customWidth="1"/>
    <col min="8672" max="8672" width="5.140625" style="1" customWidth="1"/>
    <col min="8673" max="8673" width="20.42578125" style="1" customWidth="1"/>
    <col min="8674" max="8674" width="7.28515625" style="1" customWidth="1"/>
    <col min="8675" max="8675" width="8.5703125" style="1" customWidth="1"/>
    <col min="8676" max="8676" width="9.42578125" style="1" customWidth="1"/>
    <col min="8677" max="8677" width="13.28515625" style="1" customWidth="1"/>
    <col min="8678" max="8679" width="5.85546875" style="1" customWidth="1"/>
    <col min="8680" max="8680" width="7.42578125" style="1" customWidth="1"/>
    <col min="8681" max="8681" width="7.28515625" style="1" customWidth="1"/>
    <col min="8682" max="8682" width="9.42578125" style="1" customWidth="1"/>
    <col min="8683" max="8683" width="13.28515625" style="1" customWidth="1"/>
    <col min="8684" max="8685" width="5.85546875" style="1" customWidth="1"/>
    <col min="8686" max="8688" width="9.5703125" style="1" customWidth="1"/>
    <col min="8689" max="8689" width="9.7109375" style="1" customWidth="1"/>
    <col min="8690" max="8690" width="10.5703125" style="1" customWidth="1"/>
    <col min="8691" max="8691" width="9.5703125" style="1" customWidth="1"/>
    <col min="8692" max="8926" width="8.85546875" style="1"/>
    <col min="8927" max="8927" width="10.5703125" style="1" customWidth="1"/>
    <col min="8928" max="8928" width="5.140625" style="1" customWidth="1"/>
    <col min="8929" max="8929" width="20.42578125" style="1" customWidth="1"/>
    <col min="8930" max="8930" width="7.28515625" style="1" customWidth="1"/>
    <col min="8931" max="8931" width="8.5703125" style="1" customWidth="1"/>
    <col min="8932" max="8932" width="9.42578125" style="1" customWidth="1"/>
    <col min="8933" max="8933" width="13.28515625" style="1" customWidth="1"/>
    <col min="8934" max="8935" width="5.85546875" style="1" customWidth="1"/>
    <col min="8936" max="8936" width="7.42578125" style="1" customWidth="1"/>
    <col min="8937" max="8937" width="7.28515625" style="1" customWidth="1"/>
    <col min="8938" max="8938" width="9.42578125" style="1" customWidth="1"/>
    <col min="8939" max="8939" width="13.28515625" style="1" customWidth="1"/>
    <col min="8940" max="8941" width="5.85546875" style="1" customWidth="1"/>
    <col min="8942" max="8944" width="9.5703125" style="1" customWidth="1"/>
    <col min="8945" max="8945" width="9.7109375" style="1" customWidth="1"/>
    <col min="8946" max="8946" width="10.5703125" style="1" customWidth="1"/>
    <col min="8947" max="8947" width="9.5703125" style="1" customWidth="1"/>
    <col min="8948" max="9182" width="8.85546875" style="1"/>
    <col min="9183" max="9183" width="10.5703125" style="1" customWidth="1"/>
    <col min="9184" max="9184" width="5.140625" style="1" customWidth="1"/>
    <col min="9185" max="9185" width="20.42578125" style="1" customWidth="1"/>
    <col min="9186" max="9186" width="7.28515625" style="1" customWidth="1"/>
    <col min="9187" max="9187" width="8.5703125" style="1" customWidth="1"/>
    <col min="9188" max="9188" width="9.42578125" style="1" customWidth="1"/>
    <col min="9189" max="9189" width="13.28515625" style="1" customWidth="1"/>
    <col min="9190" max="9191" width="5.85546875" style="1" customWidth="1"/>
    <col min="9192" max="9192" width="7.42578125" style="1" customWidth="1"/>
    <col min="9193" max="9193" width="7.28515625" style="1" customWidth="1"/>
    <col min="9194" max="9194" width="9.42578125" style="1" customWidth="1"/>
    <col min="9195" max="9195" width="13.28515625" style="1" customWidth="1"/>
    <col min="9196" max="9197" width="5.85546875" style="1" customWidth="1"/>
    <col min="9198" max="9200" width="9.5703125" style="1" customWidth="1"/>
    <col min="9201" max="9201" width="9.7109375" style="1" customWidth="1"/>
    <col min="9202" max="9202" width="10.5703125" style="1" customWidth="1"/>
    <col min="9203" max="9203" width="9.5703125" style="1" customWidth="1"/>
    <col min="9204" max="9438" width="8.85546875" style="1"/>
    <col min="9439" max="9439" width="10.5703125" style="1" customWidth="1"/>
    <col min="9440" max="9440" width="5.140625" style="1" customWidth="1"/>
    <col min="9441" max="9441" width="20.42578125" style="1" customWidth="1"/>
    <col min="9442" max="9442" width="7.28515625" style="1" customWidth="1"/>
    <col min="9443" max="9443" width="8.5703125" style="1" customWidth="1"/>
    <col min="9444" max="9444" width="9.42578125" style="1" customWidth="1"/>
    <col min="9445" max="9445" width="13.28515625" style="1" customWidth="1"/>
    <col min="9446" max="9447" width="5.85546875" style="1" customWidth="1"/>
    <col min="9448" max="9448" width="7.42578125" style="1" customWidth="1"/>
    <col min="9449" max="9449" width="7.28515625" style="1" customWidth="1"/>
    <col min="9450" max="9450" width="9.42578125" style="1" customWidth="1"/>
    <col min="9451" max="9451" width="13.28515625" style="1" customWidth="1"/>
    <col min="9452" max="9453" width="5.85546875" style="1" customWidth="1"/>
    <col min="9454" max="9456" width="9.5703125" style="1" customWidth="1"/>
    <col min="9457" max="9457" width="9.7109375" style="1" customWidth="1"/>
    <col min="9458" max="9458" width="10.5703125" style="1" customWidth="1"/>
    <col min="9459" max="9459" width="9.5703125" style="1" customWidth="1"/>
    <col min="9460" max="9694" width="8.85546875" style="1"/>
    <col min="9695" max="9695" width="10.5703125" style="1" customWidth="1"/>
    <col min="9696" max="9696" width="5.140625" style="1" customWidth="1"/>
    <col min="9697" max="9697" width="20.42578125" style="1" customWidth="1"/>
    <col min="9698" max="9698" width="7.28515625" style="1" customWidth="1"/>
    <col min="9699" max="9699" width="8.5703125" style="1" customWidth="1"/>
    <col min="9700" max="9700" width="9.42578125" style="1" customWidth="1"/>
    <col min="9701" max="9701" width="13.28515625" style="1" customWidth="1"/>
    <col min="9702" max="9703" width="5.85546875" style="1" customWidth="1"/>
    <col min="9704" max="9704" width="7.42578125" style="1" customWidth="1"/>
    <col min="9705" max="9705" width="7.28515625" style="1" customWidth="1"/>
    <col min="9706" max="9706" width="9.42578125" style="1" customWidth="1"/>
    <col min="9707" max="9707" width="13.28515625" style="1" customWidth="1"/>
    <col min="9708" max="9709" width="5.85546875" style="1" customWidth="1"/>
    <col min="9710" max="9712" width="9.5703125" style="1" customWidth="1"/>
    <col min="9713" max="9713" width="9.7109375" style="1" customWidth="1"/>
    <col min="9714" max="9714" width="10.5703125" style="1" customWidth="1"/>
    <col min="9715" max="9715" width="9.5703125" style="1" customWidth="1"/>
    <col min="9716" max="9950" width="8.85546875" style="1"/>
    <col min="9951" max="9951" width="10.5703125" style="1" customWidth="1"/>
    <col min="9952" max="9952" width="5.140625" style="1" customWidth="1"/>
    <col min="9953" max="9953" width="20.42578125" style="1" customWidth="1"/>
    <col min="9954" max="9954" width="7.28515625" style="1" customWidth="1"/>
    <col min="9955" max="9955" width="8.5703125" style="1" customWidth="1"/>
    <col min="9956" max="9956" width="9.42578125" style="1" customWidth="1"/>
    <col min="9957" max="9957" width="13.28515625" style="1" customWidth="1"/>
    <col min="9958" max="9959" width="5.85546875" style="1" customWidth="1"/>
    <col min="9960" max="9960" width="7.42578125" style="1" customWidth="1"/>
    <col min="9961" max="9961" width="7.28515625" style="1" customWidth="1"/>
    <col min="9962" max="9962" width="9.42578125" style="1" customWidth="1"/>
    <col min="9963" max="9963" width="13.28515625" style="1" customWidth="1"/>
    <col min="9964" max="9965" width="5.85546875" style="1" customWidth="1"/>
    <col min="9966" max="9968" width="9.5703125" style="1" customWidth="1"/>
    <col min="9969" max="9969" width="9.7109375" style="1" customWidth="1"/>
    <col min="9970" max="9970" width="10.5703125" style="1" customWidth="1"/>
    <col min="9971" max="9971" width="9.5703125" style="1" customWidth="1"/>
    <col min="9972" max="10206" width="8.85546875" style="1"/>
    <col min="10207" max="10207" width="10.5703125" style="1" customWidth="1"/>
    <col min="10208" max="10208" width="5.140625" style="1" customWidth="1"/>
    <col min="10209" max="10209" width="20.42578125" style="1" customWidth="1"/>
    <col min="10210" max="10210" width="7.28515625" style="1" customWidth="1"/>
    <col min="10211" max="10211" width="8.5703125" style="1" customWidth="1"/>
    <col min="10212" max="10212" width="9.42578125" style="1" customWidth="1"/>
    <col min="10213" max="10213" width="13.28515625" style="1" customWidth="1"/>
    <col min="10214" max="10215" width="5.85546875" style="1" customWidth="1"/>
    <col min="10216" max="10216" width="7.42578125" style="1" customWidth="1"/>
    <col min="10217" max="10217" width="7.28515625" style="1" customWidth="1"/>
    <col min="10218" max="10218" width="9.42578125" style="1" customWidth="1"/>
    <col min="10219" max="10219" width="13.28515625" style="1" customWidth="1"/>
    <col min="10220" max="10221" width="5.85546875" style="1" customWidth="1"/>
    <col min="10222" max="10224" width="9.5703125" style="1" customWidth="1"/>
    <col min="10225" max="10225" width="9.7109375" style="1" customWidth="1"/>
    <col min="10226" max="10226" width="10.5703125" style="1" customWidth="1"/>
    <col min="10227" max="10227" width="9.5703125" style="1" customWidth="1"/>
    <col min="10228" max="10462" width="8.85546875" style="1"/>
    <col min="10463" max="10463" width="10.5703125" style="1" customWidth="1"/>
    <col min="10464" max="10464" width="5.140625" style="1" customWidth="1"/>
    <col min="10465" max="10465" width="20.42578125" style="1" customWidth="1"/>
    <col min="10466" max="10466" width="7.28515625" style="1" customWidth="1"/>
    <col min="10467" max="10467" width="8.5703125" style="1" customWidth="1"/>
    <col min="10468" max="10468" width="9.42578125" style="1" customWidth="1"/>
    <col min="10469" max="10469" width="13.28515625" style="1" customWidth="1"/>
    <col min="10470" max="10471" width="5.85546875" style="1" customWidth="1"/>
    <col min="10472" max="10472" width="7.42578125" style="1" customWidth="1"/>
    <col min="10473" max="10473" width="7.28515625" style="1" customWidth="1"/>
    <col min="10474" max="10474" width="9.42578125" style="1" customWidth="1"/>
    <col min="10475" max="10475" width="13.28515625" style="1" customWidth="1"/>
    <col min="10476" max="10477" width="5.85546875" style="1" customWidth="1"/>
    <col min="10478" max="10480" width="9.5703125" style="1" customWidth="1"/>
    <col min="10481" max="10481" width="9.7109375" style="1" customWidth="1"/>
    <col min="10482" max="10482" width="10.5703125" style="1" customWidth="1"/>
    <col min="10483" max="10483" width="9.5703125" style="1" customWidth="1"/>
    <col min="10484" max="10718" width="8.85546875" style="1"/>
    <col min="10719" max="10719" width="10.5703125" style="1" customWidth="1"/>
    <col min="10720" max="10720" width="5.140625" style="1" customWidth="1"/>
    <col min="10721" max="10721" width="20.42578125" style="1" customWidth="1"/>
    <col min="10722" max="10722" width="7.28515625" style="1" customWidth="1"/>
    <col min="10723" max="10723" width="8.5703125" style="1" customWidth="1"/>
    <col min="10724" max="10724" width="9.42578125" style="1" customWidth="1"/>
    <col min="10725" max="10725" width="13.28515625" style="1" customWidth="1"/>
    <col min="10726" max="10727" width="5.85546875" style="1" customWidth="1"/>
    <col min="10728" max="10728" width="7.42578125" style="1" customWidth="1"/>
    <col min="10729" max="10729" width="7.28515625" style="1" customWidth="1"/>
    <col min="10730" max="10730" width="9.42578125" style="1" customWidth="1"/>
    <col min="10731" max="10731" width="13.28515625" style="1" customWidth="1"/>
    <col min="10732" max="10733" width="5.85546875" style="1" customWidth="1"/>
    <col min="10734" max="10736" width="9.5703125" style="1" customWidth="1"/>
    <col min="10737" max="10737" width="9.7109375" style="1" customWidth="1"/>
    <col min="10738" max="10738" width="10.5703125" style="1" customWidth="1"/>
    <col min="10739" max="10739" width="9.5703125" style="1" customWidth="1"/>
    <col min="10740" max="10974" width="8.85546875" style="1"/>
    <col min="10975" max="10975" width="10.5703125" style="1" customWidth="1"/>
    <col min="10976" max="10976" width="5.140625" style="1" customWidth="1"/>
    <col min="10977" max="10977" width="20.42578125" style="1" customWidth="1"/>
    <col min="10978" max="10978" width="7.28515625" style="1" customWidth="1"/>
    <col min="10979" max="10979" width="8.5703125" style="1" customWidth="1"/>
    <col min="10980" max="10980" width="9.42578125" style="1" customWidth="1"/>
    <col min="10981" max="10981" width="13.28515625" style="1" customWidth="1"/>
    <col min="10982" max="10983" width="5.85546875" style="1" customWidth="1"/>
    <col min="10984" max="10984" width="7.42578125" style="1" customWidth="1"/>
    <col min="10985" max="10985" width="7.28515625" style="1" customWidth="1"/>
    <col min="10986" max="10986" width="9.42578125" style="1" customWidth="1"/>
    <col min="10987" max="10987" width="13.28515625" style="1" customWidth="1"/>
    <col min="10988" max="10989" width="5.85546875" style="1" customWidth="1"/>
    <col min="10990" max="10992" width="9.5703125" style="1" customWidth="1"/>
    <col min="10993" max="10993" width="9.7109375" style="1" customWidth="1"/>
    <col min="10994" max="10994" width="10.5703125" style="1" customWidth="1"/>
    <col min="10995" max="10995" width="9.5703125" style="1" customWidth="1"/>
    <col min="10996" max="11230" width="8.85546875" style="1"/>
    <col min="11231" max="11231" width="10.5703125" style="1" customWidth="1"/>
    <col min="11232" max="11232" width="5.140625" style="1" customWidth="1"/>
    <col min="11233" max="11233" width="20.42578125" style="1" customWidth="1"/>
    <col min="11234" max="11234" width="7.28515625" style="1" customWidth="1"/>
    <col min="11235" max="11235" width="8.5703125" style="1" customWidth="1"/>
    <col min="11236" max="11236" width="9.42578125" style="1" customWidth="1"/>
    <col min="11237" max="11237" width="13.28515625" style="1" customWidth="1"/>
    <col min="11238" max="11239" width="5.85546875" style="1" customWidth="1"/>
    <col min="11240" max="11240" width="7.42578125" style="1" customWidth="1"/>
    <col min="11241" max="11241" width="7.28515625" style="1" customWidth="1"/>
    <col min="11242" max="11242" width="9.42578125" style="1" customWidth="1"/>
    <col min="11243" max="11243" width="13.28515625" style="1" customWidth="1"/>
    <col min="11244" max="11245" width="5.85546875" style="1" customWidth="1"/>
    <col min="11246" max="11248" width="9.5703125" style="1" customWidth="1"/>
    <col min="11249" max="11249" width="9.7109375" style="1" customWidth="1"/>
    <col min="11250" max="11250" width="10.5703125" style="1" customWidth="1"/>
    <col min="11251" max="11251" width="9.5703125" style="1" customWidth="1"/>
    <col min="11252" max="11486" width="8.85546875" style="1"/>
    <col min="11487" max="11487" width="10.5703125" style="1" customWidth="1"/>
    <col min="11488" max="11488" width="5.140625" style="1" customWidth="1"/>
    <col min="11489" max="11489" width="20.42578125" style="1" customWidth="1"/>
    <col min="11490" max="11490" width="7.28515625" style="1" customWidth="1"/>
    <col min="11491" max="11491" width="8.5703125" style="1" customWidth="1"/>
    <col min="11492" max="11492" width="9.42578125" style="1" customWidth="1"/>
    <col min="11493" max="11493" width="13.28515625" style="1" customWidth="1"/>
    <col min="11494" max="11495" width="5.85546875" style="1" customWidth="1"/>
    <col min="11496" max="11496" width="7.42578125" style="1" customWidth="1"/>
    <col min="11497" max="11497" width="7.28515625" style="1" customWidth="1"/>
    <col min="11498" max="11498" width="9.42578125" style="1" customWidth="1"/>
    <col min="11499" max="11499" width="13.28515625" style="1" customWidth="1"/>
    <col min="11500" max="11501" width="5.85546875" style="1" customWidth="1"/>
    <col min="11502" max="11504" width="9.5703125" style="1" customWidth="1"/>
    <col min="11505" max="11505" width="9.7109375" style="1" customWidth="1"/>
    <col min="11506" max="11506" width="10.5703125" style="1" customWidth="1"/>
    <col min="11507" max="11507" width="9.5703125" style="1" customWidth="1"/>
    <col min="11508" max="11742" width="8.85546875" style="1"/>
    <col min="11743" max="11743" width="10.5703125" style="1" customWidth="1"/>
    <col min="11744" max="11744" width="5.140625" style="1" customWidth="1"/>
    <col min="11745" max="11745" width="20.42578125" style="1" customWidth="1"/>
    <col min="11746" max="11746" width="7.28515625" style="1" customWidth="1"/>
    <col min="11747" max="11747" width="8.5703125" style="1" customWidth="1"/>
    <col min="11748" max="11748" width="9.42578125" style="1" customWidth="1"/>
    <col min="11749" max="11749" width="13.28515625" style="1" customWidth="1"/>
    <col min="11750" max="11751" width="5.85546875" style="1" customWidth="1"/>
    <col min="11752" max="11752" width="7.42578125" style="1" customWidth="1"/>
    <col min="11753" max="11753" width="7.28515625" style="1" customWidth="1"/>
    <col min="11754" max="11754" width="9.42578125" style="1" customWidth="1"/>
    <col min="11755" max="11755" width="13.28515625" style="1" customWidth="1"/>
    <col min="11756" max="11757" width="5.85546875" style="1" customWidth="1"/>
    <col min="11758" max="11760" width="9.5703125" style="1" customWidth="1"/>
    <col min="11761" max="11761" width="9.7109375" style="1" customWidth="1"/>
    <col min="11762" max="11762" width="10.5703125" style="1" customWidth="1"/>
    <col min="11763" max="11763" width="9.5703125" style="1" customWidth="1"/>
    <col min="11764" max="11998" width="8.85546875" style="1"/>
    <col min="11999" max="11999" width="10.5703125" style="1" customWidth="1"/>
    <col min="12000" max="12000" width="5.140625" style="1" customWidth="1"/>
    <col min="12001" max="12001" width="20.42578125" style="1" customWidth="1"/>
    <col min="12002" max="12002" width="7.28515625" style="1" customWidth="1"/>
    <col min="12003" max="12003" width="8.5703125" style="1" customWidth="1"/>
    <col min="12004" max="12004" width="9.42578125" style="1" customWidth="1"/>
    <col min="12005" max="12005" width="13.28515625" style="1" customWidth="1"/>
    <col min="12006" max="12007" width="5.85546875" style="1" customWidth="1"/>
    <col min="12008" max="12008" width="7.42578125" style="1" customWidth="1"/>
    <col min="12009" max="12009" width="7.28515625" style="1" customWidth="1"/>
    <col min="12010" max="12010" width="9.42578125" style="1" customWidth="1"/>
    <col min="12011" max="12011" width="13.28515625" style="1" customWidth="1"/>
    <col min="12012" max="12013" width="5.85546875" style="1" customWidth="1"/>
    <col min="12014" max="12016" width="9.5703125" style="1" customWidth="1"/>
    <col min="12017" max="12017" width="9.7109375" style="1" customWidth="1"/>
    <col min="12018" max="12018" width="10.5703125" style="1" customWidth="1"/>
    <col min="12019" max="12019" width="9.5703125" style="1" customWidth="1"/>
    <col min="12020" max="12254" width="8.85546875" style="1"/>
    <col min="12255" max="12255" width="10.5703125" style="1" customWidth="1"/>
    <col min="12256" max="12256" width="5.140625" style="1" customWidth="1"/>
    <col min="12257" max="12257" width="20.42578125" style="1" customWidth="1"/>
    <col min="12258" max="12258" width="7.28515625" style="1" customWidth="1"/>
    <col min="12259" max="12259" width="8.5703125" style="1" customWidth="1"/>
    <col min="12260" max="12260" width="9.42578125" style="1" customWidth="1"/>
    <col min="12261" max="12261" width="13.28515625" style="1" customWidth="1"/>
    <col min="12262" max="12263" width="5.85546875" style="1" customWidth="1"/>
    <col min="12264" max="12264" width="7.42578125" style="1" customWidth="1"/>
    <col min="12265" max="12265" width="7.28515625" style="1" customWidth="1"/>
    <col min="12266" max="12266" width="9.42578125" style="1" customWidth="1"/>
    <col min="12267" max="12267" width="13.28515625" style="1" customWidth="1"/>
    <col min="12268" max="12269" width="5.85546875" style="1" customWidth="1"/>
    <col min="12270" max="12272" width="9.5703125" style="1" customWidth="1"/>
    <col min="12273" max="12273" width="9.7109375" style="1" customWidth="1"/>
    <col min="12274" max="12274" width="10.5703125" style="1" customWidth="1"/>
    <col min="12275" max="12275" width="9.5703125" style="1" customWidth="1"/>
    <col min="12276" max="12510" width="8.85546875" style="1"/>
    <col min="12511" max="12511" width="10.5703125" style="1" customWidth="1"/>
    <col min="12512" max="12512" width="5.140625" style="1" customWidth="1"/>
    <col min="12513" max="12513" width="20.42578125" style="1" customWidth="1"/>
    <col min="12514" max="12514" width="7.28515625" style="1" customWidth="1"/>
    <col min="12515" max="12515" width="8.5703125" style="1" customWidth="1"/>
    <col min="12516" max="12516" width="9.42578125" style="1" customWidth="1"/>
    <col min="12517" max="12517" width="13.28515625" style="1" customWidth="1"/>
    <col min="12518" max="12519" width="5.85546875" style="1" customWidth="1"/>
    <col min="12520" max="12520" width="7.42578125" style="1" customWidth="1"/>
    <col min="12521" max="12521" width="7.28515625" style="1" customWidth="1"/>
    <col min="12522" max="12522" width="9.42578125" style="1" customWidth="1"/>
    <col min="12523" max="12523" width="13.28515625" style="1" customWidth="1"/>
    <col min="12524" max="12525" width="5.85546875" style="1" customWidth="1"/>
    <col min="12526" max="12528" width="9.5703125" style="1" customWidth="1"/>
    <col min="12529" max="12529" width="9.7109375" style="1" customWidth="1"/>
    <col min="12530" max="12530" width="10.5703125" style="1" customWidth="1"/>
    <col min="12531" max="12531" width="9.5703125" style="1" customWidth="1"/>
    <col min="12532" max="12766" width="8.85546875" style="1"/>
    <col min="12767" max="12767" width="10.5703125" style="1" customWidth="1"/>
    <col min="12768" max="12768" width="5.140625" style="1" customWidth="1"/>
    <col min="12769" max="12769" width="20.42578125" style="1" customWidth="1"/>
    <col min="12770" max="12770" width="7.28515625" style="1" customWidth="1"/>
    <col min="12771" max="12771" width="8.5703125" style="1" customWidth="1"/>
    <col min="12772" max="12772" width="9.42578125" style="1" customWidth="1"/>
    <col min="12773" max="12773" width="13.28515625" style="1" customWidth="1"/>
    <col min="12774" max="12775" width="5.85546875" style="1" customWidth="1"/>
    <col min="12776" max="12776" width="7.42578125" style="1" customWidth="1"/>
    <col min="12777" max="12777" width="7.28515625" style="1" customWidth="1"/>
    <col min="12778" max="12778" width="9.42578125" style="1" customWidth="1"/>
    <col min="12779" max="12779" width="13.28515625" style="1" customWidth="1"/>
    <col min="12780" max="12781" width="5.85546875" style="1" customWidth="1"/>
    <col min="12782" max="12784" width="9.5703125" style="1" customWidth="1"/>
    <col min="12785" max="12785" width="9.7109375" style="1" customWidth="1"/>
    <col min="12786" max="12786" width="10.5703125" style="1" customWidth="1"/>
    <col min="12787" max="12787" width="9.5703125" style="1" customWidth="1"/>
    <col min="12788" max="13022" width="8.85546875" style="1"/>
    <col min="13023" max="13023" width="10.5703125" style="1" customWidth="1"/>
    <col min="13024" max="13024" width="5.140625" style="1" customWidth="1"/>
    <col min="13025" max="13025" width="20.42578125" style="1" customWidth="1"/>
    <col min="13026" max="13026" width="7.28515625" style="1" customWidth="1"/>
    <col min="13027" max="13027" width="8.5703125" style="1" customWidth="1"/>
    <col min="13028" max="13028" width="9.42578125" style="1" customWidth="1"/>
    <col min="13029" max="13029" width="13.28515625" style="1" customWidth="1"/>
    <col min="13030" max="13031" width="5.85546875" style="1" customWidth="1"/>
    <col min="13032" max="13032" width="7.42578125" style="1" customWidth="1"/>
    <col min="13033" max="13033" width="7.28515625" style="1" customWidth="1"/>
    <col min="13034" max="13034" width="9.42578125" style="1" customWidth="1"/>
    <col min="13035" max="13035" width="13.28515625" style="1" customWidth="1"/>
    <col min="13036" max="13037" width="5.85546875" style="1" customWidth="1"/>
    <col min="13038" max="13040" width="9.5703125" style="1" customWidth="1"/>
    <col min="13041" max="13041" width="9.7109375" style="1" customWidth="1"/>
    <col min="13042" max="13042" width="10.5703125" style="1" customWidth="1"/>
    <col min="13043" max="13043" width="9.5703125" style="1" customWidth="1"/>
    <col min="13044" max="13278" width="8.85546875" style="1"/>
    <col min="13279" max="13279" width="10.5703125" style="1" customWidth="1"/>
    <col min="13280" max="13280" width="5.140625" style="1" customWidth="1"/>
    <col min="13281" max="13281" width="20.42578125" style="1" customWidth="1"/>
    <col min="13282" max="13282" width="7.28515625" style="1" customWidth="1"/>
    <col min="13283" max="13283" width="8.5703125" style="1" customWidth="1"/>
    <col min="13284" max="13284" width="9.42578125" style="1" customWidth="1"/>
    <col min="13285" max="13285" width="13.28515625" style="1" customWidth="1"/>
    <col min="13286" max="13287" width="5.85546875" style="1" customWidth="1"/>
    <col min="13288" max="13288" width="7.42578125" style="1" customWidth="1"/>
    <col min="13289" max="13289" width="7.28515625" style="1" customWidth="1"/>
    <col min="13290" max="13290" width="9.42578125" style="1" customWidth="1"/>
    <col min="13291" max="13291" width="13.28515625" style="1" customWidth="1"/>
    <col min="13292" max="13293" width="5.85546875" style="1" customWidth="1"/>
    <col min="13294" max="13296" width="9.5703125" style="1" customWidth="1"/>
    <col min="13297" max="13297" width="9.7109375" style="1" customWidth="1"/>
    <col min="13298" max="13298" width="10.5703125" style="1" customWidth="1"/>
    <col min="13299" max="13299" width="9.5703125" style="1" customWidth="1"/>
    <col min="13300" max="13534" width="8.85546875" style="1"/>
    <col min="13535" max="13535" width="10.5703125" style="1" customWidth="1"/>
    <col min="13536" max="13536" width="5.140625" style="1" customWidth="1"/>
    <col min="13537" max="13537" width="20.42578125" style="1" customWidth="1"/>
    <col min="13538" max="13538" width="7.28515625" style="1" customWidth="1"/>
    <col min="13539" max="13539" width="8.5703125" style="1" customWidth="1"/>
    <col min="13540" max="13540" width="9.42578125" style="1" customWidth="1"/>
    <col min="13541" max="13541" width="13.28515625" style="1" customWidth="1"/>
    <col min="13542" max="13543" width="5.85546875" style="1" customWidth="1"/>
    <col min="13544" max="13544" width="7.42578125" style="1" customWidth="1"/>
    <col min="13545" max="13545" width="7.28515625" style="1" customWidth="1"/>
    <col min="13546" max="13546" width="9.42578125" style="1" customWidth="1"/>
    <col min="13547" max="13547" width="13.28515625" style="1" customWidth="1"/>
    <col min="13548" max="13549" width="5.85546875" style="1" customWidth="1"/>
    <col min="13550" max="13552" width="9.5703125" style="1" customWidth="1"/>
    <col min="13553" max="13553" width="9.7109375" style="1" customWidth="1"/>
    <col min="13554" max="13554" width="10.5703125" style="1" customWidth="1"/>
    <col min="13555" max="13555" width="9.5703125" style="1" customWidth="1"/>
    <col min="13556" max="13790" width="8.85546875" style="1"/>
    <col min="13791" max="13791" width="10.5703125" style="1" customWidth="1"/>
    <col min="13792" max="13792" width="5.140625" style="1" customWidth="1"/>
    <col min="13793" max="13793" width="20.42578125" style="1" customWidth="1"/>
    <col min="13794" max="13794" width="7.28515625" style="1" customWidth="1"/>
    <col min="13795" max="13795" width="8.5703125" style="1" customWidth="1"/>
    <col min="13796" max="13796" width="9.42578125" style="1" customWidth="1"/>
    <col min="13797" max="13797" width="13.28515625" style="1" customWidth="1"/>
    <col min="13798" max="13799" width="5.85546875" style="1" customWidth="1"/>
    <col min="13800" max="13800" width="7.42578125" style="1" customWidth="1"/>
    <col min="13801" max="13801" width="7.28515625" style="1" customWidth="1"/>
    <col min="13802" max="13802" width="9.42578125" style="1" customWidth="1"/>
    <col min="13803" max="13803" width="13.28515625" style="1" customWidth="1"/>
    <col min="13804" max="13805" width="5.85546875" style="1" customWidth="1"/>
    <col min="13806" max="13808" width="9.5703125" style="1" customWidth="1"/>
    <col min="13809" max="13809" width="9.7109375" style="1" customWidth="1"/>
    <col min="13810" max="13810" width="10.5703125" style="1" customWidth="1"/>
    <col min="13811" max="13811" width="9.5703125" style="1" customWidth="1"/>
    <col min="13812" max="14046" width="8.85546875" style="1"/>
    <col min="14047" max="14047" width="10.5703125" style="1" customWidth="1"/>
    <col min="14048" max="14048" width="5.140625" style="1" customWidth="1"/>
    <col min="14049" max="14049" width="20.42578125" style="1" customWidth="1"/>
    <col min="14050" max="14050" width="7.28515625" style="1" customWidth="1"/>
    <col min="14051" max="14051" width="8.5703125" style="1" customWidth="1"/>
    <col min="14052" max="14052" width="9.42578125" style="1" customWidth="1"/>
    <col min="14053" max="14053" width="13.28515625" style="1" customWidth="1"/>
    <col min="14054" max="14055" width="5.85546875" style="1" customWidth="1"/>
    <col min="14056" max="14056" width="7.42578125" style="1" customWidth="1"/>
    <col min="14057" max="14057" width="7.28515625" style="1" customWidth="1"/>
    <col min="14058" max="14058" width="9.42578125" style="1" customWidth="1"/>
    <col min="14059" max="14059" width="13.28515625" style="1" customWidth="1"/>
    <col min="14060" max="14061" width="5.85546875" style="1" customWidth="1"/>
    <col min="14062" max="14064" width="9.5703125" style="1" customWidth="1"/>
    <col min="14065" max="14065" width="9.7109375" style="1" customWidth="1"/>
    <col min="14066" max="14066" width="10.5703125" style="1" customWidth="1"/>
    <col min="14067" max="14067" width="9.5703125" style="1" customWidth="1"/>
    <col min="14068" max="14302" width="8.85546875" style="1"/>
    <col min="14303" max="14303" width="10.5703125" style="1" customWidth="1"/>
    <col min="14304" max="14304" width="5.140625" style="1" customWidth="1"/>
    <col min="14305" max="14305" width="20.42578125" style="1" customWidth="1"/>
    <col min="14306" max="14306" width="7.28515625" style="1" customWidth="1"/>
    <col min="14307" max="14307" width="8.5703125" style="1" customWidth="1"/>
    <col min="14308" max="14308" width="9.42578125" style="1" customWidth="1"/>
    <col min="14309" max="14309" width="13.28515625" style="1" customWidth="1"/>
    <col min="14310" max="14311" width="5.85546875" style="1" customWidth="1"/>
    <col min="14312" max="14312" width="7.42578125" style="1" customWidth="1"/>
    <col min="14313" max="14313" width="7.28515625" style="1" customWidth="1"/>
    <col min="14314" max="14314" width="9.42578125" style="1" customWidth="1"/>
    <col min="14315" max="14315" width="13.28515625" style="1" customWidth="1"/>
    <col min="14316" max="14317" width="5.85546875" style="1" customWidth="1"/>
    <col min="14318" max="14320" width="9.5703125" style="1" customWidth="1"/>
    <col min="14321" max="14321" width="9.7109375" style="1" customWidth="1"/>
    <col min="14322" max="14322" width="10.5703125" style="1" customWidth="1"/>
    <col min="14323" max="14323" width="9.5703125" style="1" customWidth="1"/>
    <col min="14324" max="14558" width="8.85546875" style="1"/>
    <col min="14559" max="14559" width="10.5703125" style="1" customWidth="1"/>
    <col min="14560" max="14560" width="5.140625" style="1" customWidth="1"/>
    <col min="14561" max="14561" width="20.42578125" style="1" customWidth="1"/>
    <col min="14562" max="14562" width="7.28515625" style="1" customWidth="1"/>
    <col min="14563" max="14563" width="8.5703125" style="1" customWidth="1"/>
    <col min="14564" max="14564" width="9.42578125" style="1" customWidth="1"/>
    <col min="14565" max="14565" width="13.28515625" style="1" customWidth="1"/>
    <col min="14566" max="14567" width="5.85546875" style="1" customWidth="1"/>
    <col min="14568" max="14568" width="7.42578125" style="1" customWidth="1"/>
    <col min="14569" max="14569" width="7.28515625" style="1" customWidth="1"/>
    <col min="14570" max="14570" width="9.42578125" style="1" customWidth="1"/>
    <col min="14571" max="14571" width="13.28515625" style="1" customWidth="1"/>
    <col min="14572" max="14573" width="5.85546875" style="1" customWidth="1"/>
    <col min="14574" max="14576" width="9.5703125" style="1" customWidth="1"/>
    <col min="14577" max="14577" width="9.7109375" style="1" customWidth="1"/>
    <col min="14578" max="14578" width="10.5703125" style="1" customWidth="1"/>
    <col min="14579" max="14579" width="9.5703125" style="1" customWidth="1"/>
    <col min="14580" max="14814" width="8.85546875" style="1"/>
    <col min="14815" max="14815" width="10.5703125" style="1" customWidth="1"/>
    <col min="14816" max="14816" width="5.140625" style="1" customWidth="1"/>
    <col min="14817" max="14817" width="20.42578125" style="1" customWidth="1"/>
    <col min="14818" max="14818" width="7.28515625" style="1" customWidth="1"/>
    <col min="14819" max="14819" width="8.5703125" style="1" customWidth="1"/>
    <col min="14820" max="14820" width="9.42578125" style="1" customWidth="1"/>
    <col min="14821" max="14821" width="13.28515625" style="1" customWidth="1"/>
    <col min="14822" max="14823" width="5.85546875" style="1" customWidth="1"/>
    <col min="14824" max="14824" width="7.42578125" style="1" customWidth="1"/>
    <col min="14825" max="14825" width="7.28515625" style="1" customWidth="1"/>
    <col min="14826" max="14826" width="9.42578125" style="1" customWidth="1"/>
    <col min="14827" max="14827" width="13.28515625" style="1" customWidth="1"/>
    <col min="14828" max="14829" width="5.85546875" style="1" customWidth="1"/>
    <col min="14830" max="14832" width="9.5703125" style="1" customWidth="1"/>
    <col min="14833" max="14833" width="9.7109375" style="1" customWidth="1"/>
    <col min="14834" max="14834" width="10.5703125" style="1" customWidth="1"/>
    <col min="14835" max="14835" width="9.5703125" style="1" customWidth="1"/>
    <col min="14836" max="15070" width="8.85546875" style="1"/>
    <col min="15071" max="15071" width="10.5703125" style="1" customWidth="1"/>
    <col min="15072" max="15072" width="5.140625" style="1" customWidth="1"/>
    <col min="15073" max="15073" width="20.42578125" style="1" customWidth="1"/>
    <col min="15074" max="15074" width="7.28515625" style="1" customWidth="1"/>
    <col min="15075" max="15075" width="8.5703125" style="1" customWidth="1"/>
    <col min="15076" max="15076" width="9.42578125" style="1" customWidth="1"/>
    <col min="15077" max="15077" width="13.28515625" style="1" customWidth="1"/>
    <col min="15078" max="15079" width="5.85546875" style="1" customWidth="1"/>
    <col min="15080" max="15080" width="7.42578125" style="1" customWidth="1"/>
    <col min="15081" max="15081" width="7.28515625" style="1" customWidth="1"/>
    <col min="15082" max="15082" width="9.42578125" style="1" customWidth="1"/>
    <col min="15083" max="15083" width="13.28515625" style="1" customWidth="1"/>
    <col min="15084" max="15085" width="5.85546875" style="1" customWidth="1"/>
    <col min="15086" max="15088" width="9.5703125" style="1" customWidth="1"/>
    <col min="15089" max="15089" width="9.7109375" style="1" customWidth="1"/>
    <col min="15090" max="15090" width="10.5703125" style="1" customWidth="1"/>
    <col min="15091" max="15091" width="9.5703125" style="1" customWidth="1"/>
    <col min="15092" max="15326" width="8.85546875" style="1"/>
    <col min="15327" max="15327" width="10.5703125" style="1" customWidth="1"/>
    <col min="15328" max="15328" width="5.140625" style="1" customWidth="1"/>
    <col min="15329" max="15329" width="20.42578125" style="1" customWidth="1"/>
    <col min="15330" max="15330" width="7.28515625" style="1" customWidth="1"/>
    <col min="15331" max="15331" width="8.5703125" style="1" customWidth="1"/>
    <col min="15332" max="15332" width="9.42578125" style="1" customWidth="1"/>
    <col min="15333" max="15333" width="13.28515625" style="1" customWidth="1"/>
    <col min="15334" max="15335" width="5.85546875" style="1" customWidth="1"/>
    <col min="15336" max="15336" width="7.42578125" style="1" customWidth="1"/>
    <col min="15337" max="15337" width="7.28515625" style="1" customWidth="1"/>
    <col min="15338" max="15338" width="9.42578125" style="1" customWidth="1"/>
    <col min="15339" max="15339" width="13.28515625" style="1" customWidth="1"/>
    <col min="15340" max="15341" width="5.85546875" style="1" customWidth="1"/>
    <col min="15342" max="15344" width="9.5703125" style="1" customWidth="1"/>
    <col min="15345" max="15345" width="9.7109375" style="1" customWidth="1"/>
    <col min="15346" max="15346" width="10.5703125" style="1" customWidth="1"/>
    <col min="15347" max="15347" width="9.5703125" style="1" customWidth="1"/>
    <col min="15348" max="15582" width="8.85546875" style="1"/>
    <col min="15583" max="15583" width="10.5703125" style="1" customWidth="1"/>
    <col min="15584" max="15584" width="5.140625" style="1" customWidth="1"/>
    <col min="15585" max="15585" width="20.42578125" style="1" customWidth="1"/>
    <col min="15586" max="15586" width="7.28515625" style="1" customWidth="1"/>
    <col min="15587" max="15587" width="8.5703125" style="1" customWidth="1"/>
    <col min="15588" max="15588" width="9.42578125" style="1" customWidth="1"/>
    <col min="15589" max="15589" width="13.28515625" style="1" customWidth="1"/>
    <col min="15590" max="15591" width="5.85546875" style="1" customWidth="1"/>
    <col min="15592" max="15592" width="7.42578125" style="1" customWidth="1"/>
    <col min="15593" max="15593" width="7.28515625" style="1" customWidth="1"/>
    <col min="15594" max="15594" width="9.42578125" style="1" customWidth="1"/>
    <col min="15595" max="15595" width="13.28515625" style="1" customWidth="1"/>
    <col min="15596" max="15597" width="5.85546875" style="1" customWidth="1"/>
    <col min="15598" max="15600" width="9.5703125" style="1" customWidth="1"/>
    <col min="15601" max="15601" width="9.7109375" style="1" customWidth="1"/>
    <col min="15602" max="15602" width="10.5703125" style="1" customWidth="1"/>
    <col min="15603" max="15603" width="9.5703125" style="1" customWidth="1"/>
    <col min="15604" max="15838" width="8.85546875" style="1"/>
    <col min="15839" max="15839" width="10.5703125" style="1" customWidth="1"/>
    <col min="15840" max="15840" width="5.140625" style="1" customWidth="1"/>
    <col min="15841" max="15841" width="20.42578125" style="1" customWidth="1"/>
    <col min="15842" max="15842" width="7.28515625" style="1" customWidth="1"/>
    <col min="15843" max="15843" width="8.5703125" style="1" customWidth="1"/>
    <col min="15844" max="15844" width="9.42578125" style="1" customWidth="1"/>
    <col min="15845" max="15845" width="13.28515625" style="1" customWidth="1"/>
    <col min="15846" max="15847" width="5.85546875" style="1" customWidth="1"/>
    <col min="15848" max="15848" width="7.42578125" style="1" customWidth="1"/>
    <col min="15849" max="15849" width="7.28515625" style="1" customWidth="1"/>
    <col min="15850" max="15850" width="9.42578125" style="1" customWidth="1"/>
    <col min="15851" max="15851" width="13.28515625" style="1" customWidth="1"/>
    <col min="15852" max="15853" width="5.85546875" style="1" customWidth="1"/>
    <col min="15854" max="15856" width="9.5703125" style="1" customWidth="1"/>
    <col min="15857" max="15857" width="9.7109375" style="1" customWidth="1"/>
    <col min="15858" max="15858" width="10.5703125" style="1" customWidth="1"/>
    <col min="15859" max="15859" width="9.5703125" style="1" customWidth="1"/>
    <col min="15860" max="16094" width="8.85546875" style="1"/>
    <col min="16095" max="16095" width="10.5703125" style="1" customWidth="1"/>
    <col min="16096" max="16096" width="5.140625" style="1" customWidth="1"/>
    <col min="16097" max="16097" width="20.42578125" style="1" customWidth="1"/>
    <col min="16098" max="16098" width="7.28515625" style="1" customWidth="1"/>
    <col min="16099" max="16099" width="8.5703125" style="1" customWidth="1"/>
    <col min="16100" max="16100" width="9.42578125" style="1" customWidth="1"/>
    <col min="16101" max="16101" width="13.28515625" style="1" customWidth="1"/>
    <col min="16102" max="16103" width="5.85546875" style="1" customWidth="1"/>
    <col min="16104" max="16104" width="7.42578125" style="1" customWidth="1"/>
    <col min="16105" max="16105" width="7.28515625" style="1" customWidth="1"/>
    <col min="16106" max="16106" width="9.42578125" style="1" customWidth="1"/>
    <col min="16107" max="16107" width="13.28515625" style="1" customWidth="1"/>
    <col min="16108" max="16109" width="5.85546875" style="1" customWidth="1"/>
    <col min="16110" max="16112" width="9.5703125" style="1" customWidth="1"/>
    <col min="16113" max="16113" width="9.7109375" style="1" customWidth="1"/>
    <col min="16114" max="16114" width="10.5703125" style="1" customWidth="1"/>
    <col min="16115" max="16115" width="9.5703125" style="1" customWidth="1"/>
    <col min="16116" max="16373" width="8.85546875" style="1"/>
    <col min="16374" max="16384" width="8.85546875" style="1" customWidth="1"/>
  </cols>
  <sheetData>
    <row r="1" spans="1:20" ht="16.5" customHeight="1" x14ac:dyDescent="0.2">
      <c r="A1" s="96"/>
      <c r="F1" s="1"/>
      <c r="S1" s="478" t="s">
        <v>256</v>
      </c>
      <c r="T1" s="478"/>
    </row>
    <row r="2" spans="1:20" ht="32.25" customHeight="1" x14ac:dyDescent="0.2">
      <c r="A2" s="483" t="s">
        <v>344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</row>
    <row r="3" spans="1:20" ht="16.5" customHeight="1" x14ac:dyDescent="0.2">
      <c r="A3" s="96"/>
      <c r="C3" s="100"/>
      <c r="D3" s="100"/>
      <c r="E3" s="100"/>
      <c r="F3" s="100"/>
      <c r="G3" s="100"/>
      <c r="H3" s="1"/>
      <c r="I3" s="1"/>
    </row>
    <row r="4" spans="1:20" ht="19.5" customHeight="1" x14ac:dyDescent="0.2">
      <c r="A4" s="480" t="s">
        <v>135</v>
      </c>
      <c r="B4" s="480" t="s">
        <v>110</v>
      </c>
      <c r="C4" s="474" t="s">
        <v>136</v>
      </c>
      <c r="D4" s="474">
        <v>2025</v>
      </c>
      <c r="E4" s="474"/>
      <c r="F4" s="474"/>
      <c r="G4" s="474"/>
      <c r="H4" s="474"/>
      <c r="I4" s="474"/>
      <c r="J4" s="474">
        <v>2024</v>
      </c>
      <c r="K4" s="474"/>
      <c r="L4" s="474"/>
      <c r="M4" s="474"/>
      <c r="N4" s="474"/>
      <c r="O4" s="474"/>
      <c r="P4" s="474" t="s">
        <v>345</v>
      </c>
      <c r="Q4" s="474" t="s">
        <v>346</v>
      </c>
      <c r="R4" s="474" t="s">
        <v>347</v>
      </c>
      <c r="S4" s="474" t="s">
        <v>348</v>
      </c>
      <c r="T4" s="474" t="s">
        <v>349</v>
      </c>
    </row>
    <row r="5" spans="1:20" ht="93.75" customHeight="1" thickBot="1" x14ac:dyDescent="0.25">
      <c r="A5" s="481"/>
      <c r="B5" s="481"/>
      <c r="C5" s="475"/>
      <c r="D5" s="354" t="s">
        <v>153</v>
      </c>
      <c r="E5" s="354" t="s">
        <v>138</v>
      </c>
      <c r="F5" s="354" t="s">
        <v>118</v>
      </c>
      <c r="G5" s="355" t="s">
        <v>154</v>
      </c>
      <c r="H5" s="475" t="s">
        <v>117</v>
      </c>
      <c r="I5" s="475"/>
      <c r="J5" s="354" t="s">
        <v>153</v>
      </c>
      <c r="K5" s="354" t="s">
        <v>138</v>
      </c>
      <c r="L5" s="354" t="s">
        <v>118</v>
      </c>
      <c r="M5" s="355" t="s">
        <v>154</v>
      </c>
      <c r="N5" s="475" t="s">
        <v>117</v>
      </c>
      <c r="O5" s="475"/>
      <c r="P5" s="475"/>
      <c r="Q5" s="475"/>
      <c r="R5" s="475"/>
      <c r="S5" s="475"/>
      <c r="T5" s="475"/>
    </row>
    <row r="6" spans="1:20" ht="24" customHeight="1" x14ac:dyDescent="0.2">
      <c r="A6" s="356">
        <v>0</v>
      </c>
      <c r="B6" s="357">
        <v>1</v>
      </c>
      <c r="C6" s="358">
        <v>2</v>
      </c>
      <c r="D6" s="356">
        <v>3</v>
      </c>
      <c r="E6" s="357">
        <v>4</v>
      </c>
      <c r="F6" s="357">
        <v>5</v>
      </c>
      <c r="G6" s="357">
        <v>6</v>
      </c>
      <c r="H6" s="357">
        <v>7</v>
      </c>
      <c r="I6" s="358">
        <v>8</v>
      </c>
      <c r="J6" s="356">
        <v>9</v>
      </c>
      <c r="K6" s="357">
        <v>10</v>
      </c>
      <c r="L6" s="357">
        <v>11</v>
      </c>
      <c r="M6" s="357">
        <v>12</v>
      </c>
      <c r="N6" s="357">
        <v>13</v>
      </c>
      <c r="O6" s="358">
        <v>14</v>
      </c>
      <c r="P6" s="359" t="s">
        <v>350</v>
      </c>
      <c r="Q6" s="360" t="s">
        <v>351</v>
      </c>
      <c r="R6" s="360" t="s">
        <v>352</v>
      </c>
      <c r="S6" s="360" t="s">
        <v>352</v>
      </c>
      <c r="T6" s="361" t="s">
        <v>351</v>
      </c>
    </row>
    <row r="7" spans="1:20" ht="30" customHeight="1" x14ac:dyDescent="0.2">
      <c r="A7" s="482" t="s">
        <v>259</v>
      </c>
      <c r="B7" s="362">
        <v>1</v>
      </c>
      <c r="C7" s="363" t="s">
        <v>155</v>
      </c>
      <c r="D7" s="364">
        <f>'Anexa 16'!E116</f>
        <v>6</v>
      </c>
      <c r="E7" s="365">
        <f>'Anexa 21'!N11</f>
        <v>20</v>
      </c>
      <c r="F7" s="366">
        <f>E7*100/$E$11</f>
        <v>1.9083969465648856</v>
      </c>
      <c r="G7" s="367">
        <f>'Anexa 21'!O11</f>
        <v>4917290.9399999995</v>
      </c>
      <c r="H7" s="366">
        <f>G7*100/$G$11</f>
        <v>0.22230209308420115</v>
      </c>
      <c r="I7" s="477">
        <f>SUM(H7:H9)</f>
        <v>93.559837481424864</v>
      </c>
      <c r="J7" s="364">
        <v>0</v>
      </c>
      <c r="K7" s="365">
        <v>15</v>
      </c>
      <c r="L7" s="366">
        <v>2.1037868162692845</v>
      </c>
      <c r="M7" s="367">
        <v>1464275.3499999999</v>
      </c>
      <c r="N7" s="366">
        <v>0.10631029770743948</v>
      </c>
      <c r="O7" s="477">
        <f>SUM(N7:N9)</f>
        <v>96.823797558040866</v>
      </c>
      <c r="P7" s="368">
        <v>0</v>
      </c>
      <c r="Q7" s="369">
        <f>G7/M7-1</f>
        <v>2.3581736795610198</v>
      </c>
      <c r="R7" s="369">
        <f>E7/K7-1</f>
        <v>0.33333333333333326</v>
      </c>
      <c r="S7" s="476">
        <f>(E7+E8+E9)/(K7+K8+K9)-1</f>
        <v>0.44771723122238583</v>
      </c>
      <c r="T7" s="476">
        <f>(G7+G8+G9)/(M7+M8+M9)-1</f>
        <v>0.55182335039426444</v>
      </c>
    </row>
    <row r="8" spans="1:20" ht="30" customHeight="1" x14ac:dyDescent="0.2">
      <c r="A8" s="482"/>
      <c r="B8" s="362">
        <v>2</v>
      </c>
      <c r="C8" s="363" t="s">
        <v>171</v>
      </c>
      <c r="D8" s="364">
        <f>'Anexa 16'!D116</f>
        <v>1022</v>
      </c>
      <c r="E8" s="365">
        <f>'Anexa 18'!N112</f>
        <v>963</v>
      </c>
      <c r="F8" s="366">
        <f>E8*100/$E$11</f>
        <v>91.889312977099237</v>
      </c>
      <c r="G8" s="367">
        <f>'Anexa 18'!O112</f>
        <v>2064613116.1400001</v>
      </c>
      <c r="H8" s="366">
        <f>G8*100/$G$11</f>
        <v>93.337535388340669</v>
      </c>
      <c r="I8" s="477"/>
      <c r="J8" s="364">
        <v>430</v>
      </c>
      <c r="K8" s="365">
        <v>647</v>
      </c>
      <c r="L8" s="366">
        <v>90.743338008415151</v>
      </c>
      <c r="M8" s="367">
        <v>1246166428.3599999</v>
      </c>
      <c r="N8" s="366">
        <v>90.4750079907909</v>
      </c>
      <c r="O8" s="477"/>
      <c r="P8" s="368">
        <f>D8/J8-1</f>
        <v>1.3767441860465115</v>
      </c>
      <c r="Q8" s="369">
        <f>G8/M8-1</f>
        <v>0.65677157493089089</v>
      </c>
      <c r="R8" s="369">
        <f t="shared" ref="R8:R10" si="0">E8/K8-1</f>
        <v>0.48840803709428138</v>
      </c>
      <c r="S8" s="476"/>
      <c r="T8" s="476"/>
    </row>
    <row r="9" spans="1:20" ht="30" customHeight="1" x14ac:dyDescent="0.2">
      <c r="A9" s="482"/>
      <c r="B9" s="362">
        <v>4</v>
      </c>
      <c r="C9" s="363" t="s">
        <v>257</v>
      </c>
      <c r="D9" s="364">
        <f>'Anexa 16'!C116</f>
        <v>1</v>
      </c>
      <c r="E9" s="365">
        <v>0</v>
      </c>
      <c r="F9" s="366">
        <f>E9*100/$E$11</f>
        <v>0</v>
      </c>
      <c r="G9" s="367">
        <v>0</v>
      </c>
      <c r="H9" s="366">
        <f>G9*100/$G$11</f>
        <v>0</v>
      </c>
      <c r="I9" s="477"/>
      <c r="J9" s="364">
        <v>5</v>
      </c>
      <c r="K9" s="365">
        <v>17</v>
      </c>
      <c r="L9" s="366">
        <v>2.3842917251051894</v>
      </c>
      <c r="M9" s="367">
        <v>85981402.690000013</v>
      </c>
      <c r="N9" s="366">
        <v>6.2424792695425353</v>
      </c>
      <c r="O9" s="477"/>
      <c r="P9" s="368">
        <f>D9/J9-1</f>
        <v>-0.8</v>
      </c>
      <c r="Q9" s="369">
        <f>G9/M9-1</f>
        <v>-1</v>
      </c>
      <c r="R9" s="369">
        <f t="shared" si="0"/>
        <v>-1</v>
      </c>
      <c r="S9" s="476"/>
      <c r="T9" s="476"/>
    </row>
    <row r="10" spans="1:20" ht="41.25" customHeight="1" x14ac:dyDescent="0.2">
      <c r="A10" s="370" t="s">
        <v>156</v>
      </c>
      <c r="B10" s="371">
        <v>6</v>
      </c>
      <c r="C10" s="372" t="s">
        <v>143</v>
      </c>
      <c r="D10" s="373">
        <v>61</v>
      </c>
      <c r="E10" s="374">
        <f>'Anexa 20'!N40</f>
        <v>65</v>
      </c>
      <c r="F10" s="375">
        <f>E10*100/$E$11</f>
        <v>6.2022900763358777</v>
      </c>
      <c r="G10" s="376">
        <f>'Anexa 20'!O40</f>
        <v>142455486.43000001</v>
      </c>
      <c r="H10" s="375">
        <f>G10*100/$G$11</f>
        <v>6.4401625185751197</v>
      </c>
      <c r="I10" s="377">
        <f>H10</f>
        <v>6.4401625185751197</v>
      </c>
      <c r="J10" s="373">
        <v>28</v>
      </c>
      <c r="K10" s="374">
        <v>34</v>
      </c>
      <c r="L10" s="375">
        <v>4.7685834502103788</v>
      </c>
      <c r="M10" s="376">
        <v>43747736.979999989</v>
      </c>
      <c r="N10" s="375">
        <v>3.1762024419591288</v>
      </c>
      <c r="O10" s="377">
        <f>N10</f>
        <v>3.1762024419591288</v>
      </c>
      <c r="P10" s="378">
        <f>D10/J10-1</f>
        <v>1.1785714285714284</v>
      </c>
      <c r="Q10" s="379">
        <f t="shared" ref="Q10:Q11" si="1">G10/M10-1</f>
        <v>2.2562938397276624</v>
      </c>
      <c r="R10" s="379">
        <f t="shared" si="0"/>
        <v>0.91176470588235303</v>
      </c>
      <c r="S10" s="379">
        <f>E10/K10-1</f>
        <v>0.91176470588235303</v>
      </c>
      <c r="T10" s="380">
        <f>G10/M10-1</f>
        <v>2.2562938397276624</v>
      </c>
    </row>
    <row r="11" spans="1:20" s="105" customFormat="1" ht="30" customHeight="1" x14ac:dyDescent="0.2">
      <c r="A11" s="479" t="s">
        <v>0</v>
      </c>
      <c r="B11" s="479"/>
      <c r="C11" s="479"/>
      <c r="D11" s="381">
        <f t="shared" ref="D11:I11" si="2">SUM(D7:D10)</f>
        <v>1090</v>
      </c>
      <c r="E11" s="381">
        <f t="shared" si="2"/>
        <v>1048</v>
      </c>
      <c r="F11" s="385">
        <f t="shared" si="2"/>
        <v>100</v>
      </c>
      <c r="G11" s="386">
        <f t="shared" si="2"/>
        <v>2211985893.5100002</v>
      </c>
      <c r="H11" s="385">
        <f t="shared" si="2"/>
        <v>99.999999999999986</v>
      </c>
      <c r="I11" s="382">
        <f t="shared" si="2"/>
        <v>99.999999999999986</v>
      </c>
      <c r="J11" s="381">
        <v>463</v>
      </c>
      <c r="K11" s="381">
        <v>713</v>
      </c>
      <c r="L11" s="382">
        <v>100</v>
      </c>
      <c r="M11" s="334">
        <v>1377359843.3799999</v>
      </c>
      <c r="N11" s="382">
        <v>100</v>
      </c>
      <c r="O11" s="382">
        <f t="shared" ref="O11" si="3">SUM(O7:O10)</f>
        <v>100</v>
      </c>
      <c r="P11" s="383">
        <f>D11/J11-1</f>
        <v>1.3542116630669545</v>
      </c>
      <c r="Q11" s="384">
        <f t="shared" si="1"/>
        <v>0.60596078369894468</v>
      </c>
      <c r="R11" s="384">
        <f>E11/K11-1</f>
        <v>0.46984572230014021</v>
      </c>
      <c r="S11" s="384">
        <f t="shared" ref="S11" si="4">E11/K11-1</f>
        <v>0.46984572230014021</v>
      </c>
      <c r="T11" s="384">
        <f>G11/M11-1</f>
        <v>0.60596078369894468</v>
      </c>
    </row>
    <row r="12" spans="1:20" ht="15" customHeight="1" x14ac:dyDescent="0.2">
      <c r="A12" s="107"/>
      <c r="B12" s="108"/>
      <c r="C12" s="109"/>
      <c r="D12" s="257"/>
      <c r="E12" s="161">
        <f>E11-K11</f>
        <v>335</v>
      </c>
      <c r="F12" s="393"/>
      <c r="G12" s="394">
        <f>G11-M11</f>
        <v>834626050.13000035</v>
      </c>
      <c r="H12" s="393"/>
      <c r="I12" s="110"/>
    </row>
    <row r="13" spans="1:20" ht="53.25" customHeight="1" x14ac:dyDescent="0.2">
      <c r="A13" s="107"/>
      <c r="B13" s="106"/>
      <c r="C13" s="109"/>
      <c r="D13" s="110"/>
      <c r="E13" s="110"/>
      <c r="F13" s="387"/>
      <c r="G13" s="387">
        <v>2025</v>
      </c>
      <c r="H13" s="387">
        <v>2024</v>
      </c>
      <c r="I13" s="110"/>
    </row>
    <row r="14" spans="1:20" x14ac:dyDescent="0.2">
      <c r="C14" s="111"/>
      <c r="D14" s="111"/>
      <c r="E14" s="111"/>
      <c r="F14" s="388" t="s">
        <v>155</v>
      </c>
      <c r="G14" s="367">
        <v>4917290.9399999995</v>
      </c>
      <c r="H14" s="392">
        <v>1464275.3499999999</v>
      </c>
    </row>
    <row r="15" spans="1:20" ht="18" x14ac:dyDescent="0.2">
      <c r="C15" s="112"/>
      <c r="D15" s="113"/>
      <c r="E15" s="113"/>
      <c r="F15" s="388" t="s">
        <v>171</v>
      </c>
      <c r="G15" s="367">
        <v>2064613116.1400001</v>
      </c>
      <c r="H15" s="367">
        <v>1246166428.3599999</v>
      </c>
    </row>
    <row r="16" spans="1:20" ht="18" x14ac:dyDescent="0.2">
      <c r="C16" s="112"/>
      <c r="D16" s="113"/>
      <c r="E16" s="113"/>
      <c r="F16" s="388" t="s">
        <v>257</v>
      </c>
      <c r="G16" s="367">
        <v>0</v>
      </c>
      <c r="H16" s="367">
        <v>85981402.690000013</v>
      </c>
    </row>
    <row r="17" spans="3:8" s="97" customFormat="1" ht="27" x14ac:dyDescent="0.25">
      <c r="C17" s="112"/>
      <c r="D17" s="114"/>
      <c r="E17" s="114"/>
      <c r="F17" s="389" t="s">
        <v>143</v>
      </c>
      <c r="G17" s="376">
        <v>142455486.43000001</v>
      </c>
      <c r="H17" s="367">
        <v>43747736.979999989</v>
      </c>
    </row>
    <row r="18" spans="3:8" s="97" customFormat="1" ht="12.75" customHeight="1" x14ac:dyDescent="0.25">
      <c r="C18" s="112"/>
      <c r="D18" s="115"/>
      <c r="E18" s="115"/>
      <c r="F18" s="390" t="s">
        <v>157</v>
      </c>
      <c r="G18" s="391">
        <v>2211985893.5100002</v>
      </c>
      <c r="H18" s="367">
        <v>1377359843.3799999</v>
      </c>
    </row>
    <row r="19" spans="3:8" s="97" customFormat="1" x14ac:dyDescent="0.25">
      <c r="D19" s="116"/>
      <c r="E19" s="116"/>
      <c r="F19" s="100"/>
      <c r="G19" s="100"/>
    </row>
    <row r="20" spans="3:8" s="97" customFormat="1" ht="12.75" customHeight="1" x14ac:dyDescent="0.25">
      <c r="D20" s="117"/>
      <c r="E20" s="118"/>
      <c r="F20" s="116"/>
      <c r="G20" s="116"/>
    </row>
    <row r="21" spans="3:8" s="97" customFormat="1" x14ac:dyDescent="0.25">
      <c r="D21" s="117"/>
      <c r="E21" s="118"/>
      <c r="F21" s="117"/>
      <c r="G21" s="117"/>
    </row>
    <row r="22" spans="3:8" s="97" customFormat="1" x14ac:dyDescent="0.25">
      <c r="E22" s="118"/>
      <c r="F22" s="117"/>
      <c r="G22" s="117"/>
    </row>
    <row r="23" spans="3:8" s="97" customFormat="1" ht="12.75" customHeight="1" x14ac:dyDescent="0.25">
      <c r="D23" s="117"/>
      <c r="E23" s="118"/>
      <c r="F23" s="117"/>
      <c r="G23" s="117"/>
    </row>
    <row r="24" spans="3:8" s="97" customFormat="1" x14ac:dyDescent="0.25">
      <c r="D24" s="117"/>
      <c r="E24" s="118"/>
      <c r="F24" s="117"/>
      <c r="G24" s="117"/>
    </row>
    <row r="25" spans="3:8" s="97" customFormat="1" x14ac:dyDescent="0.25">
      <c r="D25" s="119"/>
      <c r="E25" s="120"/>
      <c r="F25" s="117"/>
      <c r="G25" s="117"/>
    </row>
    <row r="26" spans="3:8" x14ac:dyDescent="0.2">
      <c r="F26" s="119"/>
      <c r="G26" s="119"/>
    </row>
    <row r="144" spans="3:5" x14ac:dyDescent="0.2">
      <c r="C144" s="97">
        <f>SUM(C6:C68)</f>
        <v>2</v>
      </c>
      <c r="D144" s="97">
        <f>SUM(D6:D68)</f>
        <v>2183</v>
      </c>
      <c r="E144" s="97">
        <f>SUM(E6:E68)</f>
        <v>2435</v>
      </c>
    </row>
    <row r="145" spans="3:6" x14ac:dyDescent="0.2">
      <c r="C145" s="97">
        <f>SUM(C69:C73)</f>
        <v>0</v>
      </c>
      <c r="D145" s="97">
        <f>SUM(D69:D73)</f>
        <v>0</v>
      </c>
      <c r="E145" s="97">
        <f>SUM(E69:E73)</f>
        <v>0</v>
      </c>
    </row>
    <row r="146" spans="3:6" x14ac:dyDescent="0.2">
      <c r="C146" s="97">
        <f>SUM(C74:C140)</f>
        <v>0</v>
      </c>
      <c r="D146" s="97">
        <f>SUM(D74:D140)</f>
        <v>0</v>
      </c>
      <c r="E146" s="97">
        <f>SUM(E74:E140)</f>
        <v>0</v>
      </c>
    </row>
    <row r="152" spans="3:6" x14ac:dyDescent="0.2">
      <c r="F152" s="97">
        <f>SUM(F6:F76)</f>
        <v>205</v>
      </c>
    </row>
    <row r="153" spans="3:6" x14ac:dyDescent="0.2">
      <c r="F153" s="97">
        <f>SUM(F77:F81)</f>
        <v>0</v>
      </c>
    </row>
    <row r="154" spans="3:6" x14ac:dyDescent="0.2">
      <c r="F154" s="97">
        <f>SUM(F82:F148)</f>
        <v>0</v>
      </c>
    </row>
  </sheetData>
  <mergeCells count="20">
    <mergeCell ref="S1:T1"/>
    <mergeCell ref="A11:C11"/>
    <mergeCell ref="A4:A5"/>
    <mergeCell ref="B4:B5"/>
    <mergeCell ref="C4:C5"/>
    <mergeCell ref="D4:I4"/>
    <mergeCell ref="H5:I5"/>
    <mergeCell ref="A7:A9"/>
    <mergeCell ref="I7:I9"/>
    <mergeCell ref="A2:T2"/>
    <mergeCell ref="J4:O4"/>
    <mergeCell ref="N5:O5"/>
    <mergeCell ref="O7:O9"/>
    <mergeCell ref="P4:P5"/>
    <mergeCell ref="Q4:Q5"/>
    <mergeCell ref="R4:R5"/>
    <mergeCell ref="S4:S5"/>
    <mergeCell ref="T4:T5"/>
    <mergeCell ref="S7:S9"/>
    <mergeCell ref="T7:T9"/>
  </mergeCells>
  <printOptions horizontalCentered="1"/>
  <pageMargins left="0.98425196850393704" right="0.39370078740157483" top="0.39370078740157483" bottom="0.39370078740157483" header="0" footer="0"/>
  <pageSetup paperSize="9" scale="7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G24"/>
  <sheetViews>
    <sheetView tabSelected="1" view="pageBreakPreview" zoomScaleSheetLayoutView="100" workbookViewId="0">
      <selection activeCell="C22" sqref="C22"/>
    </sheetView>
  </sheetViews>
  <sheetFormatPr defaultRowHeight="15" x14ac:dyDescent="0.25"/>
  <cols>
    <col min="1" max="1" width="18.5703125" customWidth="1"/>
    <col min="3" max="3" width="37.28515625" customWidth="1"/>
    <col min="4" max="4" width="10.7109375" customWidth="1"/>
    <col min="5" max="6" width="18.140625" customWidth="1"/>
    <col min="7" max="7" width="19" customWidth="1"/>
  </cols>
  <sheetData>
    <row r="1" spans="1:7" ht="13.5" customHeight="1" x14ac:dyDescent="0.25">
      <c r="F1" s="333" t="s">
        <v>258</v>
      </c>
    </row>
    <row r="2" spans="1:7" ht="16.5" customHeight="1" thickBot="1" x14ac:dyDescent="0.3">
      <c r="A2" s="503" t="s">
        <v>354</v>
      </c>
      <c r="B2" s="503"/>
      <c r="C2" s="503"/>
      <c r="D2" s="503"/>
      <c r="E2" s="503"/>
      <c r="F2" s="503"/>
    </row>
    <row r="3" spans="1:7" ht="29.25" customHeight="1" x14ac:dyDescent="0.25">
      <c r="A3" s="504" t="s">
        <v>135</v>
      </c>
      <c r="B3" s="504" t="s">
        <v>110</v>
      </c>
      <c r="C3" s="504" t="s">
        <v>136</v>
      </c>
      <c r="D3" s="489">
        <v>2025</v>
      </c>
      <c r="E3" s="490"/>
      <c r="F3" s="491"/>
      <c r="G3" s="335">
        <v>2024</v>
      </c>
    </row>
    <row r="4" spans="1:7" ht="27.75" customHeight="1" x14ac:dyDescent="0.25">
      <c r="A4" s="505"/>
      <c r="B4" s="505"/>
      <c r="C4" s="505"/>
      <c r="D4" s="256" t="s">
        <v>138</v>
      </c>
      <c r="E4" s="256" t="s">
        <v>154</v>
      </c>
      <c r="F4" s="256" t="s">
        <v>158</v>
      </c>
      <c r="G4" s="256" t="s">
        <v>158</v>
      </c>
    </row>
    <row r="5" spans="1:7" ht="27.75" customHeight="1" thickBot="1" x14ac:dyDescent="0.3">
      <c r="A5" s="259">
        <v>0</v>
      </c>
      <c r="B5" s="260">
        <v>1</v>
      </c>
      <c r="C5" s="261">
        <v>2</v>
      </c>
      <c r="D5" s="260">
        <v>3</v>
      </c>
      <c r="E5" s="262">
        <v>4</v>
      </c>
      <c r="F5" s="263" t="s">
        <v>159</v>
      </c>
      <c r="G5" s="263" t="s">
        <v>355</v>
      </c>
    </row>
    <row r="6" spans="1:7" ht="27.75" customHeight="1" x14ac:dyDescent="0.25">
      <c r="A6" s="492" t="s">
        <v>139</v>
      </c>
      <c r="B6" s="294">
        <v>1</v>
      </c>
      <c r="C6" s="295" t="s">
        <v>155</v>
      </c>
      <c r="D6" s="296">
        <f>'Anexa 21'!C11</f>
        <v>20</v>
      </c>
      <c r="E6" s="297">
        <f>'Anexa 21'!D11</f>
        <v>4917290.9399999995</v>
      </c>
      <c r="F6" s="258">
        <f>E6/D6</f>
        <v>245864.54699999996</v>
      </c>
      <c r="G6" s="258">
        <v>97618.356666666659</v>
      </c>
    </row>
    <row r="7" spans="1:7" ht="27.75" customHeight="1" x14ac:dyDescent="0.25">
      <c r="A7" s="493"/>
      <c r="B7" s="298">
        <v>2</v>
      </c>
      <c r="C7" s="299" t="s">
        <v>171</v>
      </c>
      <c r="D7" s="300">
        <f>'Anexa 18'!C112</f>
        <v>860</v>
      </c>
      <c r="E7" s="301">
        <f>'Anexa 18'!D112</f>
        <v>2063338250</v>
      </c>
      <c r="F7" s="302">
        <f t="shared" ref="F7:F10" si="0">E7/D7</f>
        <v>2399230.5232558139</v>
      </c>
      <c r="G7" s="275">
        <v>1891804.8098856206</v>
      </c>
    </row>
    <row r="8" spans="1:7" ht="28.5" customHeight="1" x14ac:dyDescent="0.25">
      <c r="A8" s="493"/>
      <c r="B8" s="121">
        <v>4</v>
      </c>
      <c r="C8" s="101" t="s">
        <v>257</v>
      </c>
      <c r="D8" s="102">
        <v>0</v>
      </c>
      <c r="E8" s="267">
        <v>0</v>
      </c>
      <c r="F8" s="269">
        <v>0</v>
      </c>
      <c r="G8" s="258">
        <v>5384037.6681250008</v>
      </c>
    </row>
    <row r="9" spans="1:7" ht="34.5" thickBot="1" x14ac:dyDescent="0.3">
      <c r="A9" s="276" t="s">
        <v>142</v>
      </c>
      <c r="B9" s="271">
        <v>5</v>
      </c>
      <c r="C9" s="272" t="s">
        <v>143</v>
      </c>
      <c r="D9" s="273">
        <f>'Anexa 20'!C40</f>
        <v>62</v>
      </c>
      <c r="E9" s="274">
        <f>'Anexa 20'!D40</f>
        <v>142285522.08000001</v>
      </c>
      <c r="F9" s="275">
        <f t="shared" si="0"/>
        <v>2294927.7754838713</v>
      </c>
      <c r="G9" s="275">
        <v>1286698.1464705879</v>
      </c>
    </row>
    <row r="10" spans="1:7" ht="15.75" thickBot="1" x14ac:dyDescent="0.3">
      <c r="A10" s="494" t="s">
        <v>0</v>
      </c>
      <c r="B10" s="495"/>
      <c r="C10" s="496"/>
      <c r="D10" s="154">
        <f>SUM(D6:D9)</f>
        <v>942</v>
      </c>
      <c r="E10" s="268">
        <f>SUM(E6:E9)</f>
        <v>2210541063.02</v>
      </c>
      <c r="F10" s="268">
        <f t="shared" si="0"/>
        <v>2346646.5637154989</v>
      </c>
      <c r="G10" s="268">
        <v>1904196.6893205314</v>
      </c>
    </row>
    <row r="11" spans="1:7" x14ac:dyDescent="0.25">
      <c r="C11" s="122"/>
    </row>
    <row r="12" spans="1:7" ht="15.75" thickBot="1" x14ac:dyDescent="0.3"/>
    <row r="13" spans="1:7" x14ac:dyDescent="0.25">
      <c r="B13" s="265"/>
      <c r="C13" s="486" t="s">
        <v>160</v>
      </c>
      <c r="D13" s="489">
        <v>2025</v>
      </c>
      <c r="E13" s="490"/>
      <c r="F13" s="491"/>
      <c r="G13" s="335">
        <v>2024</v>
      </c>
    </row>
    <row r="14" spans="1:7" x14ac:dyDescent="0.25">
      <c r="B14" s="265"/>
      <c r="C14" s="487"/>
      <c r="D14" s="497" t="s">
        <v>138</v>
      </c>
      <c r="E14" s="499" t="s">
        <v>154</v>
      </c>
      <c r="F14" s="501" t="s">
        <v>158</v>
      </c>
      <c r="G14" s="484" t="s">
        <v>158</v>
      </c>
    </row>
    <row r="15" spans="1:7" x14ac:dyDescent="0.25">
      <c r="B15" s="265"/>
      <c r="C15" s="488"/>
      <c r="D15" s="498"/>
      <c r="E15" s="500"/>
      <c r="F15" s="502"/>
      <c r="G15" s="485"/>
    </row>
    <row r="16" spans="1:7" x14ac:dyDescent="0.25">
      <c r="B16" s="265"/>
      <c r="C16" s="39" t="s">
        <v>101</v>
      </c>
      <c r="D16" s="264">
        <f>'Anexa 18'!C115+'Anexa 20'!C43+'Anexa 21'!C14</f>
        <v>660</v>
      </c>
      <c r="E16" s="279">
        <f>'Anexa 18'!D115+'Anexa 20'!D43+'Anexa 21'!D14</f>
        <v>1573739532.54</v>
      </c>
      <c r="F16" s="280">
        <f>E16/D16</f>
        <v>2384453.8371818182</v>
      </c>
      <c r="G16" s="395">
        <v>1803368.0299331846</v>
      </c>
    </row>
    <row r="17" spans="2:7" x14ac:dyDescent="0.25">
      <c r="B17" s="265"/>
      <c r="C17" s="283" t="s">
        <v>102</v>
      </c>
      <c r="D17" s="104">
        <f>'Anexa 18'!C116+'Anexa 20'!C44+'Anexa 21'!C15</f>
        <v>92</v>
      </c>
      <c r="E17" s="281">
        <f>'Anexa 18'!D116+'Anexa 20'!D44+'Anexa 21'!D15</f>
        <v>352617815.66000003</v>
      </c>
      <c r="F17" s="270">
        <f t="shared" ref="F17:F18" si="1">E17/D17</f>
        <v>3832802.344130435</v>
      </c>
      <c r="G17" s="396">
        <v>2603241.0202702703</v>
      </c>
    </row>
    <row r="18" spans="2:7" x14ac:dyDescent="0.25">
      <c r="B18" s="265"/>
      <c r="C18" s="284" t="s">
        <v>103</v>
      </c>
      <c r="D18" s="102">
        <f>'Anexa 18'!C117+'Anexa 20'!C45+'Anexa 21'!C16</f>
        <v>190</v>
      </c>
      <c r="E18" s="282">
        <f>'Anexa 18'!D117+'Anexa 20'!D45+'Anexa 21'!D16</f>
        <v>284183714.81999999</v>
      </c>
      <c r="F18" s="269">
        <f t="shared" si="1"/>
        <v>1495703.7622105263</v>
      </c>
      <c r="G18" s="395">
        <v>1862266.7385064929</v>
      </c>
    </row>
    <row r="20" spans="2:7" x14ac:dyDescent="0.25">
      <c r="E20" s="277"/>
      <c r="F20" s="277">
        <v>2024</v>
      </c>
      <c r="G20" s="277">
        <v>2025</v>
      </c>
    </row>
    <row r="21" spans="2:7" ht="33.75" x14ac:dyDescent="0.25">
      <c r="E21" s="266" t="s">
        <v>356</v>
      </c>
      <c r="F21" s="278">
        <v>1803368.0299331846</v>
      </c>
      <c r="G21" s="278">
        <f>F16</f>
        <v>2384453.8371818182</v>
      </c>
    </row>
    <row r="22" spans="2:7" ht="33.75" x14ac:dyDescent="0.25">
      <c r="E22" s="103" t="s">
        <v>357</v>
      </c>
      <c r="F22" s="278">
        <v>2603241.0202702703</v>
      </c>
      <c r="G22" s="278">
        <f>F17</f>
        <v>3832802.344130435</v>
      </c>
    </row>
    <row r="23" spans="2:7" ht="33.75" x14ac:dyDescent="0.25">
      <c r="E23" s="101" t="s">
        <v>358</v>
      </c>
      <c r="F23" s="278">
        <v>1862266.7385064929</v>
      </c>
      <c r="G23" s="278">
        <f>F18</f>
        <v>1495703.7622105263</v>
      </c>
    </row>
    <row r="24" spans="2:7" x14ac:dyDescent="0.25">
      <c r="E24" s="277" t="s">
        <v>359</v>
      </c>
      <c r="F24" s="278">
        <v>1904196.6893205314</v>
      </c>
      <c r="G24" s="278">
        <f>F10</f>
        <v>2346646.5637154989</v>
      </c>
    </row>
  </sheetData>
  <mergeCells count="13">
    <mergeCell ref="A2:F2"/>
    <mergeCell ref="D3:F3"/>
    <mergeCell ref="A3:A4"/>
    <mergeCell ref="B3:B4"/>
    <mergeCell ref="C3:C4"/>
    <mergeCell ref="G14:G15"/>
    <mergeCell ref="C13:C15"/>
    <mergeCell ref="D13:F13"/>
    <mergeCell ref="A6:A8"/>
    <mergeCell ref="A10:C10"/>
    <mergeCell ref="D14:D15"/>
    <mergeCell ref="E14:E15"/>
    <mergeCell ref="F14:F15"/>
  </mergeCells>
  <printOptions horizontalCentered="1"/>
  <pageMargins left="0.98425196850393704" right="0.39370078740157483" top="0.39370078740157483" bottom="0.39370078740157483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11</vt:i4>
      </vt:variant>
    </vt:vector>
  </HeadingPairs>
  <TitlesOfParts>
    <vt:vector size="19" baseType="lpstr">
      <vt:lpstr>Anexa 16</vt:lpstr>
      <vt:lpstr>Anexa 17</vt:lpstr>
      <vt:lpstr>Anexa 18</vt:lpstr>
      <vt:lpstr>Anexa 20</vt:lpstr>
      <vt:lpstr>Anexa 21</vt:lpstr>
      <vt:lpstr>Anexa 22</vt:lpstr>
      <vt:lpstr>Anexa 23</vt:lpstr>
      <vt:lpstr>Anexa 24</vt:lpstr>
      <vt:lpstr>'Anexa 16'!Imprimare_titluri</vt:lpstr>
      <vt:lpstr>'Anexa 18'!Imprimare_titluri</vt:lpstr>
      <vt:lpstr>'Anexa 20'!Imprimare_titluri</vt:lpstr>
      <vt:lpstr>'Anexa 16'!Zona_de_imprimat</vt:lpstr>
      <vt:lpstr>'Anexa 17'!Zona_de_imprimat</vt:lpstr>
      <vt:lpstr>'Anexa 18'!Zona_de_imprimat</vt:lpstr>
      <vt:lpstr>'Anexa 20'!Zona_de_imprimat</vt:lpstr>
      <vt:lpstr>'Anexa 21'!Zona_de_imprimat</vt:lpstr>
      <vt:lpstr>'Anexa 22'!Zona_de_imprimat</vt:lpstr>
      <vt:lpstr>'Anexa 23'!Zona_de_imprimat</vt:lpstr>
      <vt:lpstr>'Anexa 24'!Zona_de_imprimat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2026-04-29T15:09:58Z</dcterms:modified>
</cp:coreProperties>
</file>