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7B1E337E-0FA1-45F2-8E51-6876CDC7172B}" xr6:coauthVersionLast="47" xr6:coauthVersionMax="47" xr10:uidLastSave="{00000000-0000-0000-0000-000000000000}"/>
  <bookViews>
    <workbookView xWindow="-120" yWindow="-120" windowWidth="29040" windowHeight="15840" tabRatio="734" xr2:uid="{00000000-000D-0000-FFFF-FFFF00000000}"/>
  </bookViews>
  <sheets>
    <sheet name="Anexa 16" sheetId="6" r:id="rId1"/>
    <sheet name="Anexa 17" sheetId="13" r:id="rId2"/>
    <sheet name="Anexa 18" sheetId="8" r:id="rId3"/>
    <sheet name="Anexa 19" sheetId="9" r:id="rId4"/>
    <sheet name="Anexa 20" sheetId="10" r:id="rId5"/>
    <sheet name="Anexa 21" sheetId="14" r:id="rId6"/>
    <sheet name="Anexa 22" sheetId="15" r:id="rId7"/>
    <sheet name="Anexa 23" sheetId="16" r:id="rId8"/>
    <sheet name="Anexa 24" sheetId="22" r:id="rId9"/>
  </sheets>
  <definedNames>
    <definedName name="_xlnm.Print_Area" localSheetId="0">'Anexa 16'!$A$1:$E$88</definedName>
    <definedName name="_xlnm.Print_Area" localSheetId="1">'Anexa 17'!$A$1:$H$15</definedName>
    <definedName name="_xlnm.Print_Area" localSheetId="2">'Anexa 18'!$A$1:$Q$101</definedName>
    <definedName name="_xlnm.Print_Area" localSheetId="3">'Anexa 19'!$A$1:$Q$21</definedName>
    <definedName name="_xlnm.Print_Area" localSheetId="4">'Anexa 20'!$A$1:$Q$34</definedName>
    <definedName name="_xlnm.Print_Area" localSheetId="5">'Anexa 21'!$A$1:$Q$19</definedName>
    <definedName name="_xlnm.Print_Area" localSheetId="6">'Anexa 22'!$A$1:$K$12</definedName>
    <definedName name="_xlnm.Print_Area" localSheetId="7">'Anexa 23'!$A$1:$I$11</definedName>
    <definedName name="_xlnm.Print_Area" localSheetId="8">'Anexa 24'!$A$1:$F$18</definedName>
    <definedName name="_xlnm.Print_Titles" localSheetId="0">'Anexa 16'!$5:$6</definedName>
    <definedName name="_xlnm.Print_Titles" localSheetId="2">'Anexa 18'!$5:$6</definedName>
    <definedName name="_xlnm.Print_Titles" localSheetId="3">'Anexa 19'!$5:$6</definedName>
    <definedName name="_xlnm.Print_Titles" localSheetId="4">'Anexa 20'!$5:$6</definedName>
  </definedNames>
  <calcPr calcId="181029"/>
</workbook>
</file>

<file path=xl/calcChain.xml><?xml version="1.0" encoding="utf-8"?>
<calcChain xmlns="http://schemas.openxmlformats.org/spreadsheetml/2006/main">
  <c r="D9" i="16" l="1"/>
  <c r="D8" i="16"/>
  <c r="R8" i="15"/>
  <c r="R7" i="15"/>
  <c r="R6" i="15"/>
  <c r="R92" i="8"/>
  <c r="R93" i="8"/>
  <c r="R94" i="8"/>
  <c r="R95" i="8"/>
  <c r="D16" i="13"/>
  <c r="C16" i="13"/>
  <c r="H15" i="13"/>
  <c r="H7" i="13"/>
  <c r="H8" i="13"/>
  <c r="H9" i="13"/>
  <c r="H10" i="13"/>
  <c r="H11" i="13"/>
  <c r="H12" i="13"/>
  <c r="H13" i="13"/>
  <c r="H14" i="13"/>
  <c r="H6" i="13"/>
  <c r="R15" i="9" l="1"/>
  <c r="R14" i="9"/>
  <c r="R13" i="9"/>
  <c r="R12" i="9"/>
  <c r="D7" i="22" l="1"/>
  <c r="D7" i="15"/>
  <c r="R28" i="10"/>
  <c r="R29" i="10"/>
  <c r="R30" i="10"/>
  <c r="D18" i="22" l="1"/>
  <c r="D17" i="22"/>
  <c r="D16" i="22"/>
  <c r="E18" i="22"/>
  <c r="E17" i="22"/>
  <c r="E16" i="22"/>
  <c r="E9" i="22"/>
  <c r="D9" i="22"/>
  <c r="E8" i="22"/>
  <c r="D8" i="22"/>
  <c r="E7" i="22"/>
  <c r="E6" i="22"/>
  <c r="D6" i="22"/>
  <c r="D10" i="22" l="1"/>
  <c r="G10" i="16" l="1"/>
  <c r="E10" i="16"/>
  <c r="G9" i="16"/>
  <c r="E9" i="16"/>
  <c r="G8" i="16"/>
  <c r="E8" i="16"/>
  <c r="I10" i="15"/>
  <c r="H10" i="15"/>
  <c r="G10" i="15"/>
  <c r="F10" i="15"/>
  <c r="E10" i="15"/>
  <c r="D10" i="15"/>
  <c r="E9" i="15"/>
  <c r="D9" i="15"/>
  <c r="I8" i="15"/>
  <c r="H8" i="15"/>
  <c r="I7" i="15"/>
  <c r="G8" i="15"/>
  <c r="F8" i="15"/>
  <c r="E8" i="15"/>
  <c r="D8" i="15"/>
  <c r="H7" i="15"/>
  <c r="G7" i="15"/>
  <c r="F7" i="15"/>
  <c r="E7" i="15"/>
  <c r="D11" i="15" l="1"/>
  <c r="E11" i="15"/>
  <c r="G9" i="15" l="1"/>
  <c r="G11" i="15" s="1"/>
  <c r="F9" i="15"/>
  <c r="F11" i="15" s="1"/>
  <c r="D11" i="16" l="1"/>
  <c r="F8" i="22" l="1"/>
  <c r="F18" i="22"/>
  <c r="F17" i="22"/>
  <c r="F16" i="22"/>
  <c r="F9" i="22"/>
  <c r="E10" i="22"/>
  <c r="F6" i="22"/>
  <c r="F7" i="22"/>
  <c r="F10" i="22" l="1"/>
  <c r="G7" i="16" l="1"/>
  <c r="G11" i="16" s="1"/>
  <c r="E7" i="16"/>
  <c r="I9" i="15"/>
  <c r="I11" i="15" s="1"/>
  <c r="M11" i="15" s="1"/>
  <c r="H9" i="15"/>
  <c r="H11" i="15" s="1"/>
  <c r="M10" i="15" l="1"/>
  <c r="E11" i="16"/>
  <c r="F143" i="16"/>
  <c r="E136" i="16"/>
  <c r="D136" i="16"/>
  <c r="C136" i="16"/>
  <c r="F142" i="16"/>
  <c r="E135" i="16"/>
  <c r="D135" i="16"/>
  <c r="C135" i="16"/>
  <c r="C134" i="16"/>
  <c r="F148" i="15"/>
  <c r="E148" i="15"/>
  <c r="D148" i="15"/>
  <c r="C148" i="15"/>
  <c r="F147" i="15"/>
  <c r="E147" i="15"/>
  <c r="D147" i="15"/>
  <c r="C147" i="15"/>
  <c r="C146" i="15"/>
  <c r="K10" i="15"/>
  <c r="J10" i="15"/>
  <c r="J9" i="15"/>
  <c r="K8" i="15"/>
  <c r="J8" i="15"/>
  <c r="K7" i="15"/>
  <c r="N148" i="14"/>
  <c r="M149" i="14"/>
  <c r="D148" i="14"/>
  <c r="C148" i="14"/>
  <c r="N147" i="14"/>
  <c r="M148" i="14"/>
  <c r="D147" i="14"/>
  <c r="C147" i="14"/>
  <c r="N146" i="14"/>
  <c r="M147" i="14"/>
  <c r="D146" i="14"/>
  <c r="C146" i="14"/>
  <c r="K9" i="15" l="1"/>
  <c r="K11" i="15" s="1"/>
  <c r="D134" i="16"/>
  <c r="J7" i="15"/>
  <c r="J11" i="15" s="1"/>
  <c r="D12" i="15" l="1"/>
  <c r="E13" i="15"/>
  <c r="E12" i="15" l="1"/>
  <c r="E146" i="15" s="1"/>
  <c r="D13" i="15"/>
  <c r="F13" i="15"/>
  <c r="S26" i="15" s="1"/>
  <c r="F12" i="15"/>
  <c r="G13" i="15"/>
  <c r="I12" i="15"/>
  <c r="G12" i="15"/>
  <c r="I13" i="15"/>
  <c r="H13" i="15"/>
  <c r="S27" i="15" s="1"/>
  <c r="H12" i="15"/>
  <c r="D146" i="15" l="1"/>
  <c r="S25" i="15"/>
  <c r="F146" i="15"/>
  <c r="J13" i="15"/>
  <c r="K13" i="15"/>
  <c r="D153" i="13"/>
  <c r="C153" i="13"/>
  <c r="D152" i="13"/>
  <c r="C152" i="13"/>
  <c r="D151" i="13"/>
  <c r="C151" i="13"/>
  <c r="F54" i="10" l="1"/>
  <c r="E54" i="10"/>
  <c r="D54" i="10"/>
  <c r="C54" i="10"/>
  <c r="F53" i="10"/>
  <c r="E53" i="10"/>
  <c r="D53" i="10"/>
  <c r="C53" i="10"/>
  <c r="F52" i="10"/>
  <c r="E52" i="10"/>
  <c r="D52" i="10"/>
  <c r="C52" i="10"/>
  <c r="H7" i="16" l="1"/>
  <c r="H10" i="16"/>
  <c r="I10" i="16" s="1"/>
  <c r="H8" i="16"/>
  <c r="H9" i="16"/>
  <c r="H11" i="16" l="1"/>
  <c r="F10" i="16"/>
  <c r="F9" i="16"/>
  <c r="F8" i="16"/>
  <c r="F7" i="16"/>
  <c r="E134" i="16"/>
  <c r="I7" i="16"/>
  <c r="I11" i="16" s="1"/>
  <c r="F11" i="16" l="1"/>
  <c r="F141" i="16" s="1"/>
</calcChain>
</file>

<file path=xl/sharedStrings.xml><?xml version="1.0" encoding="utf-8"?>
<sst xmlns="http://schemas.openxmlformats.org/spreadsheetml/2006/main" count="664" uniqueCount="310">
  <si>
    <t>TOTAL:</t>
  </si>
  <si>
    <t xml:space="preserve">Nr. </t>
  </si>
  <si>
    <t>CPV</t>
  </si>
  <si>
    <t>Denumirea bunurilor, serviciilor, lucrărilor</t>
  </si>
  <si>
    <t xml:space="preserve">Total proceduri publicate </t>
  </si>
  <si>
    <t>034</t>
  </si>
  <si>
    <t>Produse de silvicultură şi de exploatare forestieră</t>
  </si>
  <si>
    <t>091</t>
  </si>
  <si>
    <t>Combustibili</t>
  </si>
  <si>
    <t>092</t>
  </si>
  <si>
    <t>Petrol, cărbune şi produse petroliere</t>
  </si>
  <si>
    <t>142</t>
  </si>
  <si>
    <t>Nisip şi argilă</t>
  </si>
  <si>
    <t>181</t>
  </si>
  <si>
    <t>Îmbrăcăminte de uz profesional, îmbrăcăminte specială de lucru şi accesorii</t>
  </si>
  <si>
    <t>184</t>
  </si>
  <si>
    <t>Îmbrăcăminte specială şi accesorii</t>
  </si>
  <si>
    <t>224</t>
  </si>
  <si>
    <t>Timbre, carnete de cecuri, bancnote, acţiuni, materiale publicitare, cataloage şi manuale</t>
  </si>
  <si>
    <t>228</t>
  </si>
  <si>
    <t>Registre, registre contabile, clasoare, formulare şi alte articole imprimate de papetărie din hârtie sau din carton</t>
  </si>
  <si>
    <t>241</t>
  </si>
  <si>
    <t>Gaze</t>
  </si>
  <si>
    <t>243</t>
  </si>
  <si>
    <t>Produse chimice anorganice şi organice de bază</t>
  </si>
  <si>
    <t>301</t>
  </si>
  <si>
    <t>Maşini, echipament şi accesorii de birou, cu excepţia computerelor, a imprimantelor şi a mobilierului</t>
  </si>
  <si>
    <t>302</t>
  </si>
  <si>
    <t>Echipament şi accesorii pentru computer</t>
  </si>
  <si>
    <t>315</t>
  </si>
  <si>
    <t>Aparatură de iluminat şi lămpi electrice</t>
  </si>
  <si>
    <t>316</t>
  </si>
  <si>
    <t>Echipament electric</t>
  </si>
  <si>
    <t>317</t>
  </si>
  <si>
    <t>Accesorii electronice, electromecanice şi electrotehnice</t>
  </si>
  <si>
    <t>323</t>
  </si>
  <si>
    <t>Receptoare de televiziune şi de radio şi aparate de înregistrare sau de redare a sunetului sau a imaginii</t>
  </si>
  <si>
    <t>336</t>
  </si>
  <si>
    <t>Produse farmaceutice</t>
  </si>
  <si>
    <t>341</t>
  </si>
  <si>
    <t>Autovehicule</t>
  </si>
  <si>
    <t>343</t>
  </si>
  <si>
    <t>Piese şi accesorii pentru vehicule şi pentru motoare de vehicule</t>
  </si>
  <si>
    <t>349</t>
  </si>
  <si>
    <t>Diverse echipamente de transport şi piese de schimb</t>
  </si>
  <si>
    <t>351</t>
  </si>
  <si>
    <t>Echipament de urgenţă şi de siguranţă</t>
  </si>
  <si>
    <t>391</t>
  </si>
  <si>
    <t>Mobilier</t>
  </si>
  <si>
    <t>395</t>
  </si>
  <si>
    <t>Articole textile</t>
  </si>
  <si>
    <t>397</t>
  </si>
  <si>
    <t>Aparate de uz casnic</t>
  </si>
  <si>
    <t>421</t>
  </si>
  <si>
    <t>Utilaje de producţie şi utilizare a puterii mecanice</t>
  </si>
  <si>
    <t>424</t>
  </si>
  <si>
    <t>Echipamente de ridicare şi de manipulare şi piese ale acestora</t>
  </si>
  <si>
    <t>426</t>
  </si>
  <si>
    <t>Maşini-unelte</t>
  </si>
  <si>
    <t>429</t>
  </si>
  <si>
    <t>Diverse utilaje de uz general şi special</t>
  </si>
  <si>
    <t>441</t>
  </si>
  <si>
    <t>Materiale de construcţii şi articole conexe</t>
  </si>
  <si>
    <t>442</t>
  </si>
  <si>
    <t>Produse structurale</t>
  </si>
  <si>
    <t>444</t>
  </si>
  <si>
    <t>Diverse produse fabricate şi articole conexe</t>
  </si>
  <si>
    <t>446</t>
  </si>
  <si>
    <t>Cisterne, rezervoare şi containere; radiatoare şi boilere pentru încălzirea centrală</t>
  </si>
  <si>
    <t>452</t>
  </si>
  <si>
    <t>Lucrări de construcţii complete sau parţiale şi lucrări publice</t>
  </si>
  <si>
    <t>453</t>
  </si>
  <si>
    <t>Lucrări de instalaţii pentru clădiri</t>
  </si>
  <si>
    <t>454</t>
  </si>
  <si>
    <t>Lucrări de finisare a construcţiilor</t>
  </si>
  <si>
    <t>482</t>
  </si>
  <si>
    <t>Pachete software pentru reţele, internet şi intranet</t>
  </si>
  <si>
    <t>488</t>
  </si>
  <si>
    <t>Sisteme de informare şi servere</t>
  </si>
  <si>
    <t>501</t>
  </si>
  <si>
    <t>Servicii de reparare şi de întreţinere a vehiculelor şi a echipamentelor aferente şi servicii</t>
  </si>
  <si>
    <t>503</t>
  </si>
  <si>
    <t>Servicii de reparare şi de întreţinere şi servicii conexe pentru computere personale, pentru echipament de telecomunicaţii şi pentru echipament audiovizual</t>
  </si>
  <si>
    <t>504</t>
  </si>
  <si>
    <t>Servicii de reparare şi de întreţinere a echipamentului medical şi de precizie</t>
  </si>
  <si>
    <t>507</t>
  </si>
  <si>
    <t>Servicii de reparare şi de întreţinere a instalaţiilor de construcţii</t>
  </si>
  <si>
    <t>641</t>
  </si>
  <si>
    <t>Servicii poştale şi de curierat</t>
  </si>
  <si>
    <t>642</t>
  </si>
  <si>
    <t>Servicii de telecomunicaţii</t>
  </si>
  <si>
    <t>665</t>
  </si>
  <si>
    <t>Servicii de asigurare şi de pensie</t>
  </si>
  <si>
    <t>713</t>
  </si>
  <si>
    <t>Servicii de inginerie</t>
  </si>
  <si>
    <t>722</t>
  </si>
  <si>
    <t>Servicii de programare şi de consultanţă software</t>
  </si>
  <si>
    <t>725</t>
  </si>
  <si>
    <t>Servicii informatice</t>
  </si>
  <si>
    <t>772</t>
  </si>
  <si>
    <t>Servicii pentru silvicultură</t>
  </si>
  <si>
    <t>791</t>
  </si>
  <si>
    <t>Servicii juridice</t>
  </si>
  <si>
    <t>793</t>
  </si>
  <si>
    <t>Studii de piaţă şi cercetare economică: sondaje şi statistici</t>
  </si>
  <si>
    <t>797</t>
  </si>
  <si>
    <t>Servicii de investigaţie şi de siguranţă</t>
  </si>
  <si>
    <t>799</t>
  </si>
  <si>
    <t>Diverse servicii comerciale şi servicii conexe</t>
  </si>
  <si>
    <t>805</t>
  </si>
  <si>
    <t>Servicii de formare</t>
  </si>
  <si>
    <t>851</t>
  </si>
  <si>
    <t>Servicii de sănătate</t>
  </si>
  <si>
    <t>905</t>
  </si>
  <si>
    <t>Servicii privind deşeurile menajere şi deşeurile</t>
  </si>
  <si>
    <t>909</t>
  </si>
  <si>
    <t>Servicii de curăţenie şi igienizare</t>
  </si>
  <si>
    <t>Bunuri</t>
  </si>
  <si>
    <t>Lucrări</t>
  </si>
  <si>
    <t>Servicii</t>
  </si>
  <si>
    <t>312</t>
  </si>
  <si>
    <t>Aparate de distribuţie şi control ale energiei electrice</t>
  </si>
  <si>
    <t>313</t>
  </si>
  <si>
    <t>Sârmă şi cabluri izolate</t>
  </si>
  <si>
    <t>Total proceduri anulate</t>
  </si>
  <si>
    <t>NFP</t>
  </si>
  <si>
    <t>Nr. de ordine</t>
  </si>
  <si>
    <t>Denumirea bunurilor, lucrărilor, serviciilor</t>
  </si>
  <si>
    <t>Total contracte</t>
  </si>
  <si>
    <t>Acorduri adiţionale de majorare</t>
  </si>
  <si>
    <t>Alte acorduri adiţionale</t>
  </si>
  <si>
    <t>Total contracte și acorduri adiţionale</t>
  </si>
  <si>
    <t>Suma totală (MDL, inclusiv TVA)</t>
  </si>
  <si>
    <t>Ponderea fiecărei categorii în suma totală a contractelor (%)</t>
  </si>
  <si>
    <t>Ponderea fiecări categorii după numărul de contracte (%)</t>
  </si>
  <si>
    <t>Nr.</t>
  </si>
  <si>
    <t>Suma (MDL, inclusiv TVA)</t>
  </si>
  <si>
    <t>090</t>
  </si>
  <si>
    <t>Produse petroliere, combustibil, electricitate şi alte surse de energie</t>
  </si>
  <si>
    <t>Dintre care:</t>
  </si>
  <si>
    <t>% Bunuri</t>
  </si>
  <si>
    <t>% Lucrări</t>
  </si>
  <si>
    <t>% Servicii</t>
  </si>
  <si>
    <t>Nr. total contracte</t>
  </si>
  <si>
    <t>Suma total contracte</t>
  </si>
  <si>
    <t>Nr. total acorduri adiționale de majorare</t>
  </si>
  <si>
    <t>Suma total acorduri adiționale de majorare</t>
  </si>
  <si>
    <t>Alte acorduri adiționale</t>
  </si>
  <si>
    <t>Suma totală</t>
  </si>
  <si>
    <t>Informaţie privind contractele/acordurile adiționale pentru fiecare obiect de achiziţie în parte, încheiate în rezultatul procedurilor</t>
  </si>
  <si>
    <t>500</t>
  </si>
  <si>
    <t>Servicii de reparare şi întreţinere</t>
  </si>
  <si>
    <t>Informaţie privind contractele/acordurile adiționale pentru fiecare obiect de achiziţie în parte,</t>
  </si>
  <si>
    <t>Informaţia privind repartizarea achiziţiilor după tipul obiectului de achiziţie</t>
  </si>
  <si>
    <t>Tip procedură</t>
  </si>
  <si>
    <t>Procedura de achiziţie</t>
  </si>
  <si>
    <t>Suma cu TVA</t>
  </si>
  <si>
    <t>Nr. de contracte</t>
  </si>
  <si>
    <t>Proceduri desfășurate prin pubicarea anunțului de participare in BAP</t>
  </si>
  <si>
    <t xml:space="preserve">Licitaţii deschise </t>
  </si>
  <si>
    <t>Acord Cadru, contracte subsecvente</t>
  </si>
  <si>
    <t>Proceduri desfășurate fără pubicarea anunțului de participare in BAP</t>
  </si>
  <si>
    <t>Negociere fără publicare</t>
  </si>
  <si>
    <t>TOTAL</t>
  </si>
  <si>
    <t>PONDEREA %</t>
  </si>
  <si>
    <t>Cota parte %</t>
  </si>
  <si>
    <r>
      <t xml:space="preserve">Suma total contracte </t>
    </r>
    <r>
      <rPr>
        <b/>
        <sz val="10"/>
        <color indexed="9"/>
        <rFont val="Calibri"/>
        <family val="2"/>
        <charset val="204"/>
      </rPr>
      <t>Bunuri</t>
    </r>
  </si>
  <si>
    <r>
      <t xml:space="preserve">Nr. total contracte </t>
    </r>
    <r>
      <rPr>
        <b/>
        <sz val="10"/>
        <color indexed="9"/>
        <rFont val="Calibri"/>
        <family val="2"/>
        <charset val="204"/>
      </rPr>
      <t>Bunuri</t>
    </r>
  </si>
  <si>
    <r>
      <t xml:space="preserve">Suma total contracte </t>
    </r>
    <r>
      <rPr>
        <b/>
        <sz val="10"/>
        <color indexed="9"/>
        <rFont val="Calibri"/>
        <family val="2"/>
        <charset val="204"/>
      </rPr>
      <t>Lucrări</t>
    </r>
  </si>
  <si>
    <r>
      <t xml:space="preserve">Nr. total contracte </t>
    </r>
    <r>
      <rPr>
        <b/>
        <sz val="10"/>
        <color indexed="9"/>
        <rFont val="Calibri"/>
        <family val="2"/>
        <charset val="204"/>
      </rPr>
      <t xml:space="preserve"> Lucrări</t>
    </r>
  </si>
  <si>
    <r>
      <t xml:space="preserve">Suma total contracte </t>
    </r>
    <r>
      <rPr>
        <b/>
        <sz val="10"/>
        <color indexed="9"/>
        <rFont val="Calibri"/>
        <family val="2"/>
        <charset val="204"/>
      </rPr>
      <t>Servicii</t>
    </r>
  </si>
  <si>
    <r>
      <t xml:space="preserve">Nr. total contracte </t>
    </r>
    <r>
      <rPr>
        <b/>
        <sz val="10"/>
        <color indexed="9"/>
        <rFont val="Calibri"/>
        <family val="2"/>
        <charset val="204"/>
      </rPr>
      <t xml:space="preserve">  Servicii</t>
    </r>
  </si>
  <si>
    <t>Nr. de proceduri</t>
  </si>
  <si>
    <t>Suma contractelor, (lei)</t>
  </si>
  <si>
    <t>Acord cadru</t>
  </si>
  <si>
    <t>Proceduri negociere fără publicare</t>
  </si>
  <si>
    <t>Total</t>
  </si>
  <si>
    <t>Valoarea medie a unui contract atribuit, lei</t>
  </si>
  <si>
    <t>4/3</t>
  </si>
  <si>
    <t>Tip obiect de achiziție</t>
  </si>
  <si>
    <t>324</t>
  </si>
  <si>
    <t>Reţele</t>
  </si>
  <si>
    <t>393</t>
  </si>
  <si>
    <t>Diverse echipamente</t>
  </si>
  <si>
    <t>445</t>
  </si>
  <si>
    <t>Scule, lacăte, chei, balamale, dispozitive de fixare, lanţuri şi resorturi</t>
  </si>
  <si>
    <t>385</t>
  </si>
  <si>
    <t>Aparate de control şi de testare</t>
  </si>
  <si>
    <t>653</t>
  </si>
  <si>
    <t>Distribuţie de energie electrică şi servicii conexe</t>
  </si>
  <si>
    <t>792</t>
  </si>
  <si>
    <t>Servicii de contabilitate, servicii de audit şi servicii fiscale</t>
  </si>
  <si>
    <t>Licitaţii deschise</t>
  </si>
  <si>
    <t>Ponderea procedurilor anulate în numărul total de proceduri</t>
  </si>
  <si>
    <t>Anulat din lipsa ofertelor</t>
  </si>
  <si>
    <t>Anulat din lipsa/insuficienta finantarii</t>
  </si>
  <si>
    <t>Anulat - oferte elaborate nu in conformitate cu cerintele cuprinse in documentatia de atribuire</t>
  </si>
  <si>
    <t>Anulat - abateri grave de la prevederile legale care afecteaza rezultatul procedurii de atribuire</t>
  </si>
  <si>
    <t>Anulat - oferte ce depasesc cu 30% valoarea estimata a achizitiei</t>
  </si>
  <si>
    <t>Anulat - oferte neconforme</t>
  </si>
  <si>
    <t>Anulat de AC - multiple motive</t>
  </si>
  <si>
    <t>Anulat ca rezultat a deciziei ANSC</t>
  </si>
  <si>
    <t>Cauza anulării / Proceduri</t>
  </si>
  <si>
    <t>Acorduri adiţionale de ajustare</t>
  </si>
  <si>
    <t>Acorduri adiţionale de mișorare</t>
  </si>
  <si>
    <t>Acorduri adiţionale de rezoluțiune</t>
  </si>
  <si>
    <t>14 (3+5+7+9+11+13)</t>
  </si>
  <si>
    <t>15 (4+6+8+10+12)</t>
  </si>
  <si>
    <t>Nr. total acorduri adiționale de ajustare</t>
  </si>
  <si>
    <t>Suma total acorduri adiționale de ajustare</t>
  </si>
  <si>
    <t>Nr. total acorduri adiționale de micșorare</t>
  </si>
  <si>
    <t>Suma total acorduri adiționale de micșorare</t>
  </si>
  <si>
    <t>Nr. total acorduri adiționale de rezoluțiune</t>
  </si>
  <si>
    <t>Suma total acorduri adiționale de rezoluțiune</t>
  </si>
  <si>
    <t>Valoarea medie a unui contract de achiziții publice de bunuri</t>
  </si>
  <si>
    <t>Valoarea medie a unui contract de achiziții publice de lucrări</t>
  </si>
  <si>
    <t>Valoarea medie a unui contract de achiziții publice de servicii</t>
  </si>
  <si>
    <t>Valoarea medie a unui contract de achiziții publice</t>
  </si>
  <si>
    <t>229</t>
  </si>
  <si>
    <t>Diverse imprimate</t>
  </si>
  <si>
    <t>378</t>
  </si>
  <si>
    <t>Articole pentru lucrări de artizanat şi artă</t>
  </si>
  <si>
    <t>Acorduri adiţionale de reziliere</t>
  </si>
  <si>
    <t xml:space="preserve">Cerere a ofertelor de preţuri </t>
  </si>
  <si>
    <t>311</t>
  </si>
  <si>
    <t>Motoare, generatoare şi transformatoare electrice</t>
  </si>
  <si>
    <t>345</t>
  </si>
  <si>
    <t>Nave şi ambarcaţiuni</t>
  </si>
  <si>
    <t>249</t>
  </si>
  <si>
    <t>Produse chimice fine şi produse chimice variate</t>
  </si>
  <si>
    <t>314</t>
  </si>
  <si>
    <t>Acumulatori, pile galvanice şi baterii primare</t>
  </si>
  <si>
    <t>383</t>
  </si>
  <si>
    <t>Instrumente de măsurare</t>
  </si>
  <si>
    <t>384</t>
  </si>
  <si>
    <t>Instrumente de verificare a proprietăţilor fizice</t>
  </si>
  <si>
    <t>432</t>
  </si>
  <si>
    <t>Utilaje pentru terasamente, utilaje de excavare şi piese ale acestora</t>
  </si>
  <si>
    <t>483</t>
  </si>
  <si>
    <t>Pachete software pentru crearea de documente, pentru desen, imagistică, planificare şi productivitate</t>
  </si>
  <si>
    <t>486</t>
  </si>
  <si>
    <t>Pachete software pentru baze de date şi operare</t>
  </si>
  <si>
    <t>489</t>
  </si>
  <si>
    <t>Diverse pachete software şi sisteme informatice</t>
  </si>
  <si>
    <t>505</t>
  </si>
  <si>
    <t>Servicii de reparare şi de întreţinere a pompelor, a vanelor, a robinetelor, a containerelor de metal şi a maşinilor</t>
  </si>
  <si>
    <t>512</t>
  </si>
  <si>
    <t>Servicii de instalare de echipament de măsurat, de control, de testare şi de navigare</t>
  </si>
  <si>
    <t>907</t>
  </si>
  <si>
    <t>Servicii privind mediul</t>
  </si>
  <si>
    <t>Acord-cadru</t>
  </si>
  <si>
    <t>440</t>
  </si>
  <si>
    <t>Structuri şi materiale de construcţii; produse auxiliare pentru construcţii (cu excepţia aparatelor electrice)</t>
  </si>
  <si>
    <t>480</t>
  </si>
  <si>
    <t>Pachete software şi sisteme informatice</t>
  </si>
  <si>
    <t>Acorduri adiţionale de micșorare</t>
  </si>
  <si>
    <t>904</t>
  </si>
  <si>
    <t>Servicii privind apele reziduale</t>
  </si>
  <si>
    <t>487</t>
  </si>
  <si>
    <t>Utilitare pentru pachete software</t>
  </si>
  <si>
    <t>310</t>
  </si>
  <si>
    <t>Maşini, aparate, echipamente şi consumabile electrice; iluminat</t>
  </si>
  <si>
    <t>443</t>
  </si>
  <si>
    <t>Cablu, sârmă şi produse conexe</t>
  </si>
  <si>
    <t>340</t>
  </si>
  <si>
    <t>Echipamente de transport şi produse auxiliare pentru transport</t>
  </si>
  <si>
    <t>346</t>
  </si>
  <si>
    <t>Locomotive şi materiale rulante feroviare şi piese</t>
  </si>
  <si>
    <t>Anulat - propuneri dezavantajoase pentru autoritatea contractanta</t>
  </si>
  <si>
    <t>Licitaţii restrînse</t>
  </si>
  <si>
    <t>140</t>
  </si>
  <si>
    <t>Produse de minerit, metale de bază şi produse conexe</t>
  </si>
  <si>
    <t>146</t>
  </si>
  <si>
    <t>Minereuri metalifere şi aliaje</t>
  </si>
  <si>
    <t>431</t>
  </si>
  <si>
    <t>Echipament minier</t>
  </si>
  <si>
    <t>600</t>
  </si>
  <si>
    <t>Servicii de transport (cu excepţia transportului de deşeuri)</t>
  </si>
  <si>
    <t>730</t>
  </si>
  <si>
    <t>Servicii de cercetare şi de dezvoltare şi servicii conexe de consultanţă</t>
  </si>
  <si>
    <t>766</t>
  </si>
  <si>
    <t>Servicii de inspecţie a conductelor</t>
  </si>
  <si>
    <t>AP LD utilități</t>
  </si>
  <si>
    <t>AP LR utilitați</t>
  </si>
  <si>
    <r>
      <t xml:space="preserve">Informaţia privind procedurile de achiziţii sectoriale </t>
    </r>
    <r>
      <rPr>
        <b/>
        <u/>
        <sz val="12"/>
        <rFont val="Calibri"/>
        <family val="2"/>
      </rPr>
      <t>anulate</t>
    </r>
    <r>
      <rPr>
        <b/>
        <sz val="12"/>
        <rFont val="Calibri"/>
        <family val="2"/>
        <charset val="204"/>
      </rPr>
      <t xml:space="preserve"> în perioada anului 2024</t>
    </r>
  </si>
  <si>
    <r>
      <t xml:space="preserve">Informaţie privind contractele/acordurile adiționale pentru fiecare obiect de achiziţie în parte, încheiate în rezultatul </t>
    </r>
    <r>
      <rPr>
        <b/>
        <u/>
        <sz val="12"/>
        <color indexed="8"/>
        <rFont val="Calibri"/>
        <family val="2"/>
        <charset val="204"/>
      </rPr>
      <t>Licitaţiilor deschise</t>
    </r>
    <r>
      <rPr>
        <b/>
        <sz val="12"/>
        <color indexed="8"/>
        <rFont val="Calibri"/>
        <family val="2"/>
        <charset val="204"/>
      </rPr>
      <t xml:space="preserve"> în perioada anului 2024 (achiziții sectoriale)</t>
    </r>
  </si>
  <si>
    <t>240</t>
  </si>
  <si>
    <t>Produse chimice</t>
  </si>
  <si>
    <t>765</t>
  </si>
  <si>
    <t>Servicii la sol şi servicii marine</t>
  </si>
  <si>
    <t>716</t>
  </si>
  <si>
    <t>Servicii de testare, analiză şi consultanţă tehnică</t>
  </si>
  <si>
    <t>Informaţie privind procedurile de Licitaţii deschise și Licitații restrînse pentru fiecare obiect de achiziție, anunțate de către entitățile contractante în perioada anului 2024 (achiziții scetoriale)</t>
  </si>
  <si>
    <t>ANEXA Nr. 16</t>
  </si>
  <si>
    <t>ANEXA Nr. 17</t>
  </si>
  <si>
    <t>ANEXA Nr. 18</t>
  </si>
  <si>
    <t>ANEXA Nr. 19</t>
  </si>
  <si>
    <r>
      <t xml:space="preserve">  desfăşurate prin </t>
    </r>
    <r>
      <rPr>
        <b/>
        <u/>
        <sz val="12"/>
        <color indexed="8"/>
        <rFont val="Calibri"/>
        <family val="2"/>
        <charset val="204"/>
      </rPr>
      <t>Licitații restrînse</t>
    </r>
    <r>
      <rPr>
        <b/>
        <sz val="12"/>
        <color indexed="8"/>
        <rFont val="Calibri"/>
        <family val="2"/>
        <charset val="204"/>
      </rPr>
      <t xml:space="preserve"> în perioada anului 2024 (achiziții sectoriale)</t>
    </r>
  </si>
  <si>
    <t>ANEXA Nr. 20</t>
  </si>
  <si>
    <r>
      <t xml:space="preserve">încheiate în rezultatul </t>
    </r>
    <r>
      <rPr>
        <b/>
        <u/>
        <sz val="12"/>
        <color indexed="8"/>
        <rFont val="Calibri"/>
        <family val="2"/>
      </rPr>
      <t>procedurii de negociere fără publicare</t>
    </r>
    <r>
      <rPr>
        <b/>
        <sz val="12"/>
        <color indexed="8"/>
        <rFont val="Calibri"/>
        <family val="2"/>
        <charset val="204"/>
      </rPr>
      <t xml:space="preserve"> în perioada anului 2024 (achiziții sectoriale)</t>
    </r>
  </si>
  <si>
    <t>ANEXA Nr. 21</t>
  </si>
  <si>
    <r>
      <t xml:space="preserve">încheiate în rezultatul achiziţiilor sectoriale efectuate prin </t>
    </r>
    <r>
      <rPr>
        <b/>
        <u/>
        <sz val="11"/>
        <color indexed="8"/>
        <rFont val="Calibri"/>
        <family val="2"/>
      </rPr>
      <t>Acord Cadru</t>
    </r>
    <r>
      <rPr>
        <b/>
        <sz val="11"/>
        <color indexed="8"/>
        <rFont val="Calibri"/>
        <family val="2"/>
        <charset val="204"/>
      </rPr>
      <t xml:space="preserve">  în perioada anului 2024</t>
    </r>
  </si>
  <si>
    <t>ANEXA Nr. 22</t>
  </si>
  <si>
    <t xml:space="preserve"> (bunuri/lucrări/servicii) realizate de entitățile contractante în perioada anului 2024 (achiziții sectoriale)</t>
  </si>
  <si>
    <t xml:space="preserve">Informaţia privind realizarea achiziţiilor sectoriale în perioada anului 2024 </t>
  </si>
  <si>
    <t>Anexa 23</t>
  </si>
  <si>
    <t>Licitații restrînse</t>
  </si>
  <si>
    <t>Valoarea medie a contractelor de achiziții sectoriale atribuite în perioada anului 2024</t>
  </si>
  <si>
    <t>Anexa 24</t>
  </si>
  <si>
    <t>Proceduri desfășurate prin pubicarea anunțului de participare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</si>
</sst>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</font>
    <font>
      <b/>
      <sz val="10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2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</font>
    <font>
      <b/>
      <sz val="10"/>
      <color theme="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9"/>
      <color theme="0"/>
      <name val="Calibri"/>
      <family val="2"/>
      <charset val="204"/>
    </font>
    <font>
      <b/>
      <sz val="12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u/>
      <sz val="12"/>
      <color indexed="8"/>
      <name val="Calibri"/>
      <family val="2"/>
    </font>
    <font>
      <b/>
      <sz val="7"/>
      <color theme="0"/>
      <name val="Calibri"/>
      <family val="2"/>
      <charset val="204"/>
    </font>
    <font>
      <sz val="7"/>
      <name val="Calibri"/>
      <family val="2"/>
      <charset val="204"/>
    </font>
    <font>
      <sz val="8"/>
      <name val="Arial"/>
      <family val="2"/>
      <charset val="204"/>
    </font>
    <font>
      <sz val="7"/>
      <color theme="1"/>
      <name val="Calibri"/>
      <family val="2"/>
      <charset val="204"/>
      <scheme val="minor"/>
    </font>
    <font>
      <sz val="8"/>
      <color theme="0" tint="-0.249977111117893"/>
      <name val="Calibri"/>
      <family val="2"/>
      <charset val="204"/>
    </font>
    <font>
      <b/>
      <sz val="8"/>
      <color theme="0" tint="-0.249977111117893"/>
      <name val="Calibri"/>
      <family val="2"/>
      <charset val="204"/>
    </font>
    <font>
      <b/>
      <u/>
      <sz val="12"/>
      <color indexed="8"/>
      <name val="Calibri"/>
      <family val="2"/>
      <charset val="204"/>
    </font>
    <font>
      <b/>
      <sz val="8"/>
      <color theme="0"/>
      <name val="Calibri"/>
      <family val="2"/>
      <charset val="204"/>
    </font>
    <font>
      <sz val="10"/>
      <color indexed="9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  <font>
      <sz val="8"/>
      <color theme="0" tint="-0.34998626667073579"/>
      <name val="Calibri"/>
      <family val="2"/>
      <charset val="204"/>
    </font>
    <font>
      <sz val="10"/>
      <color theme="0" tint="-0.34998626667073579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u/>
      <sz val="11"/>
      <color indexed="8"/>
      <name val="Calibri"/>
      <family val="2"/>
    </font>
    <font>
      <b/>
      <sz val="8"/>
      <name val="Calibri"/>
      <family val="2"/>
      <charset val="204"/>
    </font>
    <font>
      <b/>
      <sz val="8"/>
      <color theme="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b/>
      <sz val="8"/>
      <color theme="0"/>
      <name val="Calibri"/>
      <family val="2"/>
      <scheme val="minor"/>
    </font>
    <font>
      <sz val="10"/>
      <color theme="0"/>
      <name val="Calibri"/>
      <family val="2"/>
      <charset val="204"/>
      <scheme val="minor"/>
    </font>
    <font>
      <b/>
      <sz val="10"/>
      <color indexed="9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22"/>
      <name val="Calibri"/>
      <family val="2"/>
      <charset val="204"/>
    </font>
    <font>
      <sz val="10"/>
      <color indexed="22"/>
      <name val="Calibri"/>
      <family val="2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</font>
    <font>
      <b/>
      <u/>
      <sz val="12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sz val="7"/>
      <color indexed="8"/>
      <name val="Calibri"/>
      <family val="2"/>
      <charset val="204"/>
    </font>
    <font>
      <b/>
      <sz val="7"/>
      <color indexed="8"/>
      <name val="Calibri"/>
      <family val="2"/>
      <charset val="204"/>
    </font>
    <font>
      <sz val="8"/>
      <color theme="1"/>
      <name val="Calibri"/>
      <family val="2"/>
      <charset val="204"/>
    </font>
    <font>
      <b/>
      <sz val="14"/>
      <name val="Calibri"/>
      <family val="2"/>
      <charset val="204"/>
    </font>
    <font>
      <b/>
      <sz val="7"/>
      <color theme="1"/>
      <name val="Calibri"/>
      <family val="2"/>
      <charset val="204"/>
    </font>
    <font>
      <sz val="7"/>
      <color theme="1"/>
      <name val="Calibri"/>
      <family val="2"/>
      <charset val="204"/>
    </font>
    <font>
      <b/>
      <sz val="8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499984740745262"/>
        <bgColor indexed="0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4" tint="0.79998168889431442"/>
      </patternFill>
    </fill>
  </fills>
  <borders count="127">
    <border>
      <left/>
      <right/>
      <top/>
      <bottom/>
      <diagonal/>
    </border>
    <border>
      <left style="medium">
        <color theme="8" tint="-0.499984740745262"/>
      </left>
      <right style="thin">
        <color indexed="64"/>
      </right>
      <top/>
      <bottom style="thin">
        <color indexed="64"/>
      </bottom>
      <diagonal/>
    </border>
    <border>
      <left style="medium">
        <color theme="8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499984740745262"/>
      </left>
      <right style="thin">
        <color theme="0"/>
      </right>
      <top style="medium">
        <color theme="8" tint="-0.49998474074526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theme="8" tint="-0.49998474074526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theme="8" tint="-0.499984740745262"/>
      </top>
      <bottom style="thin">
        <color theme="0"/>
      </bottom>
      <diagonal/>
    </border>
    <border>
      <left style="thin">
        <color theme="0"/>
      </left>
      <right style="medium">
        <color theme="8" tint="-0.499984740745262"/>
      </right>
      <top style="medium">
        <color theme="8" tint="-0.499984740745262"/>
      </top>
      <bottom style="thin">
        <color theme="0"/>
      </bottom>
      <diagonal/>
    </border>
    <border>
      <left style="medium">
        <color theme="8" tint="-0.499984740745262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8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499984740745262"/>
      </left>
      <right/>
      <top/>
      <bottom style="medium">
        <color theme="8" tint="-0.499984740745262"/>
      </bottom>
      <diagonal/>
    </border>
    <border>
      <left/>
      <right style="thin">
        <color theme="0"/>
      </right>
      <top/>
      <bottom style="medium">
        <color theme="8" tint="-0.499984740745262"/>
      </bottom>
      <diagonal/>
    </border>
    <border>
      <left/>
      <right style="thin">
        <color theme="0"/>
      </right>
      <top/>
      <bottom style="medium">
        <color rgb="FF16365C"/>
      </bottom>
      <diagonal/>
    </border>
    <border>
      <left style="thin">
        <color theme="0"/>
      </left>
      <right style="thin">
        <color theme="0"/>
      </right>
      <top/>
      <bottom style="medium">
        <color rgb="FF16365C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medium">
        <color theme="8" tint="-0.499984740745262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medium">
        <color theme="8" tint="-0.499984740745262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8" tint="-0.499984740745262"/>
      </left>
      <right style="thin">
        <color theme="0"/>
      </right>
      <top style="thin">
        <color indexed="64"/>
      </top>
      <bottom style="medium">
        <color theme="8" tint="-0.49998474074526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theme="8" tint="-0.499984740745262"/>
      </bottom>
      <diagonal/>
    </border>
    <border>
      <left style="thin">
        <color theme="0"/>
      </left>
      <right style="thin">
        <color theme="0"/>
      </right>
      <top/>
      <bottom style="medium">
        <color theme="8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8" tint="-0.499984740745262"/>
      </right>
      <top/>
      <bottom style="thin">
        <color indexed="64"/>
      </bottom>
      <diagonal/>
    </border>
    <border>
      <left style="thin">
        <color indexed="64"/>
      </left>
      <right style="medium">
        <color theme="8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theme="8" tint="-0.499984740745262"/>
      </bottom>
      <diagonal/>
    </border>
    <border>
      <left/>
      <right/>
      <top style="thin">
        <color theme="0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thin">
        <color indexed="64"/>
      </bottom>
      <diagonal/>
    </border>
    <border>
      <left/>
      <right style="medium">
        <color theme="8" tint="-0.499984740745262"/>
      </right>
      <top style="thin">
        <color indexed="64"/>
      </top>
      <bottom style="medium">
        <color theme="8" tint="-0.499984740745262"/>
      </bottom>
      <diagonal/>
    </border>
    <border>
      <left style="thin">
        <color theme="0"/>
      </left>
      <right style="thin">
        <color indexed="64"/>
      </right>
      <top/>
      <bottom style="medium">
        <color theme="8" tint="-0.499984740745262"/>
      </bottom>
      <diagonal/>
    </border>
    <border>
      <left style="medium">
        <color theme="8" tint="-0.499984740745262"/>
      </left>
      <right style="medium">
        <color theme="0"/>
      </right>
      <top style="medium">
        <color theme="8" tint="-0.499984740745262"/>
      </top>
      <bottom style="thin">
        <color indexed="64"/>
      </bottom>
      <diagonal/>
    </border>
    <border>
      <left/>
      <right style="thin">
        <color theme="0"/>
      </right>
      <top style="medium">
        <color theme="8" tint="-0.499984740745262"/>
      </top>
      <bottom style="thin">
        <color indexed="64"/>
      </bottom>
      <diagonal/>
    </border>
    <border>
      <left style="thin">
        <color theme="0"/>
      </left>
      <right style="medium">
        <color theme="0"/>
      </right>
      <top style="medium">
        <color theme="8" tint="-0.499984740745262"/>
      </top>
      <bottom style="thin">
        <color indexed="64"/>
      </bottom>
      <diagonal/>
    </border>
    <border>
      <left/>
      <right style="thin">
        <color indexed="64"/>
      </right>
      <top style="medium">
        <color theme="8" tint="-0.499984740745262"/>
      </top>
      <bottom style="thin">
        <color theme="0"/>
      </bottom>
      <diagonal/>
    </border>
    <border>
      <left style="thin">
        <color indexed="64"/>
      </left>
      <right style="medium">
        <color theme="0"/>
      </right>
      <top style="medium">
        <color theme="8" tint="-0.499984740745262"/>
      </top>
      <bottom style="thin">
        <color theme="0"/>
      </bottom>
      <diagonal/>
    </border>
    <border>
      <left style="thin">
        <color indexed="64"/>
      </left>
      <right style="medium">
        <color theme="8" tint="-0.499984740745262"/>
      </right>
      <top style="medium">
        <color theme="8" tint="-0.499984740745262"/>
      </top>
      <bottom style="thin">
        <color theme="0"/>
      </bottom>
      <diagonal/>
    </border>
    <border>
      <left style="medium">
        <color theme="8" tint="-0.499984740745262"/>
      </left>
      <right style="medium">
        <color theme="0"/>
      </right>
      <top style="thin">
        <color indexed="64"/>
      </top>
      <bottom style="medium">
        <color theme="8" tint="-0.499984740745262"/>
      </bottom>
      <diagonal/>
    </border>
    <border>
      <left/>
      <right style="thin">
        <color theme="0"/>
      </right>
      <top style="thin">
        <color indexed="64"/>
      </top>
      <bottom style="medium">
        <color theme="8" tint="-0.499984740745262"/>
      </bottom>
      <diagonal/>
    </border>
    <border>
      <left style="thin">
        <color theme="0"/>
      </left>
      <right style="medium">
        <color theme="0"/>
      </right>
      <top style="thin">
        <color indexed="64"/>
      </top>
      <bottom style="medium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8" tint="-0.499984740745262"/>
      </bottom>
      <diagonal/>
    </border>
    <border>
      <left style="thin">
        <color theme="0"/>
      </left>
      <right style="medium">
        <color theme="8" tint="-0.499984740745262"/>
      </right>
      <top style="thin">
        <color theme="0"/>
      </top>
      <bottom style="medium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/>
      <diagonal/>
    </border>
    <border>
      <left style="thin">
        <color indexed="64"/>
      </left>
      <right style="medium">
        <color theme="8" tint="-0.499984740745262"/>
      </right>
      <top style="medium">
        <color theme="8" tint="-0.499984740745262"/>
      </top>
      <bottom style="thin">
        <color indexed="64"/>
      </bottom>
      <diagonal/>
    </border>
    <border>
      <left style="medium">
        <color theme="8" tint="-0.499984740745262"/>
      </left>
      <right style="thin">
        <color indexed="64"/>
      </right>
      <top style="medium">
        <color theme="8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8" tint="-0.499984740745262"/>
      </top>
      <bottom style="thin">
        <color indexed="64"/>
      </bottom>
      <diagonal/>
    </border>
    <border>
      <left style="medium">
        <color theme="8" tint="-0.499984740745262"/>
      </left>
      <right style="medium">
        <color theme="8" tint="-0.499984740745262"/>
      </right>
      <top/>
      <bottom/>
      <diagonal/>
    </border>
    <border>
      <left style="medium">
        <color theme="8" tint="-0.499984740745262"/>
      </left>
      <right style="medium">
        <color theme="8" tint="-0.499984740745262"/>
      </right>
      <top/>
      <bottom style="thin">
        <color indexed="64"/>
      </bottom>
      <diagonal/>
    </border>
    <border>
      <left style="medium">
        <color theme="8" tint="-0.499984740745262"/>
      </left>
      <right style="medium">
        <color theme="8" tint="-0.499984740745262"/>
      </right>
      <top style="thin">
        <color indexed="64"/>
      </top>
      <bottom/>
      <diagonal/>
    </border>
    <border>
      <left style="medium">
        <color theme="8" tint="-0.499984740745262"/>
      </left>
      <right style="thin">
        <color indexed="64"/>
      </right>
      <top style="thin">
        <color indexed="64"/>
      </top>
      <bottom style="medium">
        <color rgb="FF16365C"/>
      </bottom>
      <diagonal/>
    </border>
    <border>
      <left style="thin">
        <color indexed="64"/>
      </left>
      <right style="medium">
        <color rgb="FF16365C"/>
      </right>
      <top style="thin">
        <color indexed="64"/>
      </top>
      <bottom style="medium">
        <color rgb="FF16365C"/>
      </bottom>
      <diagonal/>
    </border>
    <border>
      <left/>
      <right style="thin">
        <color indexed="64"/>
      </right>
      <top style="thin">
        <color indexed="64"/>
      </top>
      <bottom style="medium">
        <color rgb="FF16365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16365C"/>
      </bottom>
      <diagonal/>
    </border>
    <border>
      <left style="thin">
        <color indexed="64"/>
      </left>
      <right/>
      <top style="thin">
        <color indexed="64"/>
      </top>
      <bottom style="medium">
        <color rgb="FF16365C"/>
      </bottom>
      <diagonal/>
    </border>
    <border>
      <left style="thin">
        <color indexed="64"/>
      </left>
      <right style="medium">
        <color theme="8" tint="-0.499984740745262"/>
      </right>
      <top style="thin">
        <color indexed="64"/>
      </top>
      <bottom style="medium">
        <color rgb="FF16365C"/>
      </bottom>
      <diagonal/>
    </border>
    <border>
      <left style="medium">
        <color theme="8" tint="-0.499984740745262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/>
      <bottom style="medium">
        <color theme="8" tint="-0.499984740745262"/>
      </bottom>
      <diagonal/>
    </border>
    <border>
      <left style="thin">
        <color theme="0"/>
      </left>
      <right/>
      <top/>
      <bottom style="medium">
        <color theme="8" tint="-0.499984740745262"/>
      </bottom>
      <diagonal/>
    </border>
    <border>
      <left style="thin">
        <color theme="0"/>
      </left>
      <right style="medium">
        <color theme="8" tint="-0.499984740745262"/>
      </right>
      <top/>
      <bottom style="medium">
        <color theme="8" tint="-0.499984740745262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5" tint="-0.89999084444715716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medium">
        <color rgb="FF16365C"/>
      </right>
      <top/>
      <bottom style="medium">
        <color rgb="FF16365C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 style="thin">
        <color theme="3" tint="-0.499984740745262"/>
      </right>
      <top style="thin">
        <color indexed="64"/>
      </top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</cellStyleXfs>
  <cellXfs count="498">
    <xf numFmtId="0" fontId="0" fillId="0" borderId="0" xfId="0"/>
    <xf numFmtId="0" fontId="2" fillId="0" borderId="0" xfId="1" applyFont="1"/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1" fillId="0" borderId="0" xfId="1"/>
    <xf numFmtId="4" fontId="5" fillId="0" borderId="0" xfId="1" applyNumberFormat="1" applyFont="1"/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4" fontId="8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5" fillId="0" borderId="0" xfId="1" applyFont="1"/>
    <xf numFmtId="0" fontId="11" fillId="0" borderId="0" xfId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/>
    </xf>
    <xf numFmtId="0" fontId="3" fillId="4" borderId="5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2" fillId="0" borderId="0" xfId="5" applyFont="1"/>
    <xf numFmtId="0" fontId="2" fillId="0" borderId="0" xfId="5" applyFont="1" applyAlignment="1">
      <alignment horizontal="center" vertical="center" wrapText="1"/>
    </xf>
    <xf numFmtId="0" fontId="8" fillId="0" borderId="0" xfId="9" applyFont="1" applyAlignment="1">
      <alignment horizontal="center" vertical="center" wrapText="1"/>
    </xf>
    <xf numFmtId="0" fontId="16" fillId="0" borderId="0" xfId="5" applyFont="1" applyAlignment="1">
      <alignment horizontal="center" vertical="center" wrapText="1"/>
    </xf>
    <xf numFmtId="0" fontId="8" fillId="0" borderId="0" xfId="1" applyFont="1" applyAlignment="1">
      <alignment horizontal="center" vertical="top" wrapText="1"/>
    </xf>
    <xf numFmtId="4" fontId="21" fillId="0" borderId="0" xfId="1" applyNumberFormat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25" fillId="0" borderId="0" xfId="1" applyFont="1" applyAlignment="1">
      <alignment vertical="center"/>
    </xf>
    <xf numFmtId="4" fontId="26" fillId="5" borderId="11" xfId="0" applyNumberFormat="1" applyFont="1" applyFill="1" applyBorder="1" applyAlignment="1">
      <alignment horizontal="center" vertical="center" wrapText="1"/>
    </xf>
    <xf numFmtId="0" fontId="25" fillId="0" borderId="0" xfId="1" applyFont="1" applyAlignment="1">
      <alignment vertical="center" wrapText="1"/>
    </xf>
    <xf numFmtId="4" fontId="26" fillId="0" borderId="11" xfId="0" applyNumberFormat="1" applyFont="1" applyBorder="1" applyAlignment="1">
      <alignment horizontal="center" vertical="center" wrapText="1"/>
    </xf>
    <xf numFmtId="0" fontId="27" fillId="0" borderId="0" xfId="1" applyFont="1" applyAlignment="1">
      <alignment horizontal="center" vertical="center" wrapText="1"/>
    </xf>
    <xf numFmtId="4" fontId="27" fillId="0" borderId="0" xfId="1" applyNumberFormat="1" applyFont="1" applyAlignment="1">
      <alignment horizontal="center" vertical="center" wrapText="1"/>
    </xf>
    <xf numFmtId="4" fontId="28" fillId="0" borderId="0" xfId="1" applyNumberFormat="1" applyFont="1" applyAlignment="1">
      <alignment horizontal="center" vertical="center" wrapText="1"/>
    </xf>
    <xf numFmtId="0" fontId="8" fillId="0" borderId="0" xfId="6" applyFont="1" applyAlignment="1">
      <alignment horizontal="center" vertical="center" wrapText="1"/>
    </xf>
    <xf numFmtId="0" fontId="8" fillId="0" borderId="0" xfId="6" applyFont="1" applyAlignment="1">
      <alignment horizontal="left" vertical="center" wrapText="1"/>
    </xf>
    <xf numFmtId="4" fontId="8" fillId="0" borderId="0" xfId="6" applyNumberFormat="1" applyFont="1" applyAlignment="1">
      <alignment horizontal="center" vertical="center" wrapText="1"/>
    </xf>
    <xf numFmtId="0" fontId="1" fillId="0" borderId="0" xfId="6"/>
    <xf numFmtId="0" fontId="6" fillId="0" borderId="0" xfId="6" applyFont="1" applyAlignment="1">
      <alignment horizontal="center" vertical="center" wrapText="1"/>
    </xf>
    <xf numFmtId="4" fontId="6" fillId="0" borderId="0" xfId="6" applyNumberFormat="1" applyFont="1" applyAlignment="1">
      <alignment horizontal="center" vertical="center" wrapText="1"/>
    </xf>
    <xf numFmtId="4" fontId="5" fillId="0" borderId="0" xfId="6" applyNumberFormat="1" applyFont="1"/>
    <xf numFmtId="0" fontId="11" fillId="0" borderId="11" xfId="3" applyFont="1" applyBorder="1" applyAlignment="1">
      <alignment horizontal="center" vertical="center" wrapText="1"/>
    </xf>
    <xf numFmtId="0" fontId="25" fillId="0" borderId="0" xfId="6" applyFont="1"/>
    <xf numFmtId="0" fontId="14" fillId="3" borderId="11" xfId="0" applyFont="1" applyFill="1" applyBorder="1" applyAlignment="1">
      <alignment horizontal="center" vertical="center" wrapText="1"/>
    </xf>
    <xf numFmtId="0" fontId="14" fillId="8" borderId="11" xfId="0" applyFont="1" applyFill="1" applyBorder="1" applyAlignment="1">
      <alignment horizontal="center" vertical="center" wrapText="1"/>
    </xf>
    <xf numFmtId="0" fontId="21" fillId="0" borderId="0" xfId="6" applyFont="1" applyAlignment="1">
      <alignment horizontal="right" vertical="center" wrapText="1"/>
    </xf>
    <xf numFmtId="0" fontId="21" fillId="0" borderId="0" xfId="6" applyFont="1" applyAlignment="1">
      <alignment horizontal="center" vertical="center" wrapText="1"/>
    </xf>
    <xf numFmtId="4" fontId="21" fillId="0" borderId="0" xfId="6" applyNumberFormat="1" applyFont="1" applyAlignment="1">
      <alignment horizontal="center" vertical="center" wrapText="1"/>
    </xf>
    <xf numFmtId="2" fontId="21" fillId="0" borderId="0" xfId="6" applyNumberFormat="1" applyFont="1" applyAlignment="1">
      <alignment horizontal="center" vertical="center" wrapText="1"/>
    </xf>
    <xf numFmtId="3" fontId="8" fillId="3" borderId="11" xfId="6" applyNumberFormat="1" applyFont="1" applyFill="1" applyBorder="1" applyAlignment="1">
      <alignment horizontal="center" vertical="center" wrapText="1"/>
    </xf>
    <xf numFmtId="4" fontId="8" fillId="3" borderId="11" xfId="6" applyNumberFormat="1" applyFont="1" applyFill="1" applyBorder="1" applyAlignment="1">
      <alignment horizontal="center" vertical="center" wrapText="1"/>
    </xf>
    <xf numFmtId="2" fontId="8" fillId="3" borderId="11" xfId="6" applyNumberFormat="1" applyFont="1" applyFill="1" applyBorder="1" applyAlignment="1">
      <alignment horizontal="center" vertical="center" wrapText="1"/>
    </xf>
    <xf numFmtId="3" fontId="8" fillId="0" borderId="11" xfId="6" applyNumberFormat="1" applyFont="1" applyBorder="1" applyAlignment="1">
      <alignment horizontal="center" vertical="center" wrapText="1"/>
    </xf>
    <xf numFmtId="4" fontId="8" fillId="0" borderId="11" xfId="6" applyNumberFormat="1" applyFont="1" applyBorder="1" applyAlignment="1">
      <alignment horizontal="center" vertical="center" wrapText="1"/>
    </xf>
    <xf numFmtId="2" fontId="8" fillId="0" borderId="11" xfId="6" applyNumberFormat="1" applyFont="1" applyBorder="1" applyAlignment="1">
      <alignment horizontal="center" vertical="center" wrapText="1"/>
    </xf>
    <xf numFmtId="2" fontId="8" fillId="0" borderId="0" xfId="6" applyNumberFormat="1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11" fillId="0" borderId="0" xfId="6" applyFont="1" applyAlignment="1">
      <alignment horizontal="left" vertical="center" wrapText="1"/>
    </xf>
    <xf numFmtId="0" fontId="31" fillId="0" borderId="0" xfId="6" applyFont="1"/>
    <xf numFmtId="0" fontId="32" fillId="0" borderId="0" xfId="6" applyFont="1" applyAlignment="1">
      <alignment horizontal="center" vertical="center"/>
    </xf>
    <xf numFmtId="0" fontId="33" fillId="0" borderId="0" xfId="6" applyFont="1" applyAlignment="1">
      <alignment horizontal="center" vertical="center"/>
    </xf>
    <xf numFmtId="2" fontId="34" fillId="0" borderId="0" xfId="1" applyNumberFormat="1" applyFont="1" applyAlignment="1">
      <alignment horizontal="center" vertical="center" wrapText="1"/>
    </xf>
    <xf numFmtId="0" fontId="35" fillId="0" borderId="0" xfId="6" applyFont="1"/>
    <xf numFmtId="4" fontId="1" fillId="0" borderId="0" xfId="6" applyNumberFormat="1"/>
    <xf numFmtId="0" fontId="0" fillId="0" borderId="0" xfId="0" applyAlignment="1">
      <alignment wrapText="1"/>
    </xf>
    <xf numFmtId="0" fontId="11" fillId="0" borderId="1" xfId="3" applyFont="1" applyBorder="1" applyAlignment="1">
      <alignment horizontal="center" vertical="center" wrapText="1"/>
    </xf>
    <xf numFmtId="0" fontId="11" fillId="0" borderId="31" xfId="3" applyFont="1" applyBorder="1" applyAlignment="1">
      <alignment horizontal="center" vertical="center" wrapText="1"/>
    </xf>
    <xf numFmtId="0" fontId="11" fillId="3" borderId="11" xfId="3" applyFont="1" applyFill="1" applyBorder="1" applyAlignment="1">
      <alignment horizontal="center" vertical="center" wrapText="1"/>
    </xf>
    <xf numFmtId="4" fontId="11" fillId="3" borderId="11" xfId="3" applyNumberFormat="1" applyFont="1" applyFill="1" applyBorder="1" applyAlignment="1">
      <alignment horizontal="center" vertical="center" wrapText="1"/>
    </xf>
    <xf numFmtId="3" fontId="8" fillId="0" borderId="0" xfId="6" applyNumberFormat="1" applyFont="1" applyAlignment="1">
      <alignment horizontal="center" vertical="center" wrapText="1"/>
    </xf>
    <xf numFmtId="1" fontId="8" fillId="3" borderId="11" xfId="6" applyNumberFormat="1" applyFont="1" applyFill="1" applyBorder="1" applyAlignment="1">
      <alignment horizontal="center" vertical="center" wrapText="1"/>
    </xf>
    <xf numFmtId="1" fontId="8" fillId="0" borderId="11" xfId="6" applyNumberFormat="1" applyFont="1" applyBorder="1" applyAlignment="1">
      <alignment horizontal="center" vertical="center" wrapText="1"/>
    </xf>
    <xf numFmtId="4" fontId="30" fillId="7" borderId="27" xfId="3" applyNumberFormat="1" applyFont="1" applyFill="1" applyBorder="1" applyAlignment="1">
      <alignment horizontal="center" vertical="center" wrapText="1"/>
    </xf>
    <xf numFmtId="0" fontId="30" fillId="7" borderId="28" xfId="3" applyFont="1" applyFill="1" applyBorder="1" applyAlignment="1">
      <alignment horizontal="center" vertical="center" wrapText="1"/>
    </xf>
    <xf numFmtId="4" fontId="30" fillId="7" borderId="28" xfId="3" applyNumberFormat="1" applyFont="1" applyFill="1" applyBorder="1" applyAlignment="1">
      <alignment horizontal="center" vertical="center" wrapText="1"/>
    </xf>
    <xf numFmtId="4" fontId="30" fillId="7" borderId="29" xfId="3" applyNumberFormat="1" applyFont="1" applyFill="1" applyBorder="1" applyAlignment="1">
      <alignment horizontal="center" vertical="center" wrapText="1"/>
    </xf>
    <xf numFmtId="4" fontId="30" fillId="7" borderId="30" xfId="3" applyNumberFormat="1" applyFont="1" applyFill="1" applyBorder="1" applyAlignment="1">
      <alignment horizontal="center" vertical="center" wrapText="1"/>
    </xf>
    <xf numFmtId="0" fontId="30" fillId="7" borderId="26" xfId="3" applyFont="1" applyFill="1" applyBorder="1" applyAlignment="1">
      <alignment horizontal="center" vertical="center" wrapText="1"/>
    </xf>
    <xf numFmtId="3" fontId="30" fillId="4" borderId="26" xfId="6" applyNumberFormat="1" applyFont="1" applyFill="1" applyBorder="1" applyAlignment="1">
      <alignment horizontal="center" vertical="center" wrapText="1"/>
    </xf>
    <xf numFmtId="4" fontId="30" fillId="4" borderId="26" xfId="6" applyNumberFormat="1" applyFont="1" applyFill="1" applyBorder="1" applyAlignment="1">
      <alignment horizontal="center" vertical="center" wrapText="1"/>
    </xf>
    <xf numFmtId="4" fontId="5" fillId="0" borderId="0" xfId="6" applyNumberFormat="1" applyFont="1" applyAlignment="1">
      <alignment wrapText="1"/>
    </xf>
    <xf numFmtId="0" fontId="11" fillId="0" borderId="31" xfId="6" applyFont="1" applyBorder="1" applyAlignment="1">
      <alignment horizontal="center" vertical="center" wrapText="1"/>
    </xf>
    <xf numFmtId="0" fontId="11" fillId="0" borderId="32" xfId="6" applyFont="1" applyBorder="1" applyAlignment="1">
      <alignment horizontal="center" vertical="center" wrapText="1"/>
    </xf>
    <xf numFmtId="2" fontId="11" fillId="3" borderId="11" xfId="6" applyNumberFormat="1" applyFont="1" applyFill="1" applyBorder="1" applyAlignment="1">
      <alignment horizontal="center" vertical="center" wrapText="1"/>
    </xf>
    <xf numFmtId="2" fontId="8" fillId="2" borderId="11" xfId="6" applyNumberFormat="1" applyFont="1" applyFill="1" applyBorder="1" applyAlignment="1">
      <alignment horizontal="center" vertical="center" wrapText="1"/>
    </xf>
    <xf numFmtId="3" fontId="30" fillId="4" borderId="38" xfId="6" applyNumberFormat="1" applyFont="1" applyFill="1" applyBorder="1" applyAlignment="1">
      <alignment horizontal="center" vertical="center" wrapText="1"/>
    </xf>
    <xf numFmtId="0" fontId="4" fillId="0" borderId="0" xfId="1" applyFont="1"/>
    <xf numFmtId="0" fontId="15" fillId="0" borderId="1" xfId="3" applyFont="1" applyBorder="1" applyAlignment="1">
      <alignment horizontal="center" vertical="center" wrapText="1"/>
    </xf>
    <xf numFmtId="0" fontId="11" fillId="0" borderId="52" xfId="1" applyFont="1" applyBorder="1" applyAlignment="1">
      <alignment horizontal="left" vertical="center" wrapText="1"/>
    </xf>
    <xf numFmtId="0" fontId="41" fillId="0" borderId="2" xfId="9" applyFont="1" applyBorder="1" applyAlignment="1">
      <alignment horizontal="center" vertical="center" wrapText="1"/>
    </xf>
    <xf numFmtId="0" fontId="11" fillId="0" borderId="33" xfId="1" applyFont="1" applyBorder="1" applyAlignment="1">
      <alignment horizontal="left" vertical="center" wrapText="1"/>
    </xf>
    <xf numFmtId="0" fontId="11" fillId="0" borderId="57" xfId="1" applyFont="1" applyBorder="1" applyAlignment="1">
      <alignment horizontal="center" vertical="center" wrapText="1"/>
    </xf>
    <xf numFmtId="0" fontId="41" fillId="0" borderId="58" xfId="9" applyFont="1" applyBorder="1" applyAlignment="1">
      <alignment horizontal="center" vertical="center" wrapText="1"/>
    </xf>
    <xf numFmtId="0" fontId="15" fillId="0" borderId="59" xfId="1" applyFont="1" applyBorder="1" applyAlignment="1">
      <alignment horizontal="left" vertical="center" wrapText="1"/>
    </xf>
    <xf numFmtId="4" fontId="40" fillId="0" borderId="61" xfId="1" applyNumberFormat="1" applyFont="1" applyBorder="1" applyAlignment="1">
      <alignment horizontal="center" vertical="center" wrapText="1"/>
    </xf>
    <xf numFmtId="3" fontId="15" fillId="0" borderId="62" xfId="1" applyNumberFormat="1" applyFont="1" applyBorder="1" applyAlignment="1">
      <alignment horizontal="center" vertical="center" wrapText="1"/>
    </xf>
    <xf numFmtId="4" fontId="40" fillId="0" borderId="58" xfId="1" applyNumberFormat="1" applyFont="1" applyBorder="1" applyAlignment="1">
      <alignment horizontal="center" vertical="center" wrapText="1"/>
    </xf>
    <xf numFmtId="0" fontId="15" fillId="0" borderId="63" xfId="1" applyFont="1" applyBorder="1" applyAlignment="1">
      <alignment horizontal="center" vertical="center" wrapText="1"/>
    </xf>
    <xf numFmtId="4" fontId="11" fillId="0" borderId="0" xfId="1" applyNumberFormat="1" applyFont="1" applyAlignment="1">
      <alignment horizontal="center" vertical="center" wrapText="1"/>
    </xf>
    <xf numFmtId="4" fontId="4" fillId="0" borderId="0" xfId="1" applyNumberFormat="1" applyFont="1"/>
    <xf numFmtId="0" fontId="43" fillId="2" borderId="0" xfId="1" applyFont="1" applyFill="1" applyAlignment="1">
      <alignment horizontal="right" vertical="center" wrapText="1"/>
    </xf>
    <xf numFmtId="10" fontId="43" fillId="2" borderId="0" xfId="1" applyNumberFormat="1" applyFont="1" applyFill="1" applyAlignment="1">
      <alignment horizontal="center" vertical="center" wrapText="1"/>
    </xf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0" fontId="2" fillId="0" borderId="70" xfId="1" applyFont="1" applyBorder="1"/>
    <xf numFmtId="0" fontId="2" fillId="0" borderId="0" xfId="1" applyFont="1" applyAlignment="1">
      <alignment horizontal="center" vertical="center" wrapText="1"/>
    </xf>
    <xf numFmtId="4" fontId="2" fillId="0" borderId="0" xfId="1" applyNumberFormat="1" applyFont="1" applyAlignment="1">
      <alignment horizontal="center" vertical="center" wrapText="1"/>
    </xf>
    <xf numFmtId="4" fontId="7" fillId="0" borderId="0" xfId="1" applyNumberFormat="1" applyFont="1" applyAlignment="1">
      <alignment vertical="center" wrapText="1"/>
    </xf>
    <xf numFmtId="0" fontId="16" fillId="0" borderId="0" xfId="1" applyFont="1" applyAlignment="1">
      <alignment horizontal="center" vertical="center" wrapText="1"/>
    </xf>
    <xf numFmtId="0" fontId="8" fillId="0" borderId="11" xfId="9" applyFont="1" applyBorder="1" applyAlignment="1">
      <alignment horizontal="center" vertical="center" wrapText="1"/>
    </xf>
    <xf numFmtId="0" fontId="11" fillId="0" borderId="11" xfId="1" applyFont="1" applyBorder="1" applyAlignment="1">
      <alignment horizontal="left" vertical="center" wrapText="1"/>
    </xf>
    <xf numFmtId="3" fontId="11" fillId="0" borderId="11" xfId="1" applyNumberFormat="1" applyFont="1" applyBorder="1" applyAlignment="1">
      <alignment horizontal="center" vertical="center" wrapText="1"/>
    </xf>
    <xf numFmtId="4" fontId="11" fillId="0" borderId="11" xfId="1" applyNumberFormat="1" applyFont="1" applyBorder="1" applyAlignment="1">
      <alignment horizontal="center" vertical="center" wrapText="1"/>
    </xf>
    <xf numFmtId="0" fontId="8" fillId="6" borderId="11" xfId="9" applyFont="1" applyFill="1" applyBorder="1" applyAlignment="1">
      <alignment horizontal="center" vertical="center" wrapText="1"/>
    </xf>
    <xf numFmtId="0" fontId="11" fillId="6" borderId="11" xfId="1" applyFont="1" applyFill="1" applyBorder="1" applyAlignment="1">
      <alignment horizontal="left" vertical="center" wrapText="1"/>
    </xf>
    <xf numFmtId="3" fontId="11" fillId="6" borderId="11" xfId="1" applyNumberFormat="1" applyFont="1" applyFill="1" applyBorder="1" applyAlignment="1">
      <alignment horizontal="center" vertical="center" wrapText="1"/>
    </xf>
    <xf numFmtId="2" fontId="11" fillId="6" borderId="11" xfId="1" applyNumberFormat="1" applyFont="1" applyFill="1" applyBorder="1" applyAlignment="1">
      <alignment horizontal="center" vertical="center" wrapText="1"/>
    </xf>
    <xf numFmtId="4" fontId="11" fillId="6" borderId="11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20" fillId="2" borderId="0" xfId="1" applyFont="1" applyFill="1" applyAlignment="1">
      <alignment horizontal="right" vertical="top" wrapText="1"/>
    </xf>
    <xf numFmtId="0" fontId="30" fillId="2" borderId="0" xfId="1" applyFont="1" applyFill="1" applyAlignment="1">
      <alignment horizontal="center" vertical="center" wrapText="1"/>
    </xf>
    <xf numFmtId="0" fontId="20" fillId="2" borderId="71" xfId="1" applyFont="1" applyFill="1" applyBorder="1" applyAlignment="1">
      <alignment horizontal="right" vertical="top" wrapText="1"/>
    </xf>
    <xf numFmtId="0" fontId="45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" fontId="14" fillId="2" borderId="0" xfId="0" applyNumberFormat="1" applyFont="1" applyFill="1" applyAlignment="1">
      <alignment horizontal="left" vertical="center" wrapText="1"/>
    </xf>
    <xf numFmtId="0" fontId="46" fillId="0" borderId="0" xfId="1" applyFont="1" applyAlignment="1">
      <alignment horizontal="center" vertical="center" wrapText="1"/>
    </xf>
    <xf numFmtId="0" fontId="47" fillId="0" borderId="0" xfId="1" applyFont="1" applyAlignment="1">
      <alignment horizontal="center" vertical="center" wrapText="1"/>
    </xf>
    <xf numFmtId="10" fontId="47" fillId="0" borderId="0" xfId="1" applyNumberFormat="1" applyFont="1" applyAlignment="1">
      <alignment horizontal="center" vertical="center" wrapText="1"/>
    </xf>
    <xf numFmtId="10" fontId="46" fillId="0" borderId="0" xfId="1" applyNumberFormat="1" applyFont="1" applyAlignment="1">
      <alignment vertical="center" wrapText="1"/>
    </xf>
    <xf numFmtId="0" fontId="16" fillId="0" borderId="0" xfId="1" applyFont="1" applyAlignment="1">
      <alignment vertical="center" wrapText="1"/>
    </xf>
    <xf numFmtId="10" fontId="46" fillId="0" borderId="0" xfId="1" applyNumberFormat="1" applyFont="1" applyAlignment="1">
      <alignment horizontal="center" vertical="center" wrapText="1"/>
    </xf>
    <xf numFmtId="0" fontId="38" fillId="0" borderId="0" xfId="1" applyFont="1" applyAlignment="1">
      <alignment horizontal="center" vertical="center" wrapText="1"/>
    </xf>
    <xf numFmtId="0" fontId="48" fillId="0" borderId="0" xfId="1" applyFont="1" applyAlignment="1">
      <alignment horizontal="center" vertical="center" wrapText="1"/>
    </xf>
    <xf numFmtId="4" fontId="48" fillId="0" borderId="0" xfId="1" applyNumberFormat="1" applyFont="1" applyAlignment="1">
      <alignment horizontal="center" vertical="center" wrapText="1"/>
    </xf>
    <xf numFmtId="0" fontId="49" fillId="0" borderId="0" xfId="1" applyFont="1" applyAlignment="1">
      <alignment horizontal="center" vertical="center" wrapText="1"/>
    </xf>
    <xf numFmtId="4" fontId="49" fillId="0" borderId="0" xfId="1" applyNumberFormat="1" applyFont="1" applyAlignment="1">
      <alignment horizontal="center" vertical="center" wrapText="1"/>
    </xf>
    <xf numFmtId="0" fontId="8" fillId="0" borderId="18" xfId="9" applyFont="1" applyBorder="1" applyAlignment="1">
      <alignment horizontal="center" vertical="center" wrapText="1"/>
    </xf>
    <xf numFmtId="0" fontId="0" fillId="0" borderId="70" xfId="0" applyBorder="1"/>
    <xf numFmtId="4" fontId="39" fillId="4" borderId="48" xfId="1" applyNumberFormat="1" applyFont="1" applyFill="1" applyBorder="1" applyAlignment="1">
      <alignment horizontal="center" vertical="center" wrapText="1"/>
    </xf>
    <xf numFmtId="0" fontId="39" fillId="4" borderId="27" xfId="1" applyFont="1" applyFill="1" applyBorder="1" applyAlignment="1">
      <alignment horizontal="center" vertical="center" wrapText="1"/>
    </xf>
    <xf numFmtId="4" fontId="39" fillId="4" borderId="34" xfId="1" applyNumberFormat="1" applyFont="1" applyFill="1" applyBorder="1" applyAlignment="1">
      <alignment horizontal="center" vertical="center" wrapText="1"/>
    </xf>
    <xf numFmtId="0" fontId="39" fillId="4" borderId="13" xfId="1" applyFont="1" applyFill="1" applyBorder="1" applyAlignment="1">
      <alignment horizontal="center" vertical="center" wrapText="1"/>
    </xf>
    <xf numFmtId="0" fontId="39" fillId="4" borderId="49" xfId="1" applyFont="1" applyFill="1" applyBorder="1" applyAlignment="1">
      <alignment horizontal="center" vertical="center" wrapText="1"/>
    </xf>
    <xf numFmtId="4" fontId="39" fillId="4" borderId="35" xfId="1" applyNumberFormat="1" applyFont="1" applyFill="1" applyBorder="1" applyAlignment="1">
      <alignment horizontal="center" vertical="center" wrapText="1"/>
    </xf>
    <xf numFmtId="0" fontId="39" fillId="4" borderId="50" xfId="1" applyFont="1" applyFill="1" applyBorder="1" applyAlignment="1">
      <alignment horizontal="center" vertical="center" wrapText="1"/>
    </xf>
    <xf numFmtId="4" fontId="39" fillId="4" borderId="66" xfId="1" applyNumberFormat="1" applyFont="1" applyFill="1" applyBorder="1" applyAlignment="1">
      <alignment horizontal="center" vertical="center" wrapText="1"/>
    </xf>
    <xf numFmtId="3" fontId="39" fillId="4" borderId="65" xfId="1" applyNumberFormat="1" applyFont="1" applyFill="1" applyBorder="1" applyAlignment="1">
      <alignment horizontal="center" vertical="center" wrapText="1"/>
    </xf>
    <xf numFmtId="4" fontId="42" fillId="4" borderId="22" xfId="1" applyNumberFormat="1" applyFont="1" applyFill="1" applyBorder="1" applyAlignment="1">
      <alignment horizontal="center" vertical="center" wrapText="1"/>
    </xf>
    <xf numFmtId="3" fontId="39" fillId="4" borderId="22" xfId="1" applyNumberFormat="1" applyFont="1" applyFill="1" applyBorder="1" applyAlignment="1">
      <alignment horizontal="center" vertical="center" wrapText="1"/>
    </xf>
    <xf numFmtId="4" fontId="39" fillId="4" borderId="67" xfId="1" applyNumberFormat="1" applyFont="1" applyFill="1" applyBorder="1" applyAlignment="1">
      <alignment horizontal="center" vertical="center" wrapText="1"/>
    </xf>
    <xf numFmtId="2" fontId="39" fillId="4" borderId="48" xfId="1" applyNumberFormat="1" applyFont="1" applyFill="1" applyBorder="1" applyAlignment="1">
      <alignment horizontal="center" vertical="center" wrapText="1"/>
    </xf>
    <xf numFmtId="2" fontId="42" fillId="4" borderId="68" xfId="1" applyNumberFormat="1" applyFont="1" applyFill="1" applyBorder="1" applyAlignment="1">
      <alignment horizontal="center" vertical="center" wrapText="1"/>
    </xf>
    <xf numFmtId="2" fontId="39" fillId="4" borderId="68" xfId="1" applyNumberFormat="1" applyFont="1" applyFill="1" applyBorder="1" applyAlignment="1">
      <alignment horizontal="center" vertical="center" wrapText="1"/>
    </xf>
    <xf numFmtId="2" fontId="42" fillId="4" borderId="67" xfId="1" applyNumberFormat="1" applyFont="1" applyFill="1" applyBorder="1" applyAlignment="1">
      <alignment horizontal="center" vertical="center" wrapText="1"/>
    </xf>
    <xf numFmtId="2" fontId="39" fillId="4" borderId="69" xfId="1" applyNumberFormat="1" applyFont="1" applyFill="1" applyBorder="1" applyAlignment="1">
      <alignment horizontal="center" vertical="center" wrapText="1"/>
    </xf>
    <xf numFmtId="4" fontId="40" fillId="0" borderId="53" xfId="1" applyNumberFormat="1" applyFont="1" applyBorder="1" applyAlignment="1">
      <alignment horizontal="center" vertical="center" wrapText="1"/>
    </xf>
    <xf numFmtId="3" fontId="15" fillId="0" borderId="54" xfId="1" applyNumberFormat="1" applyFont="1" applyBorder="1" applyAlignment="1">
      <alignment horizontal="center" vertical="center" wrapText="1"/>
    </xf>
    <xf numFmtId="4" fontId="40" fillId="0" borderId="54" xfId="1" applyNumberFormat="1" applyFont="1" applyBorder="1" applyAlignment="1">
      <alignment horizontal="center" vertical="center" wrapText="1"/>
    </xf>
    <xf numFmtId="3" fontId="15" fillId="0" borderId="52" xfId="1" applyNumberFormat="1" applyFont="1" applyBorder="1" applyAlignment="1">
      <alignment horizontal="center" vertical="center" wrapText="1"/>
    </xf>
    <xf numFmtId="4" fontId="40" fillId="0" borderId="1" xfId="1" applyNumberFormat="1" applyFont="1" applyBorder="1" applyAlignment="1">
      <alignment horizontal="center" vertical="center" wrapText="1"/>
    </xf>
    <xf numFmtId="0" fontId="15" fillId="0" borderId="32" xfId="1" applyFont="1" applyBorder="1" applyAlignment="1">
      <alignment horizontal="center" vertical="center" wrapText="1"/>
    </xf>
    <xf numFmtId="4" fontId="40" fillId="0" borderId="18" xfId="1" applyNumberFormat="1" applyFont="1" applyBorder="1" applyAlignment="1">
      <alignment horizontal="center" vertical="center" wrapText="1"/>
    </xf>
    <xf numFmtId="3" fontId="15" fillId="0" borderId="11" xfId="1" applyNumberFormat="1" applyFont="1" applyBorder="1" applyAlignment="1">
      <alignment horizontal="center" vertical="center" wrapText="1"/>
    </xf>
    <xf numFmtId="4" fontId="40" fillId="0" borderId="11" xfId="1" applyNumberFormat="1" applyFont="1" applyBorder="1" applyAlignment="1">
      <alignment horizontal="center" vertical="center" wrapText="1"/>
    </xf>
    <xf numFmtId="3" fontId="15" fillId="0" borderId="17" xfId="1" applyNumberFormat="1" applyFont="1" applyBorder="1" applyAlignment="1">
      <alignment horizontal="center" vertical="center" wrapText="1"/>
    </xf>
    <xf numFmtId="1" fontId="15" fillId="0" borderId="11" xfId="1" applyNumberFormat="1" applyFont="1" applyBorder="1" applyAlignment="1">
      <alignment horizontal="center" vertical="center" wrapText="1"/>
    </xf>
    <xf numFmtId="4" fontId="40" fillId="0" borderId="60" xfId="1" applyNumberFormat="1" applyFont="1" applyBorder="1" applyAlignment="1">
      <alignment horizontal="center" vertical="center" wrapText="1"/>
    </xf>
    <xf numFmtId="0" fontId="15" fillId="0" borderId="61" xfId="1" applyFont="1" applyBorder="1" applyAlignment="1">
      <alignment horizontal="center" vertical="center" wrapText="1"/>
    </xf>
    <xf numFmtId="0" fontId="2" fillId="6" borderId="0" xfId="5" applyFont="1" applyFill="1"/>
    <xf numFmtId="0" fontId="2" fillId="6" borderId="0" xfId="5" applyFont="1" applyFill="1" applyAlignment="1">
      <alignment horizontal="center" vertical="center" wrapText="1"/>
    </xf>
    <xf numFmtId="0" fontId="2" fillId="4" borderId="0" xfId="5" applyFont="1" applyFill="1"/>
    <xf numFmtId="0" fontId="16" fillId="4" borderId="0" xfId="5" applyFont="1" applyFill="1" applyAlignment="1">
      <alignment horizontal="center" vertical="center" wrapText="1"/>
    </xf>
    <xf numFmtId="3" fontId="30" fillId="4" borderId="73" xfId="1" applyNumberFormat="1" applyFont="1" applyFill="1" applyBorder="1" applyAlignment="1">
      <alignment horizontal="center" vertical="center" wrapText="1"/>
    </xf>
    <xf numFmtId="2" fontId="11" fillId="0" borderId="11" xfId="1" applyNumberFormat="1" applyFont="1" applyBorder="1" applyAlignment="1">
      <alignment horizontal="center" vertical="center" wrapText="1"/>
    </xf>
    <xf numFmtId="0" fontId="24" fillId="0" borderId="31" xfId="3" applyFont="1" applyBorder="1" applyAlignment="1">
      <alignment horizontal="center" vertical="center" wrapText="1"/>
    </xf>
    <xf numFmtId="1" fontId="24" fillId="0" borderId="31" xfId="3" applyNumberFormat="1" applyFont="1" applyBorder="1" applyAlignment="1">
      <alignment horizontal="center" vertical="center" wrapText="1"/>
    </xf>
    <xf numFmtId="0" fontId="24" fillId="0" borderId="31" xfId="1" applyFont="1" applyBorder="1" applyAlignment="1">
      <alignment horizontal="center" vertical="center" wrapText="1"/>
    </xf>
    <xf numFmtId="4" fontId="24" fillId="0" borderId="31" xfId="1" applyNumberFormat="1" applyFont="1" applyBorder="1" applyAlignment="1">
      <alignment horizontal="center" vertical="center" wrapText="1"/>
    </xf>
    <xf numFmtId="0" fontId="23" fillId="7" borderId="29" xfId="3" applyFont="1" applyFill="1" applyBorder="1" applyAlignment="1">
      <alignment horizontal="center" vertical="center" wrapText="1"/>
    </xf>
    <xf numFmtId="4" fontId="23" fillId="7" borderId="29" xfId="3" applyNumberFormat="1" applyFont="1" applyFill="1" applyBorder="1" applyAlignment="1">
      <alignment horizontal="center" vertical="center" wrapText="1"/>
    </xf>
    <xf numFmtId="0" fontId="30" fillId="4" borderId="72" xfId="1" applyFont="1" applyFill="1" applyBorder="1" applyAlignment="1">
      <alignment horizontal="center" vertical="center" wrapText="1"/>
    </xf>
    <xf numFmtId="4" fontId="30" fillId="4" borderId="72" xfId="1" applyNumberFormat="1" applyFont="1" applyFill="1" applyBorder="1" applyAlignment="1">
      <alignment horizontal="center" vertical="center" wrapText="1"/>
    </xf>
    <xf numFmtId="3" fontId="30" fillId="4" borderId="94" xfId="1" applyNumberFormat="1" applyFont="1" applyFill="1" applyBorder="1" applyAlignment="1">
      <alignment horizontal="center" vertical="center" wrapText="1"/>
    </xf>
    <xf numFmtId="2" fontId="30" fillId="4" borderId="94" xfId="1" applyNumberFormat="1" applyFont="1" applyFill="1" applyBorder="1" applyAlignment="1">
      <alignment horizontal="center" vertical="center" wrapText="1"/>
    </xf>
    <xf numFmtId="4" fontId="30" fillId="4" borderId="94" xfId="1" applyNumberFormat="1" applyFont="1" applyFill="1" applyBorder="1" applyAlignment="1">
      <alignment horizontal="center" vertical="center" wrapText="1"/>
    </xf>
    <xf numFmtId="0" fontId="11" fillId="0" borderId="91" xfId="3" applyFont="1" applyBorder="1" applyAlignment="1">
      <alignment horizontal="center" vertical="center" wrapText="1"/>
    </xf>
    <xf numFmtId="0" fontId="11" fillId="0" borderId="92" xfId="3" applyFont="1" applyBorder="1" applyAlignment="1">
      <alignment horizontal="center" vertical="center" wrapText="1"/>
    </xf>
    <xf numFmtId="0" fontId="11" fillId="0" borderId="93" xfId="3" applyFont="1" applyBorder="1" applyAlignment="1">
      <alignment horizontal="center" vertical="center" wrapText="1"/>
    </xf>
    <xf numFmtId="3" fontId="11" fillId="0" borderId="89" xfId="1" applyNumberFormat="1" applyFont="1" applyBorder="1" applyAlignment="1">
      <alignment horizontal="center" vertical="center" wrapText="1"/>
    </xf>
    <xf numFmtId="3" fontId="11" fillId="6" borderId="89" xfId="1" applyNumberFormat="1" applyFont="1" applyFill="1" applyBorder="1" applyAlignment="1">
      <alignment horizontal="center" vertical="center" wrapText="1"/>
    </xf>
    <xf numFmtId="2" fontId="11" fillId="6" borderId="74" xfId="1" applyNumberFormat="1" applyFont="1" applyFill="1" applyBorder="1" applyAlignment="1">
      <alignment horizontal="center" vertical="center" wrapText="1"/>
    </xf>
    <xf numFmtId="0" fontId="11" fillId="0" borderId="74" xfId="1" applyFont="1" applyBorder="1" applyAlignment="1">
      <alignment horizontal="left" vertical="center" wrapText="1"/>
    </xf>
    <xf numFmtId="0" fontId="11" fillId="6" borderId="89" xfId="1" applyFont="1" applyFill="1" applyBorder="1" applyAlignment="1">
      <alignment horizontal="center" vertical="top" wrapText="1"/>
    </xf>
    <xf numFmtId="0" fontId="11" fillId="6" borderId="74" xfId="1" applyFont="1" applyFill="1" applyBorder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" fontId="2" fillId="0" borderId="0" xfId="1" applyNumberFormat="1" applyFont="1"/>
    <xf numFmtId="10" fontId="2" fillId="0" borderId="0" xfId="5" applyNumberFormat="1" applyFont="1" applyAlignment="1">
      <alignment horizontal="center" vertical="center" wrapText="1"/>
    </xf>
    <xf numFmtId="0" fontId="26" fillId="5" borderId="11" xfId="0" applyFont="1" applyFill="1" applyBorder="1" applyAlignment="1">
      <alignment horizontal="left" wrapText="1"/>
    </xf>
    <xf numFmtId="0" fontId="26" fillId="0" borderId="11" xfId="0" applyFont="1" applyBorder="1" applyAlignment="1">
      <alignment horizontal="left" wrapText="1"/>
    </xf>
    <xf numFmtId="0" fontId="24" fillId="0" borderId="101" xfId="3" applyFont="1" applyBorder="1" applyAlignment="1">
      <alignment horizontal="center" vertical="center" wrapText="1"/>
    </xf>
    <xf numFmtId="0" fontId="24" fillId="0" borderId="82" xfId="1" applyFont="1" applyBorder="1" applyAlignment="1">
      <alignment horizontal="center" vertical="center" wrapText="1"/>
    </xf>
    <xf numFmtId="0" fontId="26" fillId="5" borderId="11" xfId="0" applyFont="1" applyFill="1" applyBorder="1" applyAlignment="1">
      <alignment horizontal="right" vertical="center" wrapText="1"/>
    </xf>
    <xf numFmtId="4" fontId="26" fillId="5" borderId="11" xfId="0" applyNumberFormat="1" applyFont="1" applyFill="1" applyBorder="1" applyAlignment="1">
      <alignment horizontal="right" vertical="center" wrapText="1"/>
    </xf>
    <xf numFmtId="0" fontId="26" fillId="0" borderId="11" xfId="0" applyFont="1" applyBorder="1" applyAlignment="1">
      <alignment horizontal="right" vertical="center" wrapText="1"/>
    </xf>
    <xf numFmtId="4" fontId="26" fillId="0" borderId="11" xfId="0" applyNumberFormat="1" applyFont="1" applyBorder="1" applyAlignment="1">
      <alignment horizontal="right" vertical="center" wrapText="1"/>
    </xf>
    <xf numFmtId="3" fontId="23" fillId="4" borderId="103" xfId="1" applyNumberFormat="1" applyFont="1" applyFill="1" applyBorder="1" applyAlignment="1">
      <alignment horizontal="right" vertical="center" wrapText="1"/>
    </xf>
    <xf numFmtId="4" fontId="23" fillId="4" borderId="103" xfId="1" applyNumberFormat="1" applyFont="1" applyFill="1" applyBorder="1" applyAlignment="1">
      <alignment horizontal="right" vertical="center" wrapText="1"/>
    </xf>
    <xf numFmtId="1" fontId="23" fillId="4" borderId="103" xfId="1" applyNumberFormat="1" applyFont="1" applyFill="1" applyBorder="1" applyAlignment="1">
      <alignment horizontal="right" vertical="center" wrapText="1"/>
    </xf>
    <xf numFmtId="0" fontId="23" fillId="4" borderId="103" xfId="1" applyFont="1" applyFill="1" applyBorder="1" applyAlignment="1">
      <alignment horizontal="right" vertical="center" wrapText="1"/>
    </xf>
    <xf numFmtId="3" fontId="23" fillId="4" borderId="103" xfId="1" applyNumberFormat="1" applyFont="1" applyFill="1" applyBorder="1" applyAlignment="1">
      <alignment horizontal="center" vertical="center" wrapText="1"/>
    </xf>
    <xf numFmtId="3" fontId="23" fillId="4" borderId="88" xfId="1" applyNumberFormat="1" applyFont="1" applyFill="1" applyBorder="1" applyAlignment="1">
      <alignment horizontal="center" vertical="center" wrapText="1"/>
    </xf>
    <xf numFmtId="3" fontId="53" fillId="3" borderId="91" xfId="1" applyNumberFormat="1" applyFont="1" applyFill="1" applyBorder="1" applyAlignment="1">
      <alignment horizontal="right" vertical="center" wrapText="1"/>
    </xf>
    <xf numFmtId="4" fontId="53" fillId="3" borderId="92" xfId="1" applyNumberFormat="1" applyFont="1" applyFill="1" applyBorder="1" applyAlignment="1">
      <alignment horizontal="right" vertical="center" wrapText="1"/>
    </xf>
    <xf numFmtId="0" fontId="53" fillId="3" borderId="92" xfId="1" applyFont="1" applyFill="1" applyBorder="1" applyAlignment="1">
      <alignment horizontal="right" vertical="center" wrapText="1"/>
    </xf>
    <xf numFmtId="3" fontId="53" fillId="3" borderId="92" xfId="1" applyNumberFormat="1" applyFont="1" applyFill="1" applyBorder="1" applyAlignment="1">
      <alignment horizontal="right" vertical="center" wrapText="1"/>
    </xf>
    <xf numFmtId="2" fontId="53" fillId="3" borderId="92" xfId="1" applyNumberFormat="1" applyFont="1" applyFill="1" applyBorder="1" applyAlignment="1">
      <alignment horizontal="center" vertical="center" wrapText="1"/>
    </xf>
    <xf numFmtId="2" fontId="53" fillId="3" borderId="93" xfId="1" applyNumberFormat="1" applyFont="1" applyFill="1" applyBorder="1" applyAlignment="1">
      <alignment horizontal="center" vertical="center" wrapText="1"/>
    </xf>
    <xf numFmtId="3" fontId="53" fillId="0" borderId="89" xfId="1" applyNumberFormat="1" applyFont="1" applyBorder="1" applyAlignment="1">
      <alignment horizontal="right" vertical="center" wrapText="1"/>
    </xf>
    <xf numFmtId="4" fontId="53" fillId="0" borderId="11" xfId="1" applyNumberFormat="1" applyFont="1" applyBorder="1" applyAlignment="1">
      <alignment horizontal="right" vertical="center" wrapText="1"/>
    </xf>
    <xf numFmtId="0" fontId="53" fillId="0" borderId="11" xfId="1" applyFont="1" applyBorder="1" applyAlignment="1">
      <alignment horizontal="right" vertical="center" wrapText="1"/>
    </xf>
    <xf numFmtId="3" fontId="53" fillId="0" borderId="11" xfId="1" applyNumberFormat="1" applyFont="1" applyBorder="1" applyAlignment="1">
      <alignment horizontal="right" vertical="center" wrapText="1"/>
    </xf>
    <xf numFmtId="2" fontId="53" fillId="0" borderId="11" xfId="1" applyNumberFormat="1" applyFont="1" applyBorder="1" applyAlignment="1">
      <alignment horizontal="center" vertical="center" wrapText="1"/>
    </xf>
    <xf numFmtId="2" fontId="53" fillId="0" borderId="74" xfId="1" applyNumberFormat="1" applyFont="1" applyBorder="1" applyAlignment="1">
      <alignment horizontal="center" vertical="center" wrapText="1"/>
    </xf>
    <xf numFmtId="3" fontId="53" fillId="3" borderId="90" xfId="1" applyNumberFormat="1" applyFont="1" applyFill="1" applyBorder="1" applyAlignment="1">
      <alignment horizontal="right" vertical="center" wrapText="1"/>
    </xf>
    <xf numFmtId="4" fontId="53" fillId="3" borderId="76" xfId="1" applyNumberFormat="1" applyFont="1" applyFill="1" applyBorder="1" applyAlignment="1">
      <alignment horizontal="right" vertical="center" wrapText="1"/>
    </xf>
    <xf numFmtId="0" fontId="53" fillId="3" borderId="76" xfId="1" applyFont="1" applyFill="1" applyBorder="1" applyAlignment="1">
      <alignment horizontal="right" vertical="center" wrapText="1"/>
    </xf>
    <xf numFmtId="3" fontId="53" fillId="3" borderId="76" xfId="1" applyNumberFormat="1" applyFont="1" applyFill="1" applyBorder="1" applyAlignment="1">
      <alignment horizontal="right" vertical="center" wrapText="1"/>
    </xf>
    <xf numFmtId="2" fontId="53" fillId="3" borderId="76" xfId="1" applyNumberFormat="1" applyFont="1" applyFill="1" applyBorder="1" applyAlignment="1">
      <alignment horizontal="center" vertical="center" wrapText="1"/>
    </xf>
    <xf numFmtId="2" fontId="53" fillId="3" borderId="77" xfId="1" applyNumberFormat="1" applyFont="1" applyFill="1" applyBorder="1" applyAlignment="1">
      <alignment horizontal="center" vertical="center" wrapText="1"/>
    </xf>
    <xf numFmtId="0" fontId="53" fillId="0" borderId="0" xfId="1" applyFont="1" applyAlignment="1">
      <alignment horizontal="center" vertical="center" wrapText="1"/>
    </xf>
    <xf numFmtId="4" fontId="53" fillId="0" borderId="0" xfId="1" applyNumberFormat="1" applyFont="1" applyAlignment="1">
      <alignment horizontal="center" vertical="center" wrapText="1"/>
    </xf>
    <xf numFmtId="2" fontId="53" fillId="3" borderId="91" xfId="1" applyNumberFormat="1" applyFont="1" applyFill="1" applyBorder="1" applyAlignment="1">
      <alignment horizontal="center" vertical="center" wrapText="1"/>
    </xf>
    <xf numFmtId="4" fontId="53" fillId="3" borderId="92" xfId="1" applyNumberFormat="1" applyFont="1" applyFill="1" applyBorder="1" applyAlignment="1">
      <alignment horizontal="center" vertical="center" wrapText="1"/>
    </xf>
    <xf numFmtId="4" fontId="53" fillId="3" borderId="93" xfId="1" applyNumberFormat="1" applyFont="1" applyFill="1" applyBorder="1" applyAlignment="1">
      <alignment horizontal="center" vertical="center" wrapText="1"/>
    </xf>
    <xf numFmtId="2" fontId="53" fillId="2" borderId="89" xfId="1" applyNumberFormat="1" applyFont="1" applyFill="1" applyBorder="1" applyAlignment="1">
      <alignment horizontal="center" vertical="center" wrapText="1"/>
    </xf>
    <xf numFmtId="4" fontId="53" fillId="2" borderId="11" xfId="1" applyNumberFormat="1" applyFont="1" applyFill="1" applyBorder="1" applyAlignment="1">
      <alignment horizontal="center" vertical="center" wrapText="1"/>
    </xf>
    <xf numFmtId="4" fontId="53" fillId="2" borderId="74" xfId="1" applyNumberFormat="1" applyFont="1" applyFill="1" applyBorder="1" applyAlignment="1">
      <alignment horizontal="center" vertical="center" wrapText="1"/>
    </xf>
    <xf numFmtId="2" fontId="53" fillId="3" borderId="90" xfId="1" applyNumberFormat="1" applyFont="1" applyFill="1" applyBorder="1" applyAlignment="1">
      <alignment horizontal="center" vertical="center" wrapText="1"/>
    </xf>
    <xf numFmtId="4" fontId="53" fillId="3" borderId="76" xfId="1" applyNumberFormat="1" applyFont="1" applyFill="1" applyBorder="1" applyAlignment="1">
      <alignment horizontal="center" vertical="center" wrapText="1"/>
    </xf>
    <xf numFmtId="4" fontId="53" fillId="3" borderId="77" xfId="1" applyNumberFormat="1" applyFont="1" applyFill="1" applyBorder="1" applyAlignment="1">
      <alignment horizontal="center" vertical="center" wrapText="1"/>
    </xf>
    <xf numFmtId="0" fontId="54" fillId="0" borderId="0" xfId="1" applyFont="1" applyAlignment="1">
      <alignment horizontal="center" vertical="center" wrapText="1"/>
    </xf>
    <xf numFmtId="0" fontId="54" fillId="0" borderId="0" xfId="1" applyFont="1" applyAlignment="1">
      <alignment horizontal="center" vertical="top" wrapText="1"/>
    </xf>
    <xf numFmtId="4" fontId="54" fillId="0" borderId="0" xfId="1" applyNumberFormat="1" applyFont="1" applyAlignment="1">
      <alignment horizontal="center" vertical="center" wrapText="1"/>
    </xf>
    <xf numFmtId="0" fontId="54" fillId="0" borderId="0" xfId="1" applyFont="1" applyAlignment="1">
      <alignment horizontal="right" vertical="top" wrapText="1"/>
    </xf>
    <xf numFmtId="0" fontId="53" fillId="0" borderId="0" xfId="10" applyFont="1" applyAlignment="1">
      <alignment horizontal="center" vertical="center" wrapText="1"/>
    </xf>
    <xf numFmtId="0" fontId="24" fillId="0" borderId="0" xfId="1" applyFont="1"/>
    <xf numFmtId="4" fontId="7" fillId="0" borderId="0" xfId="6" applyNumberFormat="1" applyFont="1" applyAlignment="1">
      <alignment vertical="center" wrapText="1"/>
    </xf>
    <xf numFmtId="0" fontId="23" fillId="7" borderId="19" xfId="3" applyFont="1" applyFill="1" applyBorder="1" applyAlignment="1">
      <alignment horizontal="center" vertical="center" wrapText="1"/>
    </xf>
    <xf numFmtId="4" fontId="23" fillId="7" borderId="19" xfId="3" applyNumberFormat="1" applyFont="1" applyFill="1" applyBorder="1" applyAlignment="1">
      <alignment horizontal="center" vertical="center" wrapText="1"/>
    </xf>
    <xf numFmtId="0" fontId="24" fillId="0" borderId="89" xfId="3" applyFont="1" applyBorder="1" applyAlignment="1">
      <alignment horizontal="center" vertical="center" wrapText="1"/>
    </xf>
    <xf numFmtId="0" fontId="24" fillId="0" borderId="11" xfId="3" applyFont="1" applyBorder="1" applyAlignment="1">
      <alignment horizontal="center" vertical="center" wrapText="1"/>
    </xf>
    <xf numFmtId="0" fontId="24" fillId="0" borderId="11" xfId="6" applyFont="1" applyBorder="1" applyAlignment="1">
      <alignment horizontal="center" vertical="center" wrapText="1"/>
    </xf>
    <xf numFmtId="4" fontId="24" fillId="0" borderId="11" xfId="6" applyNumberFormat="1" applyFont="1" applyBorder="1" applyAlignment="1">
      <alignment horizontal="center" vertical="center" wrapText="1"/>
    </xf>
    <xf numFmtId="0" fontId="24" fillId="0" borderId="74" xfId="3" applyFont="1" applyBorder="1" applyAlignment="1">
      <alignment horizontal="center" vertical="center" wrapText="1"/>
    </xf>
    <xf numFmtId="0" fontId="23" fillId="4" borderId="79" xfId="6" applyFont="1" applyFill="1" applyBorder="1" applyAlignment="1">
      <alignment horizontal="right" vertical="center" wrapText="1"/>
    </xf>
    <xf numFmtId="4" fontId="23" fillId="4" borderId="79" xfId="6" applyNumberFormat="1" applyFont="1" applyFill="1" applyBorder="1" applyAlignment="1">
      <alignment horizontal="right" vertical="center" wrapText="1"/>
    </xf>
    <xf numFmtId="4" fontId="23" fillId="4" borderId="79" xfId="6" applyNumberFormat="1" applyFont="1" applyFill="1" applyBorder="1" applyAlignment="1">
      <alignment horizontal="center" vertical="center" wrapText="1"/>
    </xf>
    <xf numFmtId="4" fontId="23" fillId="4" borderId="106" xfId="6" applyNumberFormat="1" applyFont="1" applyFill="1" applyBorder="1" applyAlignment="1">
      <alignment horizontal="center" vertical="center" wrapText="1"/>
    </xf>
    <xf numFmtId="0" fontId="53" fillId="3" borderId="91" xfId="6" applyFont="1" applyFill="1" applyBorder="1" applyAlignment="1">
      <alignment horizontal="right" vertical="center" wrapText="1"/>
    </xf>
    <xf numFmtId="4" fontId="53" fillId="3" borderId="92" xfId="6" applyNumberFormat="1" applyFont="1" applyFill="1" applyBorder="1" applyAlignment="1">
      <alignment horizontal="right" vertical="center" wrapText="1"/>
    </xf>
    <xf numFmtId="0" fontId="53" fillId="3" borderId="92" xfId="6" applyFont="1" applyFill="1" applyBorder="1" applyAlignment="1">
      <alignment horizontal="right" vertical="center" wrapText="1"/>
    </xf>
    <xf numFmtId="4" fontId="53" fillId="3" borderId="92" xfId="6" applyNumberFormat="1" applyFont="1" applyFill="1" applyBorder="1" applyAlignment="1">
      <alignment horizontal="center" vertical="center" wrapText="1"/>
    </xf>
    <xf numFmtId="4" fontId="53" fillId="3" borderId="93" xfId="6" applyNumberFormat="1" applyFont="1" applyFill="1" applyBorder="1" applyAlignment="1">
      <alignment horizontal="center" vertical="center" wrapText="1"/>
    </xf>
    <xf numFmtId="0" fontId="53" fillId="0" borderId="89" xfId="6" applyFont="1" applyBorder="1" applyAlignment="1">
      <alignment horizontal="right" vertical="center" wrapText="1"/>
    </xf>
    <xf numFmtId="4" fontId="53" fillId="0" borderId="11" xfId="6" applyNumberFormat="1" applyFont="1" applyBorder="1" applyAlignment="1">
      <alignment horizontal="right" vertical="center" wrapText="1"/>
    </xf>
    <xf numFmtId="0" fontId="53" fillId="0" borderId="11" xfId="6" applyFont="1" applyBorder="1" applyAlignment="1">
      <alignment horizontal="right" vertical="center" wrapText="1"/>
    </xf>
    <xf numFmtId="4" fontId="53" fillId="0" borderId="11" xfId="6" applyNumberFormat="1" applyFont="1" applyBorder="1" applyAlignment="1">
      <alignment horizontal="center" vertical="center" wrapText="1"/>
    </xf>
    <xf numFmtId="4" fontId="53" fillId="0" borderId="74" xfId="6" applyNumberFormat="1" applyFont="1" applyBorder="1" applyAlignment="1">
      <alignment horizontal="center" vertical="center" wrapText="1"/>
    </xf>
    <xf numFmtId="0" fontId="53" fillId="3" borderId="90" xfId="6" applyFont="1" applyFill="1" applyBorder="1" applyAlignment="1">
      <alignment horizontal="right" vertical="center" wrapText="1"/>
    </xf>
    <xf numFmtId="4" fontId="53" fillId="3" borderId="76" xfId="6" applyNumberFormat="1" applyFont="1" applyFill="1" applyBorder="1" applyAlignment="1">
      <alignment horizontal="right" vertical="center" wrapText="1"/>
    </xf>
    <xf numFmtId="0" fontId="53" fillId="3" borderId="76" xfId="6" applyFont="1" applyFill="1" applyBorder="1" applyAlignment="1">
      <alignment horizontal="right" vertical="center" wrapText="1"/>
    </xf>
    <xf numFmtId="4" fontId="53" fillId="3" borderId="76" xfId="6" applyNumberFormat="1" applyFont="1" applyFill="1" applyBorder="1" applyAlignment="1">
      <alignment horizontal="center" vertical="center" wrapText="1"/>
    </xf>
    <xf numFmtId="4" fontId="53" fillId="3" borderId="77" xfId="6" applyNumberFormat="1" applyFont="1" applyFill="1" applyBorder="1" applyAlignment="1">
      <alignment horizontal="center" vertical="center" wrapText="1"/>
    </xf>
    <xf numFmtId="0" fontId="53" fillId="0" borderId="0" xfId="6" applyFont="1" applyAlignment="1">
      <alignment horizontal="center" vertical="center" wrapText="1"/>
    </xf>
    <xf numFmtId="4" fontId="53" fillId="0" borderId="0" xfId="6" applyNumberFormat="1" applyFont="1" applyAlignment="1">
      <alignment horizontal="center" vertical="center" wrapText="1"/>
    </xf>
    <xf numFmtId="2" fontId="53" fillId="3" borderId="91" xfId="6" applyNumberFormat="1" applyFont="1" applyFill="1" applyBorder="1" applyAlignment="1">
      <alignment horizontal="center" vertical="center" wrapText="1"/>
    </xf>
    <xf numFmtId="2" fontId="53" fillId="3" borderId="92" xfId="6" applyNumberFormat="1" applyFont="1" applyFill="1" applyBorder="1" applyAlignment="1">
      <alignment horizontal="center" vertical="center" wrapText="1"/>
    </xf>
    <xf numFmtId="2" fontId="53" fillId="0" borderId="89" xfId="6" applyNumberFormat="1" applyFont="1" applyBorder="1" applyAlignment="1">
      <alignment horizontal="center" vertical="center" wrapText="1"/>
    </xf>
    <xf numFmtId="2" fontId="53" fillId="0" borderId="11" xfId="6" applyNumberFormat="1" applyFont="1" applyBorder="1" applyAlignment="1">
      <alignment horizontal="center" vertical="center" wrapText="1"/>
    </xf>
    <xf numFmtId="2" fontId="53" fillId="3" borderId="90" xfId="6" applyNumberFormat="1" applyFont="1" applyFill="1" applyBorder="1" applyAlignment="1">
      <alignment horizontal="center" vertical="center" wrapText="1"/>
    </xf>
    <xf numFmtId="2" fontId="53" fillId="3" borderId="76" xfId="6" applyNumberFormat="1" applyFont="1" applyFill="1" applyBorder="1" applyAlignment="1">
      <alignment horizontal="center" vertical="center" wrapText="1"/>
    </xf>
    <xf numFmtId="1" fontId="26" fillId="5" borderId="11" xfId="0" applyNumberFormat="1" applyFont="1" applyFill="1" applyBorder="1" applyAlignment="1">
      <alignment horizontal="right" vertical="center" wrapText="1"/>
    </xf>
    <xf numFmtId="1" fontId="26" fillId="0" borderId="11" xfId="0" applyNumberFormat="1" applyFont="1" applyBorder="1" applyAlignment="1">
      <alignment horizontal="right" vertical="center" wrapText="1"/>
    </xf>
    <xf numFmtId="1" fontId="21" fillId="0" borderId="0" xfId="6" applyNumberFormat="1" applyFont="1" applyAlignment="1">
      <alignment horizontal="center" vertical="center" wrapText="1"/>
    </xf>
    <xf numFmtId="1" fontId="54" fillId="0" borderId="0" xfId="1" applyNumberFormat="1" applyFont="1" applyAlignment="1">
      <alignment horizontal="center" vertical="center" wrapText="1"/>
    </xf>
    <xf numFmtId="1" fontId="53" fillId="3" borderId="92" xfId="1" applyNumberFormat="1" applyFont="1" applyFill="1" applyBorder="1" applyAlignment="1">
      <alignment horizontal="right" vertical="center" wrapText="1"/>
    </xf>
    <xf numFmtId="1" fontId="53" fillId="0" borderId="11" xfId="1" applyNumberFormat="1" applyFont="1" applyBorder="1" applyAlignment="1">
      <alignment horizontal="right" vertical="center" wrapText="1"/>
    </xf>
    <xf numFmtId="1" fontId="53" fillId="0" borderId="0" xfId="1" applyNumberFormat="1" applyFont="1" applyAlignment="1">
      <alignment horizontal="center" vertical="center" wrapText="1"/>
    </xf>
    <xf numFmtId="1" fontId="53" fillId="3" borderId="92" xfId="1" applyNumberFormat="1" applyFont="1" applyFill="1" applyBorder="1" applyAlignment="1">
      <alignment horizontal="center" vertical="center" wrapText="1"/>
    </xf>
    <xf numFmtId="1" fontId="53" fillId="2" borderId="11" xfId="1" applyNumberFormat="1" applyFont="1" applyFill="1" applyBorder="1" applyAlignment="1">
      <alignment horizontal="center" vertical="center" wrapText="1"/>
    </xf>
    <xf numFmtId="1" fontId="53" fillId="3" borderId="76" xfId="1" applyNumberFormat="1" applyFont="1" applyFill="1" applyBorder="1" applyAlignment="1">
      <alignment horizontal="center" vertical="center" wrapText="1"/>
    </xf>
    <xf numFmtId="164" fontId="26" fillId="5" borderId="11" xfId="0" applyNumberFormat="1" applyFont="1" applyFill="1" applyBorder="1" applyAlignment="1">
      <alignment horizontal="right" vertical="center" wrapText="1"/>
    </xf>
    <xf numFmtId="164" fontId="26" fillId="0" borderId="11" xfId="0" applyNumberFormat="1" applyFont="1" applyBorder="1" applyAlignment="1">
      <alignment horizontal="right" vertical="center" wrapText="1"/>
    </xf>
    <xf numFmtId="0" fontId="54" fillId="0" borderId="0" xfId="6" applyFont="1" applyAlignment="1">
      <alignment horizontal="right" vertical="center" wrapText="1"/>
    </xf>
    <xf numFmtId="0" fontId="32" fillId="0" borderId="0" xfId="6" applyFont="1"/>
    <xf numFmtId="0" fontId="53" fillId="0" borderId="0" xfId="6" applyFont="1" applyAlignment="1">
      <alignment horizontal="right" vertical="center" wrapText="1"/>
    </xf>
    <xf numFmtId="0" fontId="51" fillId="9" borderId="0" xfId="0" applyFont="1" applyFill="1"/>
    <xf numFmtId="0" fontId="17" fillId="4" borderId="95" xfId="5" applyFont="1" applyFill="1" applyBorder="1" applyAlignment="1">
      <alignment horizontal="center" vertical="center" wrapText="1"/>
    </xf>
    <xf numFmtId="0" fontId="19" fillId="7" borderId="78" xfId="3" applyFont="1" applyFill="1" applyBorder="1" applyAlignment="1">
      <alignment horizontal="center" vertical="center" wrapText="1"/>
    </xf>
    <xf numFmtId="0" fontId="17" fillId="4" borderId="98" xfId="5" applyFont="1" applyFill="1" applyBorder="1" applyAlignment="1">
      <alignment horizontal="center" vertical="center" wrapText="1"/>
    </xf>
    <xf numFmtId="0" fontId="30" fillId="4" borderId="29" xfId="1" applyFont="1" applyFill="1" applyBorder="1" applyAlignment="1">
      <alignment horizontal="center" vertical="center" wrapText="1"/>
    </xf>
    <xf numFmtId="10" fontId="0" fillId="2" borderId="0" xfId="0" applyNumberFormat="1" applyFill="1" applyAlignment="1">
      <alignment horizontal="left" vertical="center" wrapText="1"/>
    </xf>
    <xf numFmtId="4" fontId="14" fillId="2" borderId="82" xfId="0" applyNumberFormat="1" applyFont="1" applyFill="1" applyBorder="1" applyAlignment="1">
      <alignment horizontal="right" vertical="center"/>
    </xf>
    <xf numFmtId="0" fontId="11" fillId="0" borderId="107" xfId="3" applyFont="1" applyBorder="1" applyAlignment="1">
      <alignment horizontal="center" vertical="center" wrapText="1"/>
    </xf>
    <xf numFmtId="0" fontId="11" fillId="0" borderId="108" xfId="3" applyFont="1" applyBorder="1" applyAlignment="1">
      <alignment horizontal="center" vertical="center" wrapText="1"/>
    </xf>
    <xf numFmtId="0" fontId="11" fillId="0" borderId="109" xfId="3" applyFont="1" applyBorder="1" applyAlignment="1">
      <alignment horizontal="center" vertical="center" wrapText="1"/>
    </xf>
    <xf numFmtId="0" fontId="11" fillId="0" borderId="110" xfId="3" applyFont="1" applyBorder="1" applyAlignment="1">
      <alignment horizontal="center" vertical="center" wrapText="1"/>
    </xf>
    <xf numFmtId="49" fontId="14" fillId="0" borderId="111" xfId="0" applyNumberFormat="1" applyFont="1" applyBorder="1" applyAlignment="1">
      <alignment horizontal="center" vertical="center"/>
    </xf>
    <xf numFmtId="3" fontId="11" fillId="0" borderId="31" xfId="1" applyNumberFormat="1" applyFont="1" applyBorder="1" applyAlignment="1">
      <alignment horizontal="center" vertical="center" wrapText="1"/>
    </xf>
    <xf numFmtId="0" fontId="0" fillId="0" borderId="81" xfId="0" applyBorder="1"/>
    <xf numFmtId="0" fontId="11" fillId="0" borderId="11" xfId="3" applyFont="1" applyBorder="1" applyAlignment="1">
      <alignment horizontal="left" vertical="center" wrapText="1"/>
    </xf>
    <xf numFmtId="4" fontId="11" fillId="0" borderId="17" xfId="1" applyNumberFormat="1" applyFont="1" applyBorder="1" applyAlignment="1">
      <alignment horizontal="right" vertical="center" wrapText="1"/>
    </xf>
    <xf numFmtId="4" fontId="30" fillId="4" borderId="87" xfId="1" applyNumberFormat="1" applyFont="1" applyFill="1" applyBorder="1" applyAlignment="1">
      <alignment horizontal="right" vertical="center" wrapText="1"/>
    </xf>
    <xf numFmtId="4" fontId="14" fillId="0" borderId="74" xfId="0" applyNumberFormat="1" applyFont="1" applyBorder="1" applyAlignment="1">
      <alignment horizontal="right" vertical="center"/>
    </xf>
    <xf numFmtId="4" fontId="14" fillId="6" borderId="74" xfId="0" applyNumberFormat="1" applyFont="1" applyFill="1" applyBorder="1" applyAlignment="1">
      <alignment horizontal="right" vertical="center"/>
    </xf>
    <xf numFmtId="0" fontId="8" fillId="3" borderId="81" xfId="9" applyFont="1" applyFill="1" applyBorder="1" applyAlignment="1">
      <alignment horizontal="center" vertical="center" wrapText="1"/>
    </xf>
    <xf numFmtId="0" fontId="11" fillId="3" borderId="31" xfId="1" applyFont="1" applyFill="1" applyBorder="1" applyAlignment="1">
      <alignment horizontal="left" vertical="center" wrapText="1"/>
    </xf>
    <xf numFmtId="3" fontId="11" fillId="3" borderId="31" xfId="1" applyNumberFormat="1" applyFont="1" applyFill="1" applyBorder="1" applyAlignment="1">
      <alignment horizontal="center" vertical="center" wrapText="1"/>
    </xf>
    <xf numFmtId="4" fontId="11" fillId="3" borderId="16" xfId="1" applyNumberFormat="1" applyFont="1" applyFill="1" applyBorder="1" applyAlignment="1">
      <alignment horizontal="right" vertical="center" wrapText="1"/>
    </xf>
    <xf numFmtId="4" fontId="14" fillId="3" borderId="82" xfId="0" applyNumberFormat="1" applyFont="1" applyFill="1" applyBorder="1" applyAlignment="1">
      <alignment horizontal="right" vertical="center"/>
    </xf>
    <xf numFmtId="0" fontId="11" fillId="3" borderId="84" xfId="1" applyFont="1" applyFill="1" applyBorder="1" applyAlignment="1">
      <alignment horizontal="center" vertical="top" wrapText="1"/>
    </xf>
    <xf numFmtId="0" fontId="0" fillId="0" borderId="11" xfId="0" applyBorder="1"/>
    <xf numFmtId="4" fontId="0" fillId="0" borderId="11" xfId="0" applyNumberFormat="1" applyBorder="1"/>
    <xf numFmtId="4" fontId="11" fillId="0" borderId="31" xfId="3" applyNumberFormat="1" applyFont="1" applyBorder="1" applyAlignment="1">
      <alignment horizontal="right" vertical="center" wrapText="1"/>
    </xf>
    <xf numFmtId="4" fontId="14" fillId="0" borderId="82" xfId="0" applyNumberFormat="1" applyFont="1" applyBorder="1" applyAlignment="1">
      <alignment horizontal="right" vertical="center"/>
    </xf>
    <xf numFmtId="4" fontId="11" fillId="6" borderId="11" xfId="1" applyNumberFormat="1" applyFont="1" applyFill="1" applyBorder="1" applyAlignment="1">
      <alignment horizontal="right" vertical="center" wrapText="1"/>
    </xf>
    <xf numFmtId="4" fontId="11" fillId="0" borderId="11" xfId="1" applyNumberFormat="1" applyFont="1" applyBorder="1" applyAlignment="1">
      <alignment horizontal="right" vertical="center" wrapText="1"/>
    </xf>
    <xf numFmtId="0" fontId="11" fillId="6" borderId="11" xfId="1" applyFont="1" applyFill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25" fillId="0" borderId="0" xfId="1" applyFont="1"/>
    <xf numFmtId="0" fontId="15" fillId="0" borderId="0" xfId="1" applyFont="1"/>
    <xf numFmtId="0" fontId="15" fillId="0" borderId="11" xfId="1" applyFont="1" applyBorder="1"/>
    <xf numFmtId="0" fontId="8" fillId="0" borderId="11" xfId="6" applyFont="1" applyBorder="1" applyAlignment="1">
      <alignment horizontal="right" vertical="center" wrapText="1"/>
    </xf>
    <xf numFmtId="4" fontId="15" fillId="0" borderId="11" xfId="1" applyNumberFormat="1" applyFont="1" applyBorder="1"/>
    <xf numFmtId="10" fontId="15" fillId="0" borderId="11" xfId="1" applyNumberFormat="1" applyFont="1" applyBorder="1"/>
    <xf numFmtId="0" fontId="4" fillId="0" borderId="0" xfId="1" applyFont="1" applyAlignment="1">
      <alignment horizontal="center" vertical="center" wrapText="1"/>
    </xf>
    <xf numFmtId="0" fontId="17" fillId="4" borderId="103" xfId="5" applyFont="1" applyFill="1" applyBorder="1" applyAlignment="1">
      <alignment horizontal="center" vertical="center" wrapText="1"/>
    </xf>
    <xf numFmtId="0" fontId="17" fillId="4" borderId="87" xfId="5" applyFont="1" applyFill="1" applyBorder="1" applyAlignment="1">
      <alignment horizontal="center" vertical="center" wrapText="1"/>
    </xf>
    <xf numFmtId="0" fontId="8" fillId="2" borderId="81" xfId="9" applyFont="1" applyFill="1" applyBorder="1" applyAlignment="1">
      <alignment horizontal="center" vertical="center" wrapText="1"/>
    </xf>
    <xf numFmtId="0" fontId="11" fillId="2" borderId="31" xfId="1" applyFont="1" applyFill="1" applyBorder="1" applyAlignment="1">
      <alignment horizontal="left" vertical="center" wrapText="1"/>
    </xf>
    <xf numFmtId="3" fontId="11" fillId="2" borderId="31" xfId="1" applyNumberFormat="1" applyFont="1" applyFill="1" applyBorder="1" applyAlignment="1">
      <alignment horizontal="center" vertical="center" wrapText="1"/>
    </xf>
    <xf numFmtId="4" fontId="11" fillId="2" borderId="16" xfId="1" applyNumberFormat="1" applyFont="1" applyFill="1" applyBorder="1" applyAlignment="1">
      <alignment horizontal="right" vertical="center" wrapText="1"/>
    </xf>
    <xf numFmtId="0" fontId="8" fillId="3" borderId="18" xfId="9" applyFont="1" applyFill="1" applyBorder="1" applyAlignment="1">
      <alignment horizontal="center" vertical="center" wrapText="1"/>
    </xf>
    <xf numFmtId="0" fontId="11" fillId="3" borderId="11" xfId="1" applyFont="1" applyFill="1" applyBorder="1" applyAlignment="1">
      <alignment horizontal="left" vertical="center" wrapText="1"/>
    </xf>
    <xf numFmtId="3" fontId="11" fillId="3" borderId="11" xfId="1" applyNumberFormat="1" applyFont="1" applyFill="1" applyBorder="1" applyAlignment="1">
      <alignment horizontal="center" vertical="center" wrapText="1"/>
    </xf>
    <xf numFmtId="4" fontId="11" fillId="3" borderId="17" xfId="1" applyNumberFormat="1" applyFont="1" applyFill="1" applyBorder="1" applyAlignment="1">
      <alignment horizontal="right" vertical="center" wrapText="1"/>
    </xf>
    <xf numFmtId="4" fontId="14" fillId="3" borderId="74" xfId="0" applyNumberFormat="1" applyFont="1" applyFill="1" applyBorder="1" applyAlignment="1">
      <alignment horizontal="right" vertical="center"/>
    </xf>
    <xf numFmtId="10" fontId="17" fillId="4" borderId="111" xfId="5" applyNumberFormat="1" applyFont="1" applyFill="1" applyBorder="1" applyAlignment="1">
      <alignment horizontal="center" vertical="center" wrapText="1"/>
    </xf>
    <xf numFmtId="0" fontId="18" fillId="3" borderId="11" xfId="9" applyFont="1" applyFill="1" applyBorder="1" applyAlignment="1">
      <alignment horizontal="center" vertical="center" wrapText="1"/>
    </xf>
    <xf numFmtId="0" fontId="2" fillId="3" borderId="11" xfId="5" applyFont="1" applyFill="1" applyBorder="1" applyAlignment="1">
      <alignment horizontal="center" vertical="center" wrapText="1"/>
    </xf>
    <xf numFmtId="0" fontId="16" fillId="3" borderId="11" xfId="5" applyFont="1" applyFill="1" applyBorder="1" applyAlignment="1">
      <alignment horizontal="center" vertical="center" wrapText="1"/>
    </xf>
    <xf numFmtId="10" fontId="16" fillId="3" borderId="11" xfId="5" applyNumberFormat="1" applyFont="1" applyFill="1" applyBorder="1" applyAlignment="1">
      <alignment horizontal="center" vertical="center" wrapText="1"/>
    </xf>
    <xf numFmtId="0" fontId="11" fillId="3" borderId="11" xfId="1" applyFont="1" applyFill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5" fillId="3" borderId="11" xfId="1" applyFont="1" applyFill="1" applyBorder="1" applyAlignment="1">
      <alignment horizontal="center" vertical="center" wrapText="1"/>
    </xf>
    <xf numFmtId="3" fontId="39" fillId="4" borderId="14" xfId="1" applyNumberFormat="1" applyFont="1" applyFill="1" applyBorder="1" applyAlignment="1">
      <alignment horizontal="center" vertical="center" wrapText="1"/>
    </xf>
    <xf numFmtId="3" fontId="39" fillId="4" borderId="15" xfId="1" applyNumberFormat="1" applyFont="1" applyFill="1" applyBorder="1" applyAlignment="1">
      <alignment horizontal="center" vertical="center" wrapText="1"/>
    </xf>
    <xf numFmtId="4" fontId="11" fillId="0" borderId="11" xfId="3" applyNumberFormat="1" applyFont="1" applyBorder="1" applyAlignment="1">
      <alignment horizontal="center" vertical="center" wrapText="1"/>
    </xf>
    <xf numFmtId="2" fontId="11" fillId="0" borderId="11" xfId="6" applyNumberFormat="1" applyFont="1" applyBorder="1" applyAlignment="1">
      <alignment horizontal="center" vertical="center" wrapText="1"/>
    </xf>
    <xf numFmtId="0" fontId="8" fillId="0" borderId="0" xfId="6" applyFont="1" applyAlignment="1">
      <alignment horizontal="right" vertical="center" wrapText="1"/>
    </xf>
    <xf numFmtId="0" fontId="25" fillId="0" borderId="0" xfId="6" applyFont="1" applyAlignment="1">
      <alignment wrapText="1"/>
    </xf>
    <xf numFmtId="4" fontId="0" fillId="2" borderId="0" xfId="0" applyNumberFormat="1" applyFill="1" applyAlignment="1">
      <alignment horizontal="left" vertical="center" wrapText="1"/>
    </xf>
    <xf numFmtId="0" fontId="18" fillId="2" borderId="11" xfId="9" applyFont="1" applyFill="1" applyBorder="1" applyAlignment="1">
      <alignment horizontal="center" vertical="center" wrapText="1"/>
    </xf>
    <xf numFmtId="0" fontId="2" fillId="2" borderId="11" xfId="5" applyFont="1" applyFill="1" applyBorder="1" applyAlignment="1">
      <alignment horizontal="center" vertical="center" wrapText="1"/>
    </xf>
    <xf numFmtId="0" fontId="16" fillId="2" borderId="11" xfId="5" applyFont="1" applyFill="1" applyBorder="1" applyAlignment="1">
      <alignment horizontal="center" vertical="center" wrapText="1"/>
    </xf>
    <xf numFmtId="10" fontId="16" fillId="2" borderId="11" xfId="5" applyNumberFormat="1" applyFont="1" applyFill="1" applyBorder="1" applyAlignment="1">
      <alignment horizontal="center" vertical="center" wrapText="1"/>
    </xf>
    <xf numFmtId="3" fontId="39" fillId="4" borderId="119" xfId="1" applyNumberFormat="1" applyFont="1" applyFill="1" applyBorder="1" applyAlignment="1">
      <alignment horizontal="center" vertical="center" wrapText="1"/>
    </xf>
    <xf numFmtId="0" fontId="57" fillId="5" borderId="11" xfId="0" applyFont="1" applyFill="1" applyBorder="1" applyAlignment="1">
      <alignment horizontal="left" wrapText="1"/>
    </xf>
    <xf numFmtId="0" fontId="58" fillId="5" borderId="11" xfId="0" applyFont="1" applyFill="1" applyBorder="1" applyAlignment="1">
      <alignment horizontal="left" wrapText="1"/>
    </xf>
    <xf numFmtId="0" fontId="57" fillId="0" borderId="11" xfId="0" applyFont="1" applyBorder="1" applyAlignment="1">
      <alignment horizontal="left" wrapText="1"/>
    </xf>
    <xf numFmtId="0" fontId="58" fillId="0" borderId="11" xfId="0" applyFont="1" applyBorder="1" applyAlignment="1">
      <alignment horizontal="left" wrapText="1"/>
    </xf>
    <xf numFmtId="0" fontId="45" fillId="8" borderId="11" xfId="0" applyFont="1" applyFill="1" applyBorder="1" applyAlignment="1">
      <alignment horizontal="left"/>
    </xf>
    <xf numFmtId="0" fontId="45" fillId="3" borderId="11" xfId="0" applyFont="1" applyFill="1" applyBorder="1" applyAlignment="1">
      <alignment horizontal="left"/>
    </xf>
    <xf numFmtId="0" fontId="14" fillId="0" borderId="0" xfId="0" applyFont="1" applyAlignment="1">
      <alignment wrapText="1"/>
    </xf>
    <xf numFmtId="0" fontId="2" fillId="0" borderId="0" xfId="1" applyFont="1" applyAlignment="1">
      <alignment wrapText="1"/>
    </xf>
    <xf numFmtId="49" fontId="4" fillId="0" borderId="0" xfId="1" applyNumberFormat="1" applyFont="1" applyAlignment="1">
      <alignment horizontal="center" vertical="center" wrapText="1"/>
    </xf>
    <xf numFmtId="0" fontId="15" fillId="0" borderId="0" xfId="1" applyFont="1" applyAlignment="1">
      <alignment horizontal="right" wrapText="1"/>
    </xf>
    <xf numFmtId="0" fontId="13" fillId="0" borderId="0" xfId="0" applyFont="1" applyAlignment="1">
      <alignment wrapText="1"/>
    </xf>
    <xf numFmtId="0" fontId="52" fillId="5" borderId="122" xfId="0" applyFont="1" applyFill="1" applyBorder="1" applyAlignment="1">
      <alignment horizontal="left" wrapText="1"/>
    </xf>
    <xf numFmtId="0" fontId="52" fillId="0" borderId="123" xfId="0" applyFont="1" applyBorder="1" applyAlignment="1">
      <alignment horizontal="left" wrapText="1"/>
    </xf>
    <xf numFmtId="0" fontId="57" fillId="5" borderId="125" xfId="0" applyFont="1" applyFill="1" applyBorder="1" applyAlignment="1">
      <alignment horizontal="left" wrapText="1"/>
    </xf>
    <xf numFmtId="0" fontId="58" fillId="5" borderId="124" xfId="0" applyFont="1" applyFill="1" applyBorder="1" applyAlignment="1">
      <alignment horizontal="left" wrapText="1"/>
    </xf>
    <xf numFmtId="0" fontId="13" fillId="5" borderId="11" xfId="0" applyFont="1" applyFill="1" applyBorder="1" applyAlignment="1">
      <alignment wrapText="1"/>
    </xf>
    <xf numFmtId="0" fontId="14" fillId="5" borderId="11" xfId="0" applyFont="1" applyFill="1" applyBorder="1" applyAlignment="1">
      <alignment wrapText="1"/>
    </xf>
    <xf numFmtId="0" fontId="13" fillId="0" borderId="11" xfId="0" applyFont="1" applyBorder="1" applyAlignment="1">
      <alignment wrapText="1"/>
    </xf>
    <xf numFmtId="0" fontId="14" fillId="0" borderId="11" xfId="0" applyFont="1" applyBorder="1" applyAlignment="1">
      <alignment wrapText="1"/>
    </xf>
    <xf numFmtId="0" fontId="59" fillId="5" borderId="126" xfId="0" applyFont="1" applyFill="1" applyBorder="1" applyAlignment="1">
      <alignment horizontal="left" wrapText="1"/>
    </xf>
    <xf numFmtId="0" fontId="55" fillId="5" borderId="116" xfId="0" applyFont="1" applyFill="1" applyBorder="1" applyAlignment="1">
      <alignment horizontal="left" wrapText="1"/>
    </xf>
    <xf numFmtId="0" fontId="55" fillId="0" borderId="11" xfId="0" applyFont="1" applyBorder="1" applyAlignment="1">
      <alignment horizontal="left" wrapText="1"/>
    </xf>
    <xf numFmtId="0" fontId="59" fillId="0" borderId="11" xfId="0" applyFont="1" applyBorder="1" applyAlignment="1">
      <alignment horizontal="left" wrapText="1"/>
    </xf>
    <xf numFmtId="0" fontId="26" fillId="5" borderId="0" xfId="0" applyFont="1" applyFill="1" applyAlignment="1">
      <alignment horizontal="right" vertical="center" wrapText="1"/>
    </xf>
    <xf numFmtId="4" fontId="26" fillId="5" borderId="0" xfId="0" applyNumberFormat="1" applyFont="1" applyFill="1" applyAlignment="1">
      <alignment horizontal="right" vertical="center" wrapText="1"/>
    </xf>
    <xf numFmtId="1" fontId="26" fillId="5" borderId="0" xfId="0" applyNumberFormat="1" applyFont="1" applyFill="1" applyAlignment="1">
      <alignment horizontal="right" vertical="center" wrapText="1"/>
    </xf>
    <xf numFmtId="4" fontId="26" fillId="5" borderId="0" xfId="0" applyNumberFormat="1" applyFont="1" applyFill="1" applyAlignment="1">
      <alignment horizontal="center" vertical="center" wrapText="1"/>
    </xf>
    <xf numFmtId="0" fontId="60" fillId="0" borderId="0" xfId="0" applyFont="1" applyAlignment="1">
      <alignment horizontal="right"/>
    </xf>
    <xf numFmtId="0" fontId="17" fillId="4" borderId="107" xfId="5" applyFont="1" applyFill="1" applyBorder="1" applyAlignment="1">
      <alignment horizontal="center" vertical="center" wrapText="1"/>
    </xf>
    <xf numFmtId="0" fontId="17" fillId="4" borderId="118" xfId="5" applyFont="1" applyFill="1" applyBorder="1" applyAlignment="1">
      <alignment horizontal="center" vertical="center" wrapText="1"/>
    </xf>
    <xf numFmtId="49" fontId="3" fillId="4" borderId="3" xfId="1" applyNumberFormat="1" applyFont="1" applyFill="1" applyBorder="1" applyAlignment="1">
      <alignment horizontal="center" vertical="center" wrapText="1"/>
    </xf>
    <xf numFmtId="49" fontId="3" fillId="4" borderId="7" xfId="1" applyNumberFormat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0" borderId="48" xfId="1" applyFont="1" applyBorder="1" applyAlignment="1">
      <alignment horizontal="center" vertical="center" wrapText="1"/>
    </xf>
    <xf numFmtId="4" fontId="10" fillId="0" borderId="0" xfId="1" applyNumberFormat="1" applyFont="1" applyAlignment="1">
      <alignment horizontal="right" vertical="center" wrapText="1"/>
    </xf>
    <xf numFmtId="4" fontId="7" fillId="0" borderId="0" xfId="5" applyNumberFormat="1" applyFont="1" applyAlignment="1">
      <alignment horizontal="right" vertical="center" wrapText="1"/>
    </xf>
    <xf numFmtId="0" fontId="20" fillId="0" borderId="0" xfId="5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4" fontId="7" fillId="0" borderId="0" xfId="1" applyNumberFormat="1" applyFont="1" applyAlignment="1">
      <alignment horizontal="center" vertical="center" wrapText="1"/>
    </xf>
    <xf numFmtId="0" fontId="23" fillId="4" borderId="96" xfId="1" applyFont="1" applyFill="1" applyBorder="1" applyAlignment="1">
      <alignment horizontal="center" vertical="center" wrapText="1"/>
    </xf>
    <xf numFmtId="0" fontId="23" fillId="4" borderId="97" xfId="1" applyFont="1" applyFill="1" applyBorder="1" applyAlignment="1">
      <alignment horizontal="center" vertical="center" wrapText="1"/>
    </xf>
    <xf numFmtId="0" fontId="23" fillId="4" borderId="95" xfId="1" applyFont="1" applyFill="1" applyBorder="1" applyAlignment="1">
      <alignment horizontal="center" vertical="center" textRotation="90" wrapText="1"/>
    </xf>
    <xf numFmtId="0" fontId="23" fillId="4" borderId="94" xfId="1" applyFont="1" applyFill="1" applyBorder="1" applyAlignment="1">
      <alignment horizontal="center" vertical="center" textRotation="90" wrapText="1"/>
    </xf>
    <xf numFmtId="4" fontId="23" fillId="4" borderId="95" xfId="1" applyNumberFormat="1" applyFont="1" applyFill="1" applyBorder="1" applyAlignment="1">
      <alignment horizontal="center" vertical="center" wrapText="1"/>
    </xf>
    <xf numFmtId="4" fontId="23" fillId="4" borderId="94" xfId="1" applyNumberFormat="1" applyFont="1" applyFill="1" applyBorder="1" applyAlignment="1">
      <alignment horizontal="center" vertical="center" wrapText="1"/>
    </xf>
    <xf numFmtId="4" fontId="23" fillId="4" borderId="98" xfId="1" applyNumberFormat="1" applyFont="1" applyFill="1" applyBorder="1" applyAlignment="1">
      <alignment horizontal="center" vertical="center" wrapText="1"/>
    </xf>
    <xf numFmtId="4" fontId="23" fillId="4" borderId="100" xfId="1" applyNumberFormat="1" applyFont="1" applyFill="1" applyBorder="1" applyAlignment="1">
      <alignment horizontal="center" vertical="center" wrapText="1"/>
    </xf>
    <xf numFmtId="0" fontId="23" fillId="4" borderId="102" xfId="1" applyFont="1" applyFill="1" applyBorder="1" applyAlignment="1">
      <alignment horizontal="center" vertical="center" wrapText="1"/>
    </xf>
    <xf numFmtId="0" fontId="23" fillId="4" borderId="103" xfId="1" applyFont="1" applyFill="1" applyBorder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 wrapText="1"/>
    </xf>
    <xf numFmtId="0" fontId="23" fillId="7" borderId="78" xfId="3" applyFont="1" applyFill="1" applyBorder="1" applyAlignment="1">
      <alignment horizontal="center" vertical="center" wrapText="1"/>
    </xf>
    <xf numFmtId="0" fontId="23" fillId="7" borderId="75" xfId="3" applyFont="1" applyFill="1" applyBorder="1" applyAlignment="1">
      <alignment horizontal="center" vertical="center" wrapText="1"/>
    </xf>
    <xf numFmtId="0" fontId="23" fillId="7" borderId="95" xfId="3" applyFont="1" applyFill="1" applyBorder="1" applyAlignment="1">
      <alignment horizontal="center" vertical="center" wrapText="1"/>
    </xf>
    <xf numFmtId="0" fontId="23" fillId="7" borderId="99" xfId="3" applyFont="1" applyFill="1" applyBorder="1" applyAlignment="1">
      <alignment horizontal="center" vertical="center" wrapText="1"/>
    </xf>
    <xf numFmtId="4" fontId="7" fillId="0" borderId="0" xfId="6" applyNumberFormat="1" applyFont="1" applyAlignment="1">
      <alignment horizontal="center" vertical="center" wrapText="1"/>
    </xf>
    <xf numFmtId="0" fontId="6" fillId="0" borderId="0" xfId="6" applyFont="1" applyAlignment="1">
      <alignment horizontal="center" vertical="center" wrapText="1"/>
    </xf>
    <xf numFmtId="4" fontId="23" fillId="4" borderId="99" xfId="1" applyNumberFormat="1" applyFont="1" applyFill="1" applyBorder="1" applyAlignment="1">
      <alignment horizontal="center" vertical="center" wrapText="1"/>
    </xf>
    <xf numFmtId="4" fontId="23" fillId="4" borderId="105" xfId="1" applyNumberFormat="1" applyFont="1" applyFill="1" applyBorder="1" applyAlignment="1">
      <alignment horizontal="center" vertical="center" wrapText="1"/>
    </xf>
    <xf numFmtId="0" fontId="23" fillId="4" borderId="120" xfId="6" applyFont="1" applyFill="1" applyBorder="1" applyAlignment="1">
      <alignment horizontal="center" vertical="center" wrapText="1"/>
    </xf>
    <xf numFmtId="0" fontId="23" fillId="4" borderId="121" xfId="6" applyFont="1" applyFill="1" applyBorder="1" applyAlignment="1">
      <alignment horizontal="center" vertical="center" wrapText="1"/>
    </xf>
    <xf numFmtId="0" fontId="23" fillId="4" borderId="99" xfId="1" applyFont="1" applyFill="1" applyBorder="1" applyAlignment="1">
      <alignment horizontal="center" vertical="center" textRotation="90" wrapText="1"/>
    </xf>
    <xf numFmtId="0" fontId="23" fillId="7" borderId="104" xfId="3" applyFont="1" applyFill="1" applyBorder="1" applyAlignment="1">
      <alignment horizontal="center" vertical="center" wrapText="1"/>
    </xf>
    <xf numFmtId="0" fontId="23" fillId="4" borderId="96" xfId="6" applyFont="1" applyFill="1" applyBorder="1" applyAlignment="1">
      <alignment horizontal="center" vertical="center" wrapText="1"/>
    </xf>
    <xf numFmtId="0" fontId="23" fillId="4" borderId="97" xfId="6" applyFont="1" applyFill="1" applyBorder="1" applyAlignment="1">
      <alignment horizontal="center" vertical="center" wrapText="1"/>
    </xf>
    <xf numFmtId="0" fontId="30" fillId="7" borderId="9" xfId="3" applyFont="1" applyFill="1" applyBorder="1" applyAlignment="1">
      <alignment horizontal="center" vertical="center" wrapText="1"/>
    </xf>
    <xf numFmtId="0" fontId="30" fillId="7" borderId="26" xfId="3" applyFont="1" applyFill="1" applyBorder="1" applyAlignment="1">
      <alignment horizontal="center" vertical="center" wrapText="1"/>
    </xf>
    <xf numFmtId="4" fontId="30" fillId="4" borderId="4" xfId="6" applyNumberFormat="1" applyFont="1" applyFill="1" applyBorder="1" applyAlignment="1">
      <alignment horizontal="center" vertical="center" wrapText="1"/>
    </xf>
    <xf numFmtId="4" fontId="30" fillId="4" borderId="25" xfId="6" applyNumberFormat="1" applyFont="1" applyFill="1" applyBorder="1" applyAlignment="1">
      <alignment horizontal="center" vertical="center" wrapText="1"/>
    </xf>
    <xf numFmtId="4" fontId="30" fillId="4" borderId="36" xfId="6" applyNumberFormat="1" applyFont="1" applyFill="1" applyBorder="1" applyAlignment="1">
      <alignment horizontal="center" vertical="center" wrapText="1"/>
    </xf>
    <xf numFmtId="4" fontId="30" fillId="4" borderId="37" xfId="6" applyNumberFormat="1" applyFont="1" applyFill="1" applyBorder="1" applyAlignment="1">
      <alignment horizontal="center" vertical="center" wrapText="1"/>
    </xf>
    <xf numFmtId="0" fontId="30" fillId="4" borderId="12" xfId="6" applyFont="1" applyFill="1" applyBorder="1" applyAlignment="1">
      <alignment horizontal="center" vertical="center" wrapText="1"/>
    </xf>
    <xf numFmtId="0" fontId="30" fillId="4" borderId="13" xfId="6" applyFont="1" applyFill="1" applyBorder="1" applyAlignment="1">
      <alignment horizontal="center" vertical="center" wrapText="1"/>
    </xf>
    <xf numFmtId="4" fontId="7" fillId="0" borderId="0" xfId="6" applyNumberFormat="1" applyFont="1" applyAlignment="1">
      <alignment horizontal="right" vertical="center" wrapText="1"/>
    </xf>
    <xf numFmtId="0" fontId="36" fillId="0" borderId="0" xfId="6" applyFont="1" applyAlignment="1">
      <alignment horizontal="center" vertical="center" wrapText="1"/>
    </xf>
    <xf numFmtId="0" fontId="30" fillId="7" borderId="3" xfId="3" applyFont="1" applyFill="1" applyBorder="1" applyAlignment="1">
      <alignment horizontal="center" vertical="center" wrapText="1"/>
    </xf>
    <xf numFmtId="0" fontId="30" fillId="7" borderId="24" xfId="3" applyFont="1" applyFill="1" applyBorder="1" applyAlignment="1">
      <alignment horizontal="center" vertical="center" wrapText="1"/>
    </xf>
    <xf numFmtId="0" fontId="30" fillId="7" borderId="4" xfId="3" applyFont="1" applyFill="1" applyBorder="1" applyAlignment="1">
      <alignment horizontal="center" vertical="center" wrapText="1"/>
    </xf>
    <xf numFmtId="0" fontId="30" fillId="7" borderId="25" xfId="3" applyFont="1" applyFill="1" applyBorder="1" applyAlignment="1">
      <alignment horizontal="center" vertical="center" wrapText="1"/>
    </xf>
    <xf numFmtId="0" fontId="30" fillId="4" borderId="20" xfId="6" applyFont="1" applyFill="1" applyBorder="1" applyAlignment="1">
      <alignment horizontal="center" vertical="center" wrapText="1"/>
    </xf>
    <xf numFmtId="0" fontId="30" fillId="4" borderId="21" xfId="6" applyFont="1" applyFill="1" applyBorder="1" applyAlignment="1">
      <alignment horizontal="center" vertical="center" wrapText="1"/>
    </xf>
    <xf numFmtId="0" fontId="30" fillId="4" borderId="22" xfId="6" applyFont="1" applyFill="1" applyBorder="1" applyAlignment="1">
      <alignment horizontal="center" vertical="center" wrapText="1"/>
    </xf>
    <xf numFmtId="0" fontId="30" fillId="4" borderId="23" xfId="6" applyFont="1" applyFill="1" applyBorder="1" applyAlignment="1">
      <alignment horizontal="center" vertical="center" wrapText="1"/>
    </xf>
    <xf numFmtId="0" fontId="11" fillId="0" borderId="51" xfId="1" applyFont="1" applyBorder="1" applyAlignment="1">
      <alignment horizontal="center" vertical="center" wrapText="1"/>
    </xf>
    <xf numFmtId="0" fontId="11" fillId="0" borderId="55" xfId="1" applyFont="1" applyBorder="1" applyAlignment="1">
      <alignment horizontal="center" vertical="center" wrapText="1"/>
    </xf>
    <xf numFmtId="0" fontId="11" fillId="0" borderId="56" xfId="1" applyFont="1" applyBorder="1" applyAlignment="1">
      <alignment horizontal="center" vertical="center" wrapText="1"/>
    </xf>
    <xf numFmtId="0" fontId="39" fillId="4" borderId="64" xfId="1" applyFont="1" applyFill="1" applyBorder="1" applyAlignment="1">
      <alignment horizontal="center" vertical="center" wrapText="1"/>
    </xf>
    <xf numFmtId="0" fontId="39" fillId="4" borderId="65" xfId="1" applyFont="1" applyFill="1" applyBorder="1" applyAlignment="1">
      <alignment horizontal="center" vertical="center" wrapText="1"/>
    </xf>
    <xf numFmtId="0" fontId="39" fillId="4" borderId="12" xfId="1" applyFont="1" applyFill="1" applyBorder="1" applyAlignment="1">
      <alignment horizontal="center" vertical="center" wrapText="1"/>
    </xf>
    <xf numFmtId="0" fontId="39" fillId="4" borderId="48" xfId="1" applyFont="1" applyFill="1" applyBorder="1" applyAlignment="1">
      <alignment horizontal="center" vertical="center" wrapText="1"/>
    </xf>
    <xf numFmtId="4" fontId="7" fillId="0" borderId="0" xfId="1" applyNumberFormat="1" applyFont="1" applyAlignment="1">
      <alignment horizontal="right" vertical="center" wrapText="1"/>
    </xf>
    <xf numFmtId="0" fontId="6" fillId="0" borderId="0" xfId="1" applyFont="1" applyAlignment="1">
      <alignment horizontal="center" vertical="center"/>
    </xf>
    <xf numFmtId="0" fontId="30" fillId="7" borderId="39" xfId="3" applyFont="1" applyFill="1" applyBorder="1" applyAlignment="1">
      <alignment horizontal="center" vertical="center" wrapText="1"/>
    </xf>
    <xf numFmtId="0" fontId="30" fillId="7" borderId="45" xfId="3" applyFont="1" applyFill="1" applyBorder="1" applyAlignment="1">
      <alignment horizontal="center" vertical="center" wrapText="1"/>
    </xf>
    <xf numFmtId="0" fontId="39" fillId="7" borderId="40" xfId="3" applyFont="1" applyFill="1" applyBorder="1" applyAlignment="1">
      <alignment horizontal="center" vertical="center" wrapText="1"/>
    </xf>
    <xf numFmtId="0" fontId="39" fillId="7" borderId="46" xfId="3" applyFont="1" applyFill="1" applyBorder="1" applyAlignment="1">
      <alignment horizontal="center" vertical="center" wrapText="1"/>
    </xf>
    <xf numFmtId="0" fontId="39" fillId="4" borderId="41" xfId="1" applyFont="1" applyFill="1" applyBorder="1" applyAlignment="1">
      <alignment horizontal="center" vertical="center" wrapText="1"/>
    </xf>
    <xf numFmtId="0" fontId="39" fillId="4" borderId="47" xfId="1" applyFont="1" applyFill="1" applyBorder="1" applyAlignment="1">
      <alignment horizontal="center" vertical="center" wrapText="1"/>
    </xf>
    <xf numFmtId="0" fontId="39" fillId="4" borderId="42" xfId="1" applyFont="1" applyFill="1" applyBorder="1" applyAlignment="1">
      <alignment horizontal="center" vertical="center"/>
    </xf>
    <xf numFmtId="0" fontId="39" fillId="4" borderId="21" xfId="1" applyFont="1" applyFill="1" applyBorder="1" applyAlignment="1">
      <alignment horizontal="center" vertical="center"/>
    </xf>
    <xf numFmtId="0" fontId="39" fillId="4" borderId="20" xfId="1" applyFont="1" applyFill="1" applyBorder="1" applyAlignment="1">
      <alignment horizontal="center" vertical="center"/>
    </xf>
    <xf numFmtId="0" fontId="39" fillId="4" borderId="43" xfId="1" applyFont="1" applyFill="1" applyBorder="1" applyAlignment="1">
      <alignment horizontal="center" vertical="center"/>
    </xf>
    <xf numFmtId="0" fontId="39" fillId="4" borderId="42" xfId="1" applyFont="1" applyFill="1" applyBorder="1" applyAlignment="1">
      <alignment horizontal="center" vertical="center" wrapText="1"/>
    </xf>
    <xf numFmtId="0" fontId="39" fillId="4" borderId="44" xfId="1" applyFont="1" applyFill="1" applyBorder="1" applyAlignment="1">
      <alignment horizontal="center" vertical="center" wrapText="1"/>
    </xf>
    <xf numFmtId="0" fontId="56" fillId="0" borderId="0" xfId="1" applyFont="1" applyAlignment="1">
      <alignment horizontal="right" vertical="center" wrapText="1"/>
    </xf>
    <xf numFmtId="0" fontId="56" fillId="0" borderId="0" xfId="1" applyFont="1" applyAlignment="1">
      <alignment horizontal="center" vertical="center" wrapText="1"/>
    </xf>
    <xf numFmtId="0" fontId="30" fillId="4" borderId="94" xfId="1" applyFont="1" applyFill="1" applyBorder="1" applyAlignment="1">
      <alignment horizontal="center" vertical="center" wrapText="1"/>
    </xf>
    <xf numFmtId="0" fontId="30" fillId="7" borderId="29" xfId="3" applyFont="1" applyFill="1" applyBorder="1" applyAlignment="1">
      <alignment horizontal="center" vertical="center" wrapText="1"/>
    </xf>
    <xf numFmtId="0" fontId="30" fillId="7" borderId="72" xfId="3" applyFont="1" applyFill="1" applyBorder="1" applyAlignment="1">
      <alignment horizontal="center" vertical="center" wrapText="1"/>
    </xf>
    <xf numFmtId="0" fontId="30" fillId="4" borderId="29" xfId="1" applyFont="1" applyFill="1" applyBorder="1" applyAlignment="1">
      <alignment horizontal="center" vertical="center" wrapText="1"/>
    </xf>
    <xf numFmtId="0" fontId="30" fillId="4" borderId="72" xfId="1" applyFont="1" applyFill="1" applyBorder="1" applyAlignment="1">
      <alignment horizontal="center" vertical="center" wrapText="1"/>
    </xf>
    <xf numFmtId="0" fontId="11" fillId="0" borderId="89" xfId="1" applyFont="1" applyBorder="1" applyAlignment="1">
      <alignment horizontal="center" vertical="center" wrapText="1"/>
    </xf>
    <xf numFmtId="2" fontId="11" fillId="0" borderId="74" xfId="1" applyNumberFormat="1" applyFont="1" applyBorder="1" applyAlignment="1">
      <alignment horizontal="center" vertical="center" wrapText="1"/>
    </xf>
    <xf numFmtId="0" fontId="30" fillId="4" borderId="116" xfId="1" applyFont="1" applyFill="1" applyBorder="1" applyAlignment="1">
      <alignment horizontal="center" vertical="center" wrapText="1"/>
    </xf>
    <xf numFmtId="0" fontId="30" fillId="4" borderId="117" xfId="1" applyFont="1" applyFill="1" applyBorder="1" applyAlignment="1">
      <alignment horizontal="center" vertical="center" wrapText="1"/>
    </xf>
    <xf numFmtId="0" fontId="30" fillId="4" borderId="16" xfId="1" applyFont="1" applyFill="1" applyBorder="1" applyAlignment="1">
      <alignment horizontal="center" vertical="center" wrapText="1"/>
    </xf>
    <xf numFmtId="0" fontId="30" fillId="4" borderId="96" xfId="1" applyFont="1" applyFill="1" applyBorder="1" applyAlignment="1">
      <alignment horizontal="center" vertical="center" wrapText="1"/>
    </xf>
    <xf numFmtId="0" fontId="30" fillId="4" borderId="112" xfId="1" applyFont="1" applyFill="1" applyBorder="1" applyAlignment="1">
      <alignment horizontal="center" vertical="center" wrapText="1"/>
    </xf>
    <xf numFmtId="0" fontId="30" fillId="4" borderId="97" xfId="1" applyFont="1" applyFill="1" applyBorder="1" applyAlignment="1">
      <alignment horizontal="center" vertical="center" wrapText="1"/>
    </xf>
    <xf numFmtId="0" fontId="11" fillId="0" borderId="80" xfId="1" applyFont="1" applyBorder="1" applyAlignment="1">
      <alignment horizontal="center" vertical="center" wrapText="1"/>
    </xf>
    <xf numFmtId="0" fontId="11" fillId="0" borderId="83" xfId="1" applyFont="1" applyBorder="1" applyAlignment="1">
      <alignment horizontal="center" vertical="center" wrapText="1"/>
    </xf>
    <xf numFmtId="0" fontId="30" fillId="4" borderId="85" xfId="1" applyFont="1" applyFill="1" applyBorder="1" applyAlignment="1">
      <alignment horizontal="center" vertical="center" wrapText="1"/>
    </xf>
    <xf numFmtId="0" fontId="30" fillId="4" borderId="73" xfId="1" applyFont="1" applyFill="1" applyBorder="1" applyAlignment="1">
      <alignment horizontal="center" vertical="center" wrapText="1"/>
    </xf>
    <xf numFmtId="0" fontId="30" fillId="4" borderId="86" xfId="1" applyFont="1" applyFill="1" applyBorder="1" applyAlignment="1">
      <alignment horizontal="center" vertical="center" wrapText="1"/>
    </xf>
    <xf numFmtId="0" fontId="30" fillId="4" borderId="19" xfId="1" applyFont="1" applyFill="1" applyBorder="1" applyAlignment="1">
      <alignment horizontal="center" vertical="center" wrapText="1"/>
    </xf>
    <xf numFmtId="0" fontId="30" fillId="4" borderId="114" xfId="1" applyFont="1" applyFill="1" applyBorder="1" applyAlignment="1">
      <alignment horizontal="center" vertical="center" wrapText="1"/>
    </xf>
    <xf numFmtId="4" fontId="30" fillId="4" borderId="113" xfId="1" applyNumberFormat="1" applyFont="1" applyFill="1" applyBorder="1" applyAlignment="1">
      <alignment horizontal="center" vertical="center" wrapText="1"/>
    </xf>
    <xf numFmtId="4" fontId="30" fillId="4" borderId="115" xfId="1" applyNumberFormat="1" applyFont="1" applyFill="1" applyBorder="1" applyAlignment="1">
      <alignment horizontal="center" vertical="center" wrapText="1"/>
    </xf>
    <xf numFmtId="4" fontId="30" fillId="4" borderId="19" xfId="1" applyNumberFormat="1" applyFont="1" applyFill="1" applyBorder="1" applyAlignment="1">
      <alignment horizontal="center" vertical="center" wrapText="1"/>
    </xf>
    <xf numFmtId="4" fontId="30" fillId="4" borderId="114" xfId="1" applyNumberFormat="1" applyFont="1" applyFill="1" applyBorder="1" applyAlignment="1">
      <alignment horizontal="center" vertical="center" wrapText="1"/>
    </xf>
    <xf numFmtId="0" fontId="6" fillId="0" borderId="73" xfId="7" applyFont="1" applyBorder="1" applyAlignment="1">
      <alignment horizontal="center" vertical="center" wrapText="1"/>
    </xf>
    <xf numFmtId="0" fontId="30" fillId="4" borderId="95" xfId="1" applyFont="1" applyFill="1" applyBorder="1" applyAlignment="1">
      <alignment horizontal="center" vertical="center" wrapText="1"/>
    </xf>
  </cellXfs>
  <cellStyles count="12">
    <cellStyle name="Normal" xfId="0" builtinId="0"/>
    <cellStyle name="Normal 2" xfId="2" xr:uid="{00000000-0005-0000-0000-000001000000}"/>
    <cellStyle name="Normal_Sheet2 2" xfId="3" xr:uid="{00000000-0005-0000-0000-000002000000}"/>
    <cellStyle name="Обычный 2" xfId="1" xr:uid="{00000000-0005-0000-0000-000003000000}"/>
    <cellStyle name="Обычный 2 2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 4 2" xfId="7" xr:uid="{00000000-0005-0000-0000-000007000000}"/>
    <cellStyle name="Обычный 5" xfId="8" xr:uid="{00000000-0005-0000-0000-000008000000}"/>
    <cellStyle name="Обычный_sume COP FP  2" xfId="9" xr:uid="{00000000-0005-0000-0000-000009000000}"/>
    <cellStyle name="Обычный_sume LP  2" xfId="10" xr:uid="{00000000-0005-0000-0000-00000A000000}"/>
    <cellStyle name="Процентный 2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72759270734901"/>
          <c:y val="0.14830170672056336"/>
          <c:w val="0.69182942822261695"/>
          <c:h val="0.71694424551629377"/>
        </c:manualLayout>
      </c:layout>
      <c:doughnutChart>
        <c:varyColors val="1"/>
        <c:ser>
          <c:idx val="0"/>
          <c:order val="0"/>
          <c:spPr>
            <a:ln w="25400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 w="25400" cap="flat" cmpd="sng" algn="ctr">
                <a:solidFill>
                  <a:schemeClr val="bg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A6-47C4-A1A1-56D3EC008778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25400" cap="flat" cmpd="sng" algn="ctr">
                <a:solidFill>
                  <a:schemeClr val="bg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A6-47C4-A1A1-56D3EC008778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25400" cap="flat" cmpd="sng" algn="ctr">
                <a:solidFill>
                  <a:schemeClr val="bg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A6-47C4-A1A1-56D3EC008778}"/>
              </c:ext>
            </c:extLst>
          </c:dPt>
          <c:dLbls>
            <c:dLbl>
              <c:idx val="0"/>
              <c:layout>
                <c:manualLayout>
                  <c:x val="-0.38050271323346874"/>
                  <c:y val="0.1721550496957427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A6-47C4-A1A1-56D3EC008778}"/>
                </c:ext>
              </c:extLst>
            </c:dLbl>
            <c:dLbl>
              <c:idx val="1"/>
              <c:layout>
                <c:manualLayout>
                  <c:x val="-0.28787661544153398"/>
                  <c:y val="-9.9223539385469052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lang="en-US" sz="1000" b="0" i="0" u="none" strike="noStrike" kern="1200" baseline="0">
                      <a:solidFill>
                        <a:sysClr val="windowText" lastClr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E5A6-47C4-A1A1-56D3EC008778}"/>
                </c:ext>
              </c:extLst>
            </c:dLbl>
            <c:dLbl>
              <c:idx val="2"/>
              <c:layout>
                <c:manualLayout>
                  <c:x val="-0.27604058357474776"/>
                  <c:y val="-0.20971645476033568"/>
                </c:manualLayout>
              </c:layout>
              <c:tx>
                <c:rich>
                  <a:bodyPr rot="0" spcFirstLastPara="1" vertOverflow="overflow" horzOverflow="overflow" vert="horz" wrap="square" lIns="38100" tIns="19050" rIns="38100" bIns="19050" anchor="ctr" anchorCtr="0">
                    <a:noAutofit/>
                  </a:bodyPr>
                  <a:lstStyle/>
                  <a:p>
                    <a:pPr algn="r">
                      <a:defRPr lang="en-US" sz="1000" b="0" i="0" u="none" strike="noStrike" kern="1200" baseline="0">
                        <a:solidFill>
                          <a:sysClr val="windowText" lastClr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5D90CD8A-1025-4469-8112-81FD10C51F7B}" type="CATEGORYNAME">
                      <a:rPr lang="en-US"/>
                      <a:pPr algn="r">
                        <a:defRPr lang="en-US" sz="1000" b="0" i="0" u="none" strike="noStrike" kern="1200" baseline="0">
                          <a:solidFill>
                            <a:sysClr val="windowText" lastClr="000000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BFEBA718-D293-4563-B198-0528E9128EBB}" type="VALUE">
                      <a:rPr lang="en-US" baseline="0"/>
                      <a:pPr algn="r">
                        <a:defRPr lang="en-US" sz="1000" b="0" i="0" u="none" strike="noStrike" kern="1200" baseline="0">
                          <a:solidFill>
                            <a:sysClr val="windowText" lastClr="000000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[VALUE]</a:t>
                    </a:fld>
                    <a:r>
                      <a:rPr lang="en-US" baseline="0"/>
                      <a:t>
</a:t>
                    </a:r>
                  </a:p>
                </c:rich>
              </c:tx>
              <c:numFmt formatCode="0.00%" sourceLinked="0"/>
              <c:spPr>
                <a:noFill/>
                <a:ln w="25400"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5A6-47C4-A1A1-56D3EC008778}"/>
                </c:ext>
              </c:extLst>
            </c:dLbl>
            <c:dLbl>
              <c:idx val="3"/>
              <c:layout>
                <c:manualLayout>
                  <c:x val="0.30567279008339993"/>
                  <c:y val="-0.20049112930582649"/>
                </c:manualLayout>
              </c:layout>
              <c:tx>
                <c:rich>
                  <a:bodyPr/>
                  <a:lstStyle/>
                  <a:p>
                    <a:fld id="{6E26D1B4-AC60-4D37-AB9E-C9BD9E36E10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06A6EC46-3B99-43FA-97CB-50A8273B8F4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
2,38%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0CF3-4989-AB1D-6991E56FF45B}"/>
                </c:ext>
              </c:extLst>
            </c:dLbl>
            <c:dLbl>
              <c:idx val="4"/>
              <c:layout>
                <c:manualLayout>
                  <c:x val="0.43230876191144219"/>
                  <c:y val="-3.0139099886928172E-2"/>
                </c:manualLayout>
              </c:layout>
              <c:tx>
                <c:rich>
                  <a:bodyPr/>
                  <a:lstStyle/>
                  <a:p>
                    <a:fld id="{89341E3E-C34B-4F1B-A706-77ACA8DD1419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CFEF27A0-2067-4FAE-9A8B-683901CBAD3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
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0CF3-4989-AB1D-6991E56FF45B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no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('Anexa 18'!$D$102,'Anexa 18'!$F$102,'Anexa 18'!$H$102,'Anexa 18'!$J$102,'Anexa 18'!$L$102)</c:f>
              <c:strCache>
                <c:ptCount val="5"/>
                <c:pt idx="0">
                  <c:v>Suma total contracte</c:v>
                </c:pt>
                <c:pt idx="1">
                  <c:v>Suma total acorduri adiționale de majorare</c:v>
                </c:pt>
                <c:pt idx="2">
                  <c:v>Suma total acorduri adiționale de ajustare</c:v>
                </c:pt>
                <c:pt idx="3">
                  <c:v>Suma total acorduri adiționale de micșorare</c:v>
                </c:pt>
                <c:pt idx="4">
                  <c:v>Suma total acorduri adiționale de rezoluțiune</c:v>
                </c:pt>
              </c:strCache>
            </c:strRef>
          </c:cat>
          <c:val>
            <c:numRef>
              <c:f>('Anexa 18'!$D$92,'Anexa 18'!$F$92,'Anexa 18'!$H$92,'Anexa 18'!$J$92,'Anexa 18'!$L$92)</c:f>
              <c:numCache>
                <c:formatCode>#,##0.00</c:formatCode>
                <c:ptCount val="5"/>
                <c:pt idx="0">
                  <c:v>1157784543.6499999</c:v>
                </c:pt>
                <c:pt idx="1">
                  <c:v>88649462.649999991</c:v>
                </c:pt>
                <c:pt idx="3">
                  <c:v>-267577.94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A6-47C4-A1A1-56D3EC008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35989385631696"/>
          <c:y val="0.11717786260035007"/>
          <c:w val="0.6900531375902097"/>
          <c:h val="0.7209211311355433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255-443F-84A0-3B611097D6E6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255-443F-84A0-3B611097D6E6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255-443F-84A0-3B611097D6E6}"/>
              </c:ext>
            </c:extLst>
          </c:dPt>
          <c:dLbls>
            <c:dLbl>
              <c:idx val="0"/>
              <c:layout>
                <c:manualLayout>
                  <c:x val="-1.0747312770903248E-16"/>
                  <c:y val="0.1247676687710868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6998390884819481"/>
                      <c:h val="0.279549883378026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255-443F-84A0-3B611097D6E6}"/>
                </c:ext>
              </c:extLst>
            </c:dLbl>
            <c:dLbl>
              <c:idx val="1"/>
              <c:layout>
                <c:manualLayout>
                  <c:x val="-0.10568923305305372"/>
                  <c:y val="0.2405602356540698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lang="en-US"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8234178418838923"/>
                      <c:h val="0.218815871788023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255-443F-84A0-3B611097D6E6}"/>
                </c:ext>
              </c:extLst>
            </c:dLbl>
            <c:dLbl>
              <c:idx val="2"/>
              <c:layout>
                <c:manualLayout>
                  <c:x val="-0.25935857880879315"/>
                  <c:y val="3.0665937956616137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lang="en-US"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8197743998377633"/>
                      <c:h val="0.2188158639738729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255-443F-84A0-3B611097D6E6}"/>
                </c:ext>
              </c:extLst>
            </c:dLbl>
            <c:dLbl>
              <c:idx val="3"/>
              <c:layout>
                <c:manualLayout>
                  <c:x val="0.18171693890423868"/>
                  <c:y val="2.35065871447405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BD-4997-B8AD-51162199A04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r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('Anexa 22'!$E$14,'Anexa 22'!$G$14,'Anexa 22'!$I$14)</c:f>
              <c:strCache>
                <c:ptCount val="3"/>
                <c:pt idx="0">
                  <c:v>Nr. total contracte Bunuri</c:v>
                </c:pt>
                <c:pt idx="1">
                  <c:v>Nr. total contracte  Lucrări</c:v>
                </c:pt>
                <c:pt idx="2">
                  <c:v>Nr. total contracte   Servicii</c:v>
                </c:pt>
              </c:strCache>
            </c:strRef>
          </c:cat>
          <c:val>
            <c:numRef>
              <c:f>('Anexa 22'!$E$11,'Anexa 22'!$G$11,'Anexa 22'!$I$11)</c:f>
              <c:numCache>
                <c:formatCode>#,##0</c:formatCode>
                <c:ptCount val="3"/>
                <c:pt idx="0">
                  <c:v>470</c:v>
                </c:pt>
                <c:pt idx="1">
                  <c:v>82</c:v>
                </c:pt>
                <c:pt idx="2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255-443F-84A0-3B611097D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1826462868612"/>
          <c:y val="0.15201670123715355"/>
          <c:w val="0.63990464721321583"/>
          <c:h val="0.69554852957958246"/>
        </c:manualLayout>
      </c:layout>
      <c:pieChart>
        <c:varyColors val="1"/>
        <c:ser>
          <c:idx val="0"/>
          <c:order val="0"/>
          <c:tx>
            <c:v>Series 1</c:v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25A-42A5-AD32-39110BC6E055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5A-42A5-AD32-39110BC6E055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5A-42A5-AD32-39110BC6E055}"/>
              </c:ext>
            </c:extLst>
          </c:dPt>
          <c:dLbls>
            <c:dLbl>
              <c:idx val="0"/>
              <c:layout>
                <c:manualLayout>
                  <c:x val="-2.8845386265777188E-3"/>
                  <c:y val="0.1318288257446080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436826926046009"/>
                      <c:h val="0.259948849104859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25A-42A5-AD32-39110BC6E055}"/>
                </c:ext>
              </c:extLst>
            </c:dLbl>
            <c:dLbl>
              <c:idx val="1"/>
              <c:layout>
                <c:manualLayout>
                  <c:x val="0"/>
                  <c:y val="0.27826086956521728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lang="en-US"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4368280136701587"/>
                      <c:h val="0.259948849104859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25A-42A5-AD32-39110BC6E055}"/>
                </c:ext>
              </c:extLst>
            </c:dLbl>
            <c:dLbl>
              <c:idx val="2"/>
              <c:layout>
                <c:manualLayout>
                  <c:x val="-6.8905055500420337E-2"/>
                  <c:y val="3.4782608695652175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lang="en-US"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4641528400176599"/>
                      <c:h val="0.259948849104859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25A-42A5-AD32-39110BC6E05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r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('Anexa 22'!$D$14,'Anexa 22'!$F$14,'Anexa 22'!$H$14)</c:f>
              <c:strCache>
                <c:ptCount val="3"/>
                <c:pt idx="0">
                  <c:v>Suma total contracte Bunuri</c:v>
                </c:pt>
                <c:pt idx="1">
                  <c:v>Suma total contracte Lucrări</c:v>
                </c:pt>
                <c:pt idx="2">
                  <c:v>Suma total contracte Servicii</c:v>
                </c:pt>
              </c:strCache>
            </c:strRef>
          </c:cat>
          <c:val>
            <c:numRef>
              <c:f>('Anexa 22'!$D$11,'Anexa 22'!$F$11,'Anexa 22'!$H$11)</c:f>
              <c:numCache>
                <c:formatCode>#,##0.00</c:formatCode>
                <c:ptCount val="3"/>
                <c:pt idx="0">
                  <c:v>896516451.72000003</c:v>
                </c:pt>
                <c:pt idx="1">
                  <c:v>194318252.59999999</c:v>
                </c:pt>
                <c:pt idx="2">
                  <c:v>286525139.05999994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5A-42A5-AD32-39110BC6E0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04A-4FF0-8DA1-BF629AC93D1E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04A-4FF0-8DA1-BF629AC93D1E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4A-4FF0-8DA1-BF629AC93D1E}"/>
              </c:ext>
            </c:extLst>
          </c:dPt>
          <c:dLbls>
            <c:dLbl>
              <c:idx val="0"/>
              <c:layout>
                <c:manualLayout>
                  <c:x val="-0.2236111111111112"/>
                  <c:y val="-0.19385802404764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4A-4FF0-8DA1-BF629AC93D1E}"/>
                </c:ext>
              </c:extLst>
            </c:dLbl>
            <c:dLbl>
              <c:idx val="1"/>
              <c:layout>
                <c:manualLayout>
                  <c:x val="0.15277777777777779"/>
                  <c:y val="-4.222650028760575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4A-4FF0-8DA1-BF629AC93D1E}"/>
                </c:ext>
              </c:extLst>
            </c:dLbl>
            <c:dLbl>
              <c:idx val="2"/>
              <c:layout>
                <c:manualLayout>
                  <c:x val="0.18055555555555555"/>
                  <c:y val="0.2380038560732592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4A-4FF0-8DA1-BF629AC93D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'Anexa 22'!$Q$6:$Q$8</c:f>
              <c:strCache>
                <c:ptCount val="3"/>
                <c:pt idx="0">
                  <c:v>Bunuri</c:v>
                </c:pt>
                <c:pt idx="1">
                  <c:v>Lucrări</c:v>
                </c:pt>
                <c:pt idx="2">
                  <c:v>Servicii</c:v>
                </c:pt>
              </c:strCache>
            </c:strRef>
          </c:cat>
          <c:val>
            <c:numRef>
              <c:f>'Anexa 22'!$R$6:$R$8</c:f>
              <c:numCache>
                <c:formatCode>#,##0.00</c:formatCode>
                <c:ptCount val="3"/>
                <c:pt idx="0">
                  <c:v>896516451.72000003</c:v>
                </c:pt>
                <c:pt idx="1">
                  <c:v>194318252.59999999</c:v>
                </c:pt>
                <c:pt idx="2">
                  <c:v>286525139.05999994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A-4FF0-8DA1-BF629AC93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'Anexa 22'!$R$25:$R$27</c:f>
              <c:strCache>
                <c:ptCount val="3"/>
                <c:pt idx="0">
                  <c:v>Bunuri</c:v>
                </c:pt>
                <c:pt idx="1">
                  <c:v>Lucrări</c:v>
                </c:pt>
                <c:pt idx="2">
                  <c:v>Servicii</c:v>
                </c:pt>
              </c:strCache>
            </c:strRef>
          </c:cat>
          <c:val>
            <c:numRef>
              <c:f>'Anexa 22'!$S$25:$S$27</c:f>
              <c:numCache>
                <c:formatCode>0.00%</c:formatCode>
                <c:ptCount val="3"/>
                <c:pt idx="0">
                  <c:v>0.65089486674736752</c:v>
                </c:pt>
                <c:pt idx="1">
                  <c:v>0.14108023660915567</c:v>
                </c:pt>
                <c:pt idx="2">
                  <c:v>0.20802489664347684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12-444A-88A6-81A9F90400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2537552"/>
        <c:axId val="1182524112"/>
      </c:barChart>
      <c:catAx>
        <c:axId val="118253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1182524112"/>
        <c:crosses val="autoZero"/>
        <c:auto val="1"/>
        <c:lblAlgn val="ctr"/>
        <c:lblOffset val="100"/>
        <c:noMultiLvlLbl val="0"/>
      </c:catAx>
      <c:valAx>
        <c:axId val="118252411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18253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0.13515685112206793"/>
                  <c:y val="-8.4875562720133283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CC-4587-9E7C-F40152C121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'Anexa 23'!$C$7:$C$10</c:f>
              <c:strCache>
                <c:ptCount val="4"/>
                <c:pt idx="0">
                  <c:v>Acord cadru</c:v>
                </c:pt>
                <c:pt idx="1">
                  <c:v>Licitaţii deschise</c:v>
                </c:pt>
                <c:pt idx="2">
                  <c:v>Licitații restrînse</c:v>
                </c:pt>
                <c:pt idx="3">
                  <c:v>Negociere fără publicare</c:v>
                </c:pt>
              </c:strCache>
            </c:strRef>
          </c:cat>
          <c:val>
            <c:numRef>
              <c:f>'Anexa 23'!$G$7:$G$10</c:f>
              <c:numCache>
                <c:formatCode>#,##0.00</c:formatCode>
                <c:ptCount val="4"/>
                <c:pt idx="0">
                  <c:v>1464275.3499999999</c:v>
                </c:pt>
                <c:pt idx="1">
                  <c:v>1246166428.3599999</c:v>
                </c:pt>
                <c:pt idx="2">
                  <c:v>85981402.690000013</c:v>
                </c:pt>
                <c:pt idx="3">
                  <c:v>43747736.979999989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CC-4587-9E7C-F40152C121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82523632"/>
        <c:axId val="1182529872"/>
      </c:barChart>
      <c:catAx>
        <c:axId val="1182523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1182529872"/>
        <c:crosses val="autoZero"/>
        <c:auto val="1"/>
        <c:lblAlgn val="ctr"/>
        <c:lblOffset val="100"/>
        <c:noMultiLvlLbl val="0"/>
      </c:catAx>
      <c:valAx>
        <c:axId val="1182529872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182523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0.11666666666666677"/>
                  <c:y val="4.62962962962954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73-4BE9-B3F8-6AF659398E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'Anexa 24'!$E$21:$E$24</c:f>
              <c:strCache>
                <c:ptCount val="4"/>
                <c:pt idx="0">
                  <c:v>Valoarea medie a unui contract de achiziții publice de bunuri</c:v>
                </c:pt>
                <c:pt idx="1">
                  <c:v>Valoarea medie a unui contract de achiziții publice de lucrări</c:v>
                </c:pt>
                <c:pt idx="2">
                  <c:v>Valoarea medie a unui contract de achiziții publice de servicii</c:v>
                </c:pt>
                <c:pt idx="3">
                  <c:v>Valoarea medie a unui contract de achiziții publice</c:v>
                </c:pt>
              </c:strCache>
            </c:strRef>
          </c:cat>
          <c:val>
            <c:numRef>
              <c:f>'Anexa 24'!$F$21:$F$24</c:f>
              <c:numCache>
                <c:formatCode>#,##0.00</c:formatCode>
                <c:ptCount val="4"/>
                <c:pt idx="0">
                  <c:v>1803368.0299331846</c:v>
                </c:pt>
                <c:pt idx="1">
                  <c:v>2603241.0202702703</c:v>
                </c:pt>
                <c:pt idx="2">
                  <c:v>1862266.7385064929</c:v>
                </c:pt>
                <c:pt idx="3">
                  <c:v>1904196.6893205314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73-4BE9-B3F8-6AF659398E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73719024"/>
        <c:axId val="1973703664"/>
      </c:barChart>
      <c:catAx>
        <c:axId val="1973719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1973703664"/>
        <c:crosses val="autoZero"/>
        <c:auto val="1"/>
        <c:lblAlgn val="ctr"/>
        <c:lblOffset val="100"/>
        <c:noMultiLvlLbl val="0"/>
      </c:catAx>
      <c:valAx>
        <c:axId val="1973703664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97371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57432310390762"/>
          <c:y val="0.15919704565689882"/>
          <c:w val="0.68531594071159951"/>
          <c:h val="0.72726707268743218"/>
        </c:manualLayout>
      </c:layout>
      <c:doughnutChart>
        <c:varyColors val="1"/>
        <c:ser>
          <c:idx val="0"/>
          <c:order val="0"/>
          <c:spPr>
            <a:ln w="25400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 w="25400" cap="flat" cmpd="sng" algn="ctr">
                <a:solidFill>
                  <a:schemeClr val="bg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77F-44A3-8962-11F801DE2E66}"/>
              </c:ext>
            </c:extLst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  <a:ln w="25400" cap="flat" cmpd="sng" algn="ctr">
                <a:solidFill>
                  <a:schemeClr val="bg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77F-44A3-8962-11F801DE2E66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25400" cap="flat" cmpd="sng" algn="ctr">
                <a:solidFill>
                  <a:schemeClr val="bg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77F-44A3-8962-11F801DE2E66}"/>
              </c:ext>
            </c:extLst>
          </c:dPt>
          <c:dPt>
            <c:idx val="3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 cap="flat" cmpd="sng" algn="ctr">
                <a:solidFill>
                  <a:schemeClr val="bg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B77F-44A3-8962-11F801DE2E66}"/>
              </c:ext>
            </c:extLst>
          </c:dPt>
          <c:dLbls>
            <c:dLbl>
              <c:idx val="0"/>
              <c:layout>
                <c:manualLayout>
                  <c:x val="-0.40057725294093277"/>
                  <c:y val="0.14302314850703018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362166027602744"/>
                      <c:h val="0.1278921586414601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77F-44A3-8962-11F801DE2E66}"/>
                </c:ext>
              </c:extLst>
            </c:dLbl>
            <c:dLbl>
              <c:idx val="1"/>
              <c:layout>
                <c:manualLayout>
                  <c:x val="-0.48882764504077481"/>
                  <c:y val="-6.5276489135135271E-2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6377793493374526"/>
                      <c:h val="0.182397631407311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77F-44A3-8962-11F801DE2E66}"/>
                </c:ext>
              </c:extLst>
            </c:dLbl>
            <c:dLbl>
              <c:idx val="2"/>
              <c:layout>
                <c:manualLayout>
                  <c:x val="-0.22857386697142471"/>
                  <c:y val="-0.23412601566904551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7373639131940414"/>
                      <c:h val="0.142710648698861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77F-44A3-8962-11F801DE2E66}"/>
                </c:ext>
              </c:extLst>
            </c:dLbl>
            <c:dLbl>
              <c:idx val="3"/>
              <c:layout>
                <c:manualLayout>
                  <c:x val="0.25603248605152651"/>
                  <c:y val="-0.22868144289601638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129749245258494"/>
                      <c:h val="0.161195859551968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77F-44A3-8962-11F801DE2E66}"/>
                </c:ext>
              </c:extLst>
            </c:dLbl>
            <c:dLbl>
              <c:idx val="4"/>
              <c:layout>
                <c:manualLayout>
                  <c:x val="0.31886805783923677"/>
                  <c:y val="-1.378980413841782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52-46BD-8323-3B8BA6C0F47B}"/>
                </c:ext>
              </c:extLst>
            </c:dLbl>
            <c:dLbl>
              <c:idx val="5"/>
              <c:layout>
                <c:manualLayout>
                  <c:x val="0.3692224819845451"/>
                  <c:y val="0.4372693107477742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652-46BD-8323-3B8BA6C0F47B}"/>
                </c:ext>
              </c:extLst>
            </c:dLbl>
            <c:numFmt formatCode="#,##0.00%;#,##0.00%;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r">
                  <a:defRPr lang="en-U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('Anexa 18'!$C$102,'Anexa 18'!$E$102,'Anexa 18'!$G$102,'Anexa 18'!$I$102,'Anexa 18'!$K$102,'Anexa 18'!$M$102)</c:f>
              <c:strCache>
                <c:ptCount val="6"/>
                <c:pt idx="0">
                  <c:v>Nr. total contracte</c:v>
                </c:pt>
                <c:pt idx="1">
                  <c:v>Nr. total acorduri adiționale de majorare</c:v>
                </c:pt>
                <c:pt idx="2">
                  <c:v>Nr. total acorduri adiționale de ajustare</c:v>
                </c:pt>
                <c:pt idx="3">
                  <c:v>Nr. total acorduri adiționale de micșorare</c:v>
                </c:pt>
                <c:pt idx="4">
                  <c:v>Nr. total acorduri adiționale de rezoluțiune</c:v>
                </c:pt>
                <c:pt idx="5">
                  <c:v>Alte acorduri adiționale</c:v>
                </c:pt>
              </c:strCache>
            </c:strRef>
          </c:cat>
          <c:val>
            <c:numRef>
              <c:f>('Anexa 18'!$C$92,'Anexa 18'!$E$92,'Anexa 18'!$G$92,'Anexa 18'!$I$92,'Anexa 18'!$K$92,'Anexa 18'!$M$92)</c:f>
              <c:numCache>
                <c:formatCode>#,##0</c:formatCode>
                <c:ptCount val="6"/>
                <c:pt idx="0">
                  <c:v>612</c:v>
                </c:pt>
                <c:pt idx="1">
                  <c:v>8</c:v>
                </c:pt>
                <c:pt idx="3">
                  <c:v>3</c:v>
                </c:pt>
                <c:pt idx="5" formatCode="General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7F-44A3-8962-11F801DE2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9"/>
        <c:holeSize val="3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98675271701296"/>
          <c:y val="3.9043780389316926E-2"/>
          <c:w val="0.77239058504830482"/>
          <c:h val="0.881070934777795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'Anexa 18'!$B$99</c:f>
              <c:strCache>
                <c:ptCount val="1"/>
                <c:pt idx="0">
                  <c:v>% Bunuri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dLbls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n-US" sz="1000" b="1">
                      <a:solidFill>
                        <a:sysClr val="windowText" lastClr="000000"/>
                      </a:solidFill>
                    </a:defRPr>
                  </a:pPr>
                  <a:endParaRPr lang="ro-R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7F2-40E1-A731-9DE3FD906D11}"/>
                </c:ext>
              </c:extLst>
            </c:dLbl>
            <c:dLbl>
              <c:idx val="7"/>
              <c:layout>
                <c:manualLayout>
                  <c:x val="-9.3013316526028331E-2"/>
                  <c:y val="-3.26826988600692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EC-415C-86FF-52E58DEFAFC2}"/>
                </c:ext>
              </c:extLst>
            </c:dLbl>
            <c:dLbl>
              <c:idx val="9"/>
              <c:layout>
                <c:manualLayout>
                  <c:x val="-1.1020453980576009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n-US" sz="1000" b="1">
                      <a:solidFill>
                        <a:schemeClr val="tx1"/>
                      </a:solidFill>
                    </a:defRPr>
                  </a:pPr>
                  <a:endParaRPr lang="ro-R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EC-415C-86FF-52E58DEFAFC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 sz="1000" b="1">
                    <a:solidFill>
                      <a:schemeClr val="bg1"/>
                    </a:solidFill>
                  </a:defRPr>
                </a:pPr>
                <a:endParaRPr lang="ro-R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('Anexa 18'!$C$102,'Anexa 18'!$D$102,'Anexa 18'!$E$102,'Anexa 18'!$F$102,'Anexa 18'!$G$102,'Anexa 18'!$H$102,'Anexa 18'!$I$102,'Anexa 18'!$J$102,'Anexa 18'!$K$102,'Anexa 18'!$L$102,'Anexa 18'!$M$102,'Anexa 18'!$N$102,'Anexa 18'!$O$102)</c:f>
              <c:strCache>
                <c:ptCount val="13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ajustare</c:v>
                </c:pt>
                <c:pt idx="5">
                  <c:v>Suma total acorduri adiționale de ajustare</c:v>
                </c:pt>
                <c:pt idx="6">
                  <c:v>Nr. total acorduri adiționale de micșorare</c:v>
                </c:pt>
                <c:pt idx="7">
                  <c:v>Suma total acorduri adiționale de micșorare</c:v>
                </c:pt>
                <c:pt idx="8">
                  <c:v>Nr. total acorduri adiționale de rezoluțiune</c:v>
                </c:pt>
                <c:pt idx="9">
                  <c:v>Suma total acorduri adiționale de rezoluțiune</c:v>
                </c:pt>
                <c:pt idx="10">
                  <c:v>Alte acorduri adiționale</c:v>
                </c:pt>
                <c:pt idx="11">
                  <c:v>Total contracte și acorduri adiţionale</c:v>
                </c:pt>
                <c:pt idx="12">
                  <c:v>Suma totală</c:v>
                </c:pt>
              </c:strCache>
            </c:strRef>
          </c:cat>
          <c:val>
            <c:numRef>
              <c:f>'Anexa 18'!$C$99:$O$99</c:f>
              <c:numCache>
                <c:formatCode>#,##0.00</c:formatCode>
                <c:ptCount val="13"/>
                <c:pt idx="0" formatCode="0.00">
                  <c:v>68.627450980392155</c:v>
                </c:pt>
                <c:pt idx="1">
                  <c:v>67.080383707798163</c:v>
                </c:pt>
                <c:pt idx="2">
                  <c:v>87.5</c:v>
                </c:pt>
                <c:pt idx="3">
                  <c:v>98.10650228459113</c:v>
                </c:pt>
                <c:pt idx="4">
                  <c:v>0</c:v>
                </c:pt>
                <c:pt idx="5">
                  <c:v>0</c:v>
                </c:pt>
                <c:pt idx="6">
                  <c:v>33.333333333333329</c:v>
                </c:pt>
                <c:pt idx="7">
                  <c:v>1.3008620964792539</c:v>
                </c:pt>
                <c:pt idx="8">
                  <c:v>0</c:v>
                </c:pt>
                <c:pt idx="9">
                  <c:v>0</c:v>
                </c:pt>
                <c:pt idx="10">
                  <c:v>50</c:v>
                </c:pt>
                <c:pt idx="11">
                  <c:v>68.006182380216387</c:v>
                </c:pt>
                <c:pt idx="12">
                  <c:v>69.301635882339312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F2-40E1-A731-9DE3FD906D11}"/>
            </c:ext>
          </c:extLst>
        </c:ser>
        <c:ser>
          <c:idx val="1"/>
          <c:order val="1"/>
          <c:tx>
            <c:strRef>
              <c:f>'Anexa 18'!$B$100</c:f>
              <c:strCache>
                <c:ptCount val="1"/>
                <c:pt idx="0">
                  <c:v>% Lucrări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9175527659841637E-3"/>
                  <c:y val="-1.1983517814071452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3E-42AE-951F-ACEAB782C64E}"/>
                </c:ext>
              </c:extLst>
            </c:dLbl>
            <c:dLbl>
              <c:idx val="11"/>
              <c:layout>
                <c:manualLayout>
                  <c:x val="3.861206206641641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EC-415C-86FF-52E58DEFAFC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 sz="1000" b="1">
                    <a:solidFill>
                      <a:sysClr val="windowText" lastClr="000000"/>
                    </a:solidFill>
                  </a:defRPr>
                </a:pPr>
                <a:endParaRPr lang="ro-R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('Anexa 18'!$C$102,'Anexa 18'!$D$102,'Anexa 18'!$E$102,'Anexa 18'!$F$102,'Anexa 18'!$G$102,'Anexa 18'!$H$102,'Anexa 18'!$I$102,'Anexa 18'!$J$102,'Anexa 18'!$K$102,'Anexa 18'!$L$102,'Anexa 18'!$M$102,'Anexa 18'!$N$102,'Anexa 18'!$O$102)</c:f>
              <c:strCache>
                <c:ptCount val="13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ajustare</c:v>
                </c:pt>
                <c:pt idx="5">
                  <c:v>Suma total acorduri adiționale de ajustare</c:v>
                </c:pt>
                <c:pt idx="6">
                  <c:v>Nr. total acorduri adiționale de micșorare</c:v>
                </c:pt>
                <c:pt idx="7">
                  <c:v>Suma total acorduri adiționale de micșorare</c:v>
                </c:pt>
                <c:pt idx="8">
                  <c:v>Nr. total acorduri adiționale de rezoluțiune</c:v>
                </c:pt>
                <c:pt idx="9">
                  <c:v>Suma total acorduri adiționale de rezoluțiune</c:v>
                </c:pt>
                <c:pt idx="10">
                  <c:v>Alte acorduri adiționale</c:v>
                </c:pt>
                <c:pt idx="11">
                  <c:v>Total contracte și acorduri adiţionale</c:v>
                </c:pt>
                <c:pt idx="12">
                  <c:v>Suma totală</c:v>
                </c:pt>
              </c:strCache>
            </c:strRef>
          </c:cat>
          <c:val>
            <c:numRef>
              <c:f>'Anexa 18'!$C$100:$O$100</c:f>
              <c:numCache>
                <c:formatCode>#,##0.00</c:formatCode>
                <c:ptCount val="13"/>
                <c:pt idx="0" formatCode="0.00">
                  <c:v>9.8039215686274517</c:v>
                </c:pt>
                <c:pt idx="1">
                  <c:v>9.6339020434978835</c:v>
                </c:pt>
                <c:pt idx="2">
                  <c:v>12.5</c:v>
                </c:pt>
                <c:pt idx="3">
                  <c:v>1.8934977154088821</c:v>
                </c:pt>
                <c:pt idx="4">
                  <c:v>0</c:v>
                </c:pt>
                <c:pt idx="5">
                  <c:v>0</c:v>
                </c:pt>
                <c:pt idx="6">
                  <c:v>33.333333333333329</c:v>
                </c:pt>
                <c:pt idx="7">
                  <c:v>5.9216391306398428E-2</c:v>
                </c:pt>
                <c:pt idx="8">
                  <c:v>0</c:v>
                </c:pt>
                <c:pt idx="9">
                  <c:v>0</c:v>
                </c:pt>
                <c:pt idx="10">
                  <c:v>25</c:v>
                </c:pt>
                <c:pt idx="11">
                  <c:v>10.510046367851622</c:v>
                </c:pt>
                <c:pt idx="12">
                  <c:v>9.08532306226539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7F2-40E1-A731-9DE3FD906D11}"/>
            </c:ext>
          </c:extLst>
        </c:ser>
        <c:ser>
          <c:idx val="2"/>
          <c:order val="2"/>
          <c:tx>
            <c:strRef>
              <c:f>'Anexa 18'!$B$101</c:f>
              <c:strCache>
                <c:ptCount val="1"/>
                <c:pt idx="0">
                  <c:v>% Servicii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accent5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513686232544447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3E-42AE-951F-ACEAB782C64E}"/>
                </c:ext>
              </c:extLst>
            </c:dLbl>
            <c:dLbl>
              <c:idx val="2"/>
              <c:layout>
                <c:manualLayout>
                  <c:x val="-1.4302237109263454E-3"/>
                  <c:y val="-1.1983517814071452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06-47BD-9278-02DEFCC9ABB1}"/>
                </c:ext>
              </c:extLst>
            </c:dLbl>
            <c:dLbl>
              <c:idx val="3"/>
              <c:layout>
                <c:manualLayout>
                  <c:x val="-6.11991843798607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06-47BD-9278-02DEFCC9ABB1}"/>
                </c:ext>
              </c:extLst>
            </c:dLbl>
            <c:dLbl>
              <c:idx val="5"/>
              <c:layout>
                <c:manualLayout>
                  <c:x val="-4.3932376656825702E-3"/>
                  <c:y val="-2.45120209910396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2659653975456331E-2"/>
                      <c:h val="2.321294821452766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C7F2-40E1-A731-9DE3FD906D11}"/>
                </c:ext>
              </c:extLst>
            </c:dLbl>
            <c:dLbl>
              <c:idx val="6"/>
              <c:layout>
                <c:manualLayout>
                  <c:x val="-4.364352992841271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06-47BD-9278-02DEFCC9ABB1}"/>
                </c:ext>
              </c:extLst>
            </c:dLbl>
            <c:dLbl>
              <c:idx val="8"/>
              <c:layout>
                <c:manualLayout>
                  <c:x val="-7.1661234738838958E-4"/>
                  <c:y val="-5.991758136063967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5A-4F07-9594-1F27773E4456}"/>
                </c:ext>
              </c:extLst>
            </c:dLbl>
            <c:dLbl>
              <c:idx val="9"/>
              <c:layout>
                <c:manualLayout>
                  <c:x val="4.2964677651026489E-4"/>
                  <c:y val="-5.991758136063967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5A-4F07-9594-1F27773E4456}"/>
                </c:ext>
              </c:extLst>
            </c:dLbl>
            <c:dLbl>
              <c:idx val="11"/>
              <c:layout>
                <c:manualLayout>
                  <c:x val="5.9130557510507879E-3"/>
                  <c:y val="-1.497939726758931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EC-415C-86FF-52E58DEFAFC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 sz="1000" b="1"/>
                </a:pPr>
                <a:endParaRPr lang="ro-R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('Anexa 18'!$C$102,'Anexa 18'!$D$102,'Anexa 18'!$E$102,'Anexa 18'!$F$102,'Anexa 18'!$G$102,'Anexa 18'!$H$102,'Anexa 18'!$I$102,'Anexa 18'!$J$102,'Anexa 18'!$K$102,'Anexa 18'!$L$102,'Anexa 18'!$M$102,'Anexa 18'!$N$102,'Anexa 18'!$O$102)</c:f>
              <c:strCache>
                <c:ptCount val="13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ajustare</c:v>
                </c:pt>
                <c:pt idx="5">
                  <c:v>Suma total acorduri adiționale de ajustare</c:v>
                </c:pt>
                <c:pt idx="6">
                  <c:v>Nr. total acorduri adiționale de micșorare</c:v>
                </c:pt>
                <c:pt idx="7">
                  <c:v>Suma total acorduri adiționale de micșorare</c:v>
                </c:pt>
                <c:pt idx="8">
                  <c:v>Nr. total acorduri adiționale de rezoluțiune</c:v>
                </c:pt>
                <c:pt idx="9">
                  <c:v>Suma total acorduri adiționale de rezoluțiune</c:v>
                </c:pt>
                <c:pt idx="10">
                  <c:v>Alte acorduri adiționale</c:v>
                </c:pt>
                <c:pt idx="11">
                  <c:v>Total contracte și acorduri adiţionale</c:v>
                </c:pt>
                <c:pt idx="12">
                  <c:v>Suma totală</c:v>
                </c:pt>
              </c:strCache>
            </c:strRef>
          </c:cat>
          <c:val>
            <c:numRef>
              <c:f>'Anexa 18'!$C$101:$O$101</c:f>
              <c:numCache>
                <c:formatCode>#,##0.00</c:formatCode>
                <c:ptCount val="13"/>
                <c:pt idx="0" formatCode="0.00">
                  <c:v>21.568627450980394</c:v>
                </c:pt>
                <c:pt idx="1">
                  <c:v>23.285714248703943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33.333333333333329</c:v>
                </c:pt>
                <c:pt idx="7">
                  <c:v>98.639921512214343</c:v>
                </c:pt>
                <c:pt idx="8">
                  <c:v>0</c:v>
                </c:pt>
                <c:pt idx="9">
                  <c:v>0</c:v>
                </c:pt>
                <c:pt idx="10">
                  <c:v>25</c:v>
                </c:pt>
                <c:pt idx="11">
                  <c:v>21.483771251931994</c:v>
                </c:pt>
                <c:pt idx="12">
                  <c:v>21.613041055395293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7F2-40E1-A731-9DE3FD906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71576704"/>
        <c:axId val="171590784"/>
      </c:barChart>
      <c:catAx>
        <c:axId val="171576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lang="en-US" sz="1000"/>
            </a:pPr>
            <a:endParaRPr lang="ro-RO"/>
          </a:p>
        </c:txPr>
        <c:crossAx val="171590784"/>
        <c:crosses val="autoZero"/>
        <c:auto val="1"/>
        <c:lblAlgn val="ctr"/>
        <c:lblOffset val="100"/>
        <c:noMultiLvlLbl val="0"/>
      </c:catAx>
      <c:valAx>
        <c:axId val="171590784"/>
        <c:scaling>
          <c:orientation val="minMax"/>
          <c:max val="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one"/>
        <c:crossAx val="171576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2430348734689063"/>
          <c:y val="0.95530547732628612"/>
          <c:w val="0.48575838611128069"/>
          <c:h val="2.34912992253768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n-US"/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76335857745365"/>
          <c:y val="0.1550537409242152"/>
          <c:w val="0.64599769568456811"/>
          <c:h val="0.71731003978270669"/>
        </c:manualLayout>
      </c:layout>
      <c:doughnutChart>
        <c:varyColors val="1"/>
        <c:ser>
          <c:idx val="0"/>
          <c:order val="0"/>
          <c:spPr>
            <a:ln w="25400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CF3-4570-B30C-603D4AB5E0B5}"/>
              </c:ext>
            </c:extLst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CF3-4570-B30C-603D4AB5E0B5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CF3-4570-B30C-603D4AB5E0B5}"/>
              </c:ext>
            </c:extLst>
          </c:dPt>
          <c:dPt>
            <c:idx val="3"/>
            <c:bubble3D val="0"/>
            <c:spPr>
              <a:solidFill>
                <a:schemeClr val="accent1">
                  <a:tint val="77000"/>
                </a:schemeClr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C4C-4C9B-AE00-3B0449D92336}"/>
              </c:ext>
            </c:extLst>
          </c:dPt>
          <c:dPt>
            <c:idx val="4"/>
            <c:bubble3D val="0"/>
            <c:spPr>
              <a:solidFill>
                <a:schemeClr val="accent1">
                  <a:tint val="54000"/>
                </a:schemeClr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C4C-4C9B-AE00-3B0449D92336}"/>
              </c:ext>
            </c:extLst>
          </c:dPt>
          <c:dLbls>
            <c:dLbl>
              <c:idx val="0"/>
              <c:layout>
                <c:manualLayout>
                  <c:x val="-0.39089916081447795"/>
                  <c:y val="0.189254365839382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r"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5568120058137722"/>
                      <c:h val="0.127689050949272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CF3-4570-B30C-603D4AB5E0B5}"/>
                </c:ext>
              </c:extLst>
            </c:dLbl>
            <c:dLbl>
              <c:idx val="1"/>
              <c:layout>
                <c:manualLayout>
                  <c:x val="-0.39395844268314328"/>
                  <c:y val="4.2216082579479675E-2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6733716311484062"/>
                      <c:h val="0.20904720044317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CF3-4570-B30C-603D4AB5E0B5}"/>
                </c:ext>
              </c:extLst>
            </c:dLbl>
            <c:dLbl>
              <c:idx val="2"/>
              <c:layout>
                <c:manualLayout>
                  <c:x val="-0.18915619475433854"/>
                  <c:y val="-0.20846773704375693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6922537087773984"/>
                      <c:h val="0.15171608914252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CF3-4570-B30C-603D4AB5E0B5}"/>
                </c:ext>
              </c:extLst>
            </c:dLbl>
            <c:dLbl>
              <c:idx val="3"/>
              <c:layout>
                <c:manualLayout>
                  <c:x val="0.40700536539229243"/>
                  <c:y val="-0.16742029267053771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r"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3339017245973515"/>
                      <c:h val="0.205531019872851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CC4C-4C9B-AE00-3B0449D92336}"/>
                </c:ext>
              </c:extLst>
            </c:dLbl>
            <c:dLbl>
              <c:idx val="4"/>
              <c:layout>
                <c:manualLayout>
                  <c:x val="0.4275757679923477"/>
                  <c:y val="6.435888687279232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r"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CC4C-4C9B-AE00-3B0449D923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r"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borderCallout1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('Anexa 19'!$D$22,'Anexa 19'!$F$22,'Anexa 19'!$H$22,'Anexa 19'!$J$22,'Anexa 19'!$L$22)</c:f>
              <c:strCache>
                <c:ptCount val="5"/>
                <c:pt idx="0">
                  <c:v>Suma total contracte</c:v>
                </c:pt>
                <c:pt idx="1">
                  <c:v>Suma total acorduri adiționale de majorare</c:v>
                </c:pt>
                <c:pt idx="2">
                  <c:v>Suma total acorduri adiționale de ajustare</c:v>
                </c:pt>
                <c:pt idx="3">
                  <c:v>Suma total acorduri adiționale de micșorare</c:v>
                </c:pt>
                <c:pt idx="4">
                  <c:v>Suma total acorduri adiționale de rezoluțiune</c:v>
                </c:pt>
              </c:strCache>
            </c:strRef>
          </c:cat>
          <c:val>
            <c:numRef>
              <c:f>('Anexa 19'!$D$12,'Anexa 19'!$F$12,'Anexa 19'!$H$12,'Anexa 19'!$J$12,'Anexa 19'!$L$12)</c:f>
              <c:numCache>
                <c:formatCode>#,##0.00</c:formatCode>
                <c:ptCount val="5"/>
                <c:pt idx="0">
                  <c:v>86144602.690000013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-163200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F3-4570-B30C-603D4AB5E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solidFill>
        <a:schemeClr val="bg1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3265464977927"/>
          <c:y val="0.13292169943998497"/>
          <c:w val="0.7334492782255625"/>
          <c:h val="0.70997665334748195"/>
        </c:manualLayout>
      </c:layout>
      <c:doughnutChart>
        <c:varyColors val="1"/>
        <c:ser>
          <c:idx val="0"/>
          <c:order val="0"/>
          <c:spPr>
            <a:ln w="25400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D92-4319-9477-D565F0502017}"/>
              </c:ext>
            </c:extLst>
          </c:dPt>
          <c:dPt>
            <c:idx val="1"/>
            <c:bubble3D val="0"/>
            <c:spPr>
              <a:solidFill>
                <a:schemeClr val="accent1">
                  <a:shade val="70000"/>
                </a:schemeClr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D92-4319-9477-D565F0502017}"/>
              </c:ext>
            </c:extLst>
          </c:dPt>
          <c:dPt>
            <c:idx val="2"/>
            <c:bubble3D val="0"/>
            <c:spPr>
              <a:solidFill>
                <a:schemeClr val="accent1">
                  <a:shade val="90000"/>
                </a:schemeClr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D92-4319-9477-D565F0502017}"/>
              </c:ext>
            </c:extLst>
          </c:dPt>
          <c:dPt>
            <c:idx val="3"/>
            <c:bubble3D val="0"/>
            <c:spPr>
              <a:solidFill>
                <a:schemeClr val="accent1">
                  <a:tint val="90000"/>
                </a:schemeClr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D92-4319-9477-D565F0502017}"/>
              </c:ext>
            </c:extLst>
          </c:dPt>
          <c:dPt>
            <c:idx val="4"/>
            <c:bubble3D val="0"/>
            <c:spPr>
              <a:solidFill>
                <a:schemeClr val="accent1">
                  <a:tint val="70000"/>
                </a:schemeClr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491E-4041-828E-E30CE9E0CEEE}"/>
              </c:ext>
            </c:extLst>
          </c:dPt>
          <c:dPt>
            <c:idx val="5"/>
            <c:bubble3D val="0"/>
            <c:spPr>
              <a:solidFill>
                <a:schemeClr val="accent1">
                  <a:tint val="50000"/>
                </a:schemeClr>
              </a:solidFill>
              <a:ln w="254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91E-4041-828E-E30CE9E0CEEE}"/>
              </c:ext>
            </c:extLst>
          </c:dPt>
          <c:dLbls>
            <c:dLbl>
              <c:idx val="0"/>
              <c:layout>
                <c:manualLayout>
                  <c:x val="-0.23013417083539908"/>
                  <c:y val="0.24345496186177484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901581160963518"/>
                      <c:h val="0.1347231817230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D92-4319-9477-D565F0502017}"/>
                </c:ext>
              </c:extLst>
            </c:dLbl>
            <c:dLbl>
              <c:idx val="1"/>
              <c:layout>
                <c:manualLayout>
                  <c:x val="-0.5503432791948869"/>
                  <c:y val="2.0308795231470253E-5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847310362451549"/>
                      <c:h val="0.2208105494036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D92-4319-9477-D565F0502017}"/>
                </c:ext>
              </c:extLst>
            </c:dLbl>
            <c:dLbl>
              <c:idx val="2"/>
              <c:layout>
                <c:manualLayout>
                  <c:x val="-0.44922829057808078"/>
                  <c:y val="-0.2058799885593787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35681964619048523"/>
                      <c:h val="0.178484904641744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D92-4319-9477-D565F0502017}"/>
                </c:ext>
              </c:extLst>
            </c:dLbl>
            <c:dLbl>
              <c:idx val="3"/>
              <c:layout>
                <c:manualLayout>
                  <c:x val="0.24415928121073271"/>
                  <c:y val="-0.18987475396740777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690530915688833"/>
                      <c:h val="0.216483295169722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D92-4319-9477-D565F0502017}"/>
                </c:ext>
              </c:extLst>
            </c:dLbl>
            <c:dLbl>
              <c:idx val="4"/>
              <c:layout>
                <c:manualLayout>
                  <c:x val="0.29043876752247111"/>
                  <c:y val="6.179374049082973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91E-4041-828E-E30CE9E0CEEE}"/>
                </c:ext>
              </c:extLst>
            </c:dLbl>
            <c:dLbl>
              <c:idx val="5"/>
              <c:layout>
                <c:manualLayout>
                  <c:x val="0.25047012979002081"/>
                  <c:y val="0.60987735180079761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1E-4041-828E-E30CE9E0CEEE}"/>
                </c:ext>
              </c:extLst>
            </c:dLbl>
            <c:numFmt formatCode="#,##0.00%;#,##0.00%;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r">
                  <a:defRPr lang="en-U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('Anexa 19'!$C$22,'Anexa 19'!$E$22,'Anexa 19'!$G$22,'Anexa 19'!$I$22,'Anexa 19'!$K$22,'Anexa 19'!$M$22)</c:f>
              <c:strCache>
                <c:ptCount val="6"/>
                <c:pt idx="0">
                  <c:v>Nr. total contracte</c:v>
                </c:pt>
                <c:pt idx="1">
                  <c:v>Nr. total acorduri adiționale de majorare</c:v>
                </c:pt>
                <c:pt idx="2">
                  <c:v>Nr. total acorduri adiționale de ajustare</c:v>
                </c:pt>
                <c:pt idx="3">
                  <c:v>Nr. total acorduri adiționale de micșorare</c:v>
                </c:pt>
                <c:pt idx="4">
                  <c:v>Nr. total acorduri adiționale de rezoluțiune</c:v>
                </c:pt>
                <c:pt idx="5">
                  <c:v>Alte acorduri adiționale</c:v>
                </c:pt>
              </c:strCache>
            </c:strRef>
          </c:cat>
          <c:val>
            <c:numRef>
              <c:f>('Anexa 19'!$C$12,'Anexa 19'!$E$12,'Anexa 19'!$G$12,'Anexa 19'!$I$12,'Anexa 19'!$K$12,'Anexa 19'!$M$12)</c:f>
              <c:numCache>
                <c:formatCode>#,##0</c:formatCode>
                <c:ptCount val="6"/>
                <c:pt idx="0">
                  <c:v>16</c:v>
                </c:pt>
                <c:pt idx="1">
                  <c:v>0</c:v>
                </c:pt>
                <c:pt idx="2">
                  <c:v>0</c:v>
                </c:pt>
                <c:pt idx="3" formatCode="0">
                  <c:v>0</c:v>
                </c:pt>
                <c:pt idx="4" formatCode="0">
                  <c:v>1</c:v>
                </c:pt>
                <c:pt idx="5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D92-4319-9477-D565F0502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3"/>
        <c:holeSize val="3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6335540465022"/>
          <c:y val="4.1903255582658755E-2"/>
          <c:w val="0.77941169498843965"/>
          <c:h val="0.881070934777795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'Anexa 19'!$B$19</c:f>
              <c:strCache>
                <c:ptCount val="1"/>
                <c:pt idx="0">
                  <c:v>% Bunuri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dLbls>
            <c:dLbl>
              <c:idx val="4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lang="en-US" sz="1000" b="1" i="0" u="none" strike="noStrike" baseline="0">
                      <a:solidFill>
                        <a:sysClr val="windowText" lastClr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CF6-4C7C-A6D7-988A8E4AC62E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lang="en-US" sz="1000" b="1" i="0" u="none" strike="noStrike" baseline="0">
                      <a:solidFill>
                        <a:sysClr val="windowText" lastClr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CF6-4C7C-A6D7-988A8E4AC62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19'!$C$22:$O$22</c:f>
              <c:strCache>
                <c:ptCount val="13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ajustare</c:v>
                </c:pt>
                <c:pt idx="5">
                  <c:v>Suma total acorduri adiționale de ajustare</c:v>
                </c:pt>
                <c:pt idx="6">
                  <c:v>Nr. total acorduri adiționale de micșorare</c:v>
                </c:pt>
                <c:pt idx="7">
                  <c:v>Suma total acorduri adiționale de micșorare</c:v>
                </c:pt>
                <c:pt idx="8">
                  <c:v>Nr. total acorduri adiționale de rezoluțiune</c:v>
                </c:pt>
                <c:pt idx="9">
                  <c:v>Suma total acorduri adiționale de rezoluțiune</c:v>
                </c:pt>
                <c:pt idx="10">
                  <c:v>Alte acorduri adiționale</c:v>
                </c:pt>
                <c:pt idx="11">
                  <c:v>Total contracte și acorduri adiţionale</c:v>
                </c:pt>
                <c:pt idx="12">
                  <c:v>Suma totală</c:v>
                </c:pt>
              </c:strCache>
            </c:strRef>
          </c:cat>
          <c:val>
            <c:numRef>
              <c:f>'Anexa 19'!$C$19:$O$19</c:f>
              <c:numCache>
                <c:formatCode>#,##0.00</c:formatCode>
                <c:ptCount val="13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>
                  <c:v>0</c:v>
                </c:pt>
                <c:pt idx="8">
                  <c:v>100</c:v>
                </c:pt>
                <c:pt idx="9">
                  <c:v>100</c:v>
                </c:pt>
                <c:pt idx="10">
                  <c:v>0</c:v>
                </c:pt>
                <c:pt idx="11">
                  <c:v>5.8823529411764701</c:v>
                </c:pt>
                <c:pt idx="12">
                  <c:v>-0.18980848752654839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4-4863-82F4-CBFE233032A6}"/>
            </c:ext>
          </c:extLst>
        </c:ser>
        <c:ser>
          <c:idx val="1"/>
          <c:order val="1"/>
          <c:tx>
            <c:strRef>
              <c:f>'Anexa 19'!$B$20</c:f>
              <c:strCache>
                <c:ptCount val="1"/>
                <c:pt idx="0">
                  <c:v>% Lucrări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8.5839936836409995E-3"/>
                  <c:y val="-1.2062432677319532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42-46D3-84B6-66A71754CCFC}"/>
                </c:ext>
              </c:extLst>
            </c:dLbl>
            <c:dLbl>
              <c:idx val="11"/>
              <c:layout>
                <c:manualLayout>
                  <c:x val="1.447618153838362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42-46D3-84B6-66A71754CC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0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19'!$C$22:$O$22</c:f>
              <c:strCache>
                <c:ptCount val="13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ajustare</c:v>
                </c:pt>
                <c:pt idx="5">
                  <c:v>Suma total acorduri adiționale de ajustare</c:v>
                </c:pt>
                <c:pt idx="6">
                  <c:v>Nr. total acorduri adiționale de micșorare</c:v>
                </c:pt>
                <c:pt idx="7">
                  <c:v>Suma total acorduri adiționale de micșorare</c:v>
                </c:pt>
                <c:pt idx="8">
                  <c:v>Nr. total acorduri adiționale de rezoluțiune</c:v>
                </c:pt>
                <c:pt idx="9">
                  <c:v>Suma total acorduri adiționale de rezoluțiune</c:v>
                </c:pt>
                <c:pt idx="10">
                  <c:v>Alte acorduri adiționale</c:v>
                </c:pt>
                <c:pt idx="11">
                  <c:v>Total contracte și acorduri adiţionale</c:v>
                </c:pt>
                <c:pt idx="12">
                  <c:v>Suma totală</c:v>
                </c:pt>
              </c:strCache>
            </c:strRef>
          </c:cat>
          <c:val>
            <c:numRef>
              <c:f>'Anexa 19'!$C$20:$O$20</c:f>
              <c:numCache>
                <c:formatCode>#,##0.00</c:formatCode>
                <c:ptCount val="13"/>
                <c:pt idx="0" formatCode="0.00">
                  <c:v>87.5</c:v>
                </c:pt>
                <c:pt idx="1">
                  <c:v>94.144037069677495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82.352941176470594</c:v>
                </c:pt>
                <c:pt idx="12">
                  <c:v>94.322730442535885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44-4863-82F4-CBFE233032A6}"/>
            </c:ext>
          </c:extLst>
        </c:ser>
        <c:ser>
          <c:idx val="2"/>
          <c:order val="2"/>
          <c:tx>
            <c:strRef>
              <c:f>'Anexa 19'!$B$21</c:f>
              <c:strCache>
                <c:ptCount val="1"/>
                <c:pt idx="0">
                  <c:v>% Servicii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accent5">
                  <a:lumMod val="50000"/>
                </a:schemeClr>
              </a:solidFill>
            </a:ln>
          </c:spPr>
          <c:invertIfNegative val="0"/>
          <c:dLbls>
            <c:dLbl>
              <c:idx val="2"/>
              <c:layout>
                <c:manualLayout>
                  <c:x val="-5.86510473187236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D8-49EA-B866-633B53CD8CA4}"/>
                </c:ext>
              </c:extLst>
            </c:dLbl>
            <c:dLbl>
              <c:idx val="3"/>
              <c:layout>
                <c:manualLayout>
                  <c:x val="-8.1977600800110066E-3"/>
                  <c:y val="1.61305646002439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D8-49EA-B866-633B53CD8CA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000" b="1">
                    <a:solidFill>
                      <a:sysClr val="windowText" lastClr="000000"/>
                    </a:solidFill>
                  </a:defRPr>
                </a:pPr>
                <a:endParaRPr lang="ro-R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19'!$C$22:$O$22</c:f>
              <c:strCache>
                <c:ptCount val="13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ajustare</c:v>
                </c:pt>
                <c:pt idx="5">
                  <c:v>Suma total acorduri adiționale de ajustare</c:v>
                </c:pt>
                <c:pt idx="6">
                  <c:v>Nr. total acorduri adiționale de micșorare</c:v>
                </c:pt>
                <c:pt idx="7">
                  <c:v>Suma total acorduri adiționale de micșorare</c:v>
                </c:pt>
                <c:pt idx="8">
                  <c:v>Nr. total acorduri adiționale de rezoluțiune</c:v>
                </c:pt>
                <c:pt idx="9">
                  <c:v>Suma total acorduri adiționale de rezoluțiune</c:v>
                </c:pt>
                <c:pt idx="10">
                  <c:v>Alte acorduri adiționale</c:v>
                </c:pt>
                <c:pt idx="11">
                  <c:v>Total contracte și acorduri adiţionale</c:v>
                </c:pt>
                <c:pt idx="12">
                  <c:v>Suma totală</c:v>
                </c:pt>
              </c:strCache>
            </c:strRef>
          </c:cat>
          <c:val>
            <c:numRef>
              <c:f>'Anexa 19'!$C$21:$O$21</c:f>
              <c:numCache>
                <c:formatCode>#,##0.00</c:formatCode>
                <c:ptCount val="13"/>
                <c:pt idx="0" formatCode="0.00">
                  <c:v>12.5</c:v>
                </c:pt>
                <c:pt idx="1">
                  <c:v>5.8559629303224998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11.76470588235294</c:v>
                </c:pt>
                <c:pt idx="12">
                  <c:v>5.8670780449906603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044-4863-82F4-CBFE23303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71855232"/>
        <c:axId val="171869312"/>
      </c:barChart>
      <c:catAx>
        <c:axId val="171855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vert="horz" anchor="ctr" anchorCtr="1"/>
          <a:lstStyle/>
          <a:p>
            <a:pPr>
              <a:defRPr lang="en-US" sz="1000" b="0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171869312"/>
        <c:crosses val="autoZero"/>
        <c:auto val="1"/>
        <c:lblAlgn val="ctr"/>
        <c:lblOffset val="100"/>
        <c:noMultiLvlLbl val="0"/>
      </c:catAx>
      <c:valAx>
        <c:axId val="171869312"/>
        <c:scaling>
          <c:orientation val="minMax"/>
          <c:max val="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one"/>
        <c:crossAx val="171855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642510794307493"/>
          <c:y val="0.9647140780317176"/>
          <c:w val="0.68025974807403833"/>
          <c:h val="2.34912810219248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n-US" sz="1200" b="1" i="0" u="none" strike="noStrike" baseline="0">
              <a:solidFill>
                <a:schemeClr val="tx2">
                  <a:lumMod val="75000"/>
                </a:schemeClr>
              </a:solidFill>
              <a:latin typeface="Calibri"/>
              <a:ea typeface="Calibri"/>
              <a:cs typeface="Calibri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67527158440776"/>
          <c:y val="0.13057605210587533"/>
          <c:w val="0.73159835153826158"/>
          <c:h val="0.68460091714038163"/>
        </c:manualLayout>
      </c:layout>
      <c:doughnutChart>
        <c:varyColors val="1"/>
        <c:ser>
          <c:idx val="0"/>
          <c:order val="0"/>
          <c:spPr>
            <a:ln w="1905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21-4AD7-9F7D-8A6A0310C8E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21-4AD7-9F7D-8A6A0310C8E3}"/>
              </c:ext>
            </c:extLst>
          </c:dPt>
          <c:dPt>
            <c:idx val="2"/>
            <c:bubble3D val="0"/>
            <c:spPr>
              <a:solidFill>
                <a:schemeClr val="accent5">
                  <a:tint val="65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21-4AD7-9F7D-8A6A0310C8E3}"/>
              </c:ext>
            </c:extLst>
          </c:dPt>
          <c:dLbls>
            <c:dLbl>
              <c:idx val="0"/>
              <c:layout>
                <c:manualLayout>
                  <c:x val="0.33829526338726501"/>
                  <c:y val="0.20599059299388917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861042094201792"/>
                      <c:h val="0.183450557464703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21-4AD7-9F7D-8A6A0310C8E3}"/>
                </c:ext>
              </c:extLst>
            </c:dLbl>
            <c:dLbl>
              <c:idx val="1"/>
              <c:layout>
                <c:manualLayout>
                  <c:x val="-0.32011187706400068"/>
                  <c:y val="0.60975447453269593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239703961103455"/>
                      <c:h val="0.263193840888418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21-4AD7-9F7D-8A6A0310C8E3}"/>
                </c:ext>
              </c:extLst>
            </c:dLbl>
            <c:dLbl>
              <c:idx val="2"/>
              <c:layout>
                <c:manualLayout>
                  <c:x val="-0.35597918137163287"/>
                  <c:y val="-0.11435018054599483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414224781413531"/>
                      <c:h val="0.275071973353560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21-4AD7-9F7D-8A6A0310C8E3}"/>
                </c:ext>
              </c:extLst>
            </c:dLbl>
            <c:dLbl>
              <c:idx val="3"/>
              <c:layout>
                <c:manualLayout>
                  <c:x val="0.41495031983751773"/>
                  <c:y val="-0.12276947799254256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3A-443F-87E7-9509F78D1623}"/>
                </c:ext>
              </c:extLst>
            </c:dLbl>
            <c:numFmt formatCode="#,##0.00%;#,##0.00%;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r">
                  <a:defRPr lang="en-U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('Anexa 20'!$D$35,'Anexa 20'!$F$35,'Anexa 20'!$J$35,'Anexa 20'!$L$35)</c:f>
              <c:strCache>
                <c:ptCount val="4"/>
                <c:pt idx="0">
                  <c:v>Suma total contracte</c:v>
                </c:pt>
                <c:pt idx="1">
                  <c:v>Suma total acorduri adiționale de majorare</c:v>
                </c:pt>
                <c:pt idx="2">
                  <c:v>Suma total acorduri adiționale de micșorare</c:v>
                </c:pt>
                <c:pt idx="3">
                  <c:v>Suma total acorduri adiționale de rezoluțiune</c:v>
                </c:pt>
              </c:strCache>
            </c:strRef>
          </c:cat>
          <c:val>
            <c:numRef>
              <c:f>('Anexa 20'!$D$25,'Anexa 20'!$F$25,'Anexa 20'!$J$25,'Anexa 20'!$L$25)</c:f>
              <c:numCache>
                <c:formatCode>#,##0.00</c:formatCode>
                <c:ptCount val="4"/>
                <c:pt idx="0">
                  <c:v>43747736.979999989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21-4AD7-9F7D-8A6A0310C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35997344594222"/>
          <c:y val="0.12356616713233426"/>
          <c:w val="0.74537977834737867"/>
          <c:h val="0.68446702226737788"/>
        </c:manualLayout>
      </c:layout>
      <c:doughnutChart>
        <c:varyColors val="1"/>
        <c:ser>
          <c:idx val="0"/>
          <c:order val="0"/>
          <c:spPr>
            <a:ln w="19050"/>
          </c:spPr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 w="1905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A58-42B9-A9BA-16A61DBBAB93}"/>
              </c:ext>
            </c:extLst>
          </c:dPt>
          <c:dPt>
            <c:idx val="1"/>
            <c:bubble3D val="0"/>
            <c:spPr>
              <a:solidFill>
                <a:schemeClr val="accent5">
                  <a:shade val="86000"/>
                </a:schemeClr>
              </a:solidFill>
              <a:ln w="1905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A58-42B9-A9BA-16A61DBBAB93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58-42B9-A9BA-16A61DBBAB93}"/>
              </c:ext>
            </c:extLst>
          </c:dPt>
          <c:dPt>
            <c:idx val="3"/>
            <c:bubble3D val="0"/>
            <c:spPr>
              <a:solidFill>
                <a:schemeClr val="accent5">
                  <a:tint val="58000"/>
                </a:schemeClr>
              </a:solidFill>
              <a:ln w="1905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8A58-42B9-A9BA-16A61DBBAB93}"/>
              </c:ext>
            </c:extLst>
          </c:dPt>
          <c:dLbls>
            <c:dLbl>
              <c:idx val="0"/>
              <c:layout>
                <c:manualLayout>
                  <c:x val="-0.32206076699428965"/>
                  <c:y val="0.22959422007732905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335809006406951"/>
                      <c:h val="0.115681314029294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A58-42B9-A9BA-16A61DBBAB93}"/>
                </c:ext>
              </c:extLst>
            </c:dLbl>
            <c:dLbl>
              <c:idx val="1"/>
              <c:layout>
                <c:manualLayout>
                  <c:x val="-0.44906232714697641"/>
                  <c:y val="5.0046228092456159E-2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729968251785118"/>
                      <c:h val="0.204720345440690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A58-42B9-A9BA-16A61DBBAB93}"/>
                </c:ext>
              </c:extLst>
            </c:dLbl>
            <c:dLbl>
              <c:idx val="2"/>
              <c:layout>
                <c:manualLayout>
                  <c:x val="-0.3943981923914755"/>
                  <c:y val="-0.17102226737786808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lang="en-US" sz="1000" b="0" i="0" u="none" strike="noStrike" kern="1200" baseline="0">
                      <a:solidFill>
                        <a:sysClr val="windowText" lastClr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636479866246229"/>
                      <c:h val="0.165669517116812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A58-42B9-A9BA-16A61DBBAB93}"/>
                </c:ext>
              </c:extLst>
            </c:dLbl>
            <c:dLbl>
              <c:idx val="3"/>
              <c:layout>
                <c:manualLayout>
                  <c:x val="0.23131348526168008"/>
                  <c:y val="-0.17088093020630485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1561583871811449"/>
                      <c:h val="0.161579092935963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A58-42B9-A9BA-16A61DBBAB93}"/>
                </c:ext>
              </c:extLst>
            </c:dLbl>
            <c:dLbl>
              <c:idx val="4"/>
              <c:layout>
                <c:manualLayout>
                  <c:x val="0.30171743900864839"/>
                  <c:y val="2.0071684587813648E-2"/>
                </c:manualLayout>
              </c:layout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r"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246-4393-8714-4D625D4D7368}"/>
                </c:ext>
              </c:extLst>
            </c:dLbl>
            <c:numFmt formatCode="#,##0.00%;#,##0.00%;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('Anexa 20'!$C$35,'Anexa 20'!$E$35,'Anexa 20'!$I$35,'Anexa 20'!$K$35,'Anexa 20'!$M$35)</c:f>
              <c:strCache>
                <c:ptCount val="5"/>
                <c:pt idx="0">
                  <c:v>Nr. total contracte</c:v>
                </c:pt>
                <c:pt idx="1">
                  <c:v>Nr. total acorduri adiționale de majorare</c:v>
                </c:pt>
                <c:pt idx="2">
                  <c:v>Nr. total acorduri adiționale de micșorare</c:v>
                </c:pt>
                <c:pt idx="3">
                  <c:v>Nr. total acorduri adiționale de rezoluțiune</c:v>
                </c:pt>
                <c:pt idx="4">
                  <c:v>Alte acorduri adiționale</c:v>
                </c:pt>
              </c:strCache>
            </c:strRef>
          </c:cat>
          <c:val>
            <c:numRef>
              <c:f>('Anexa 20'!$C$25,'Anexa 20'!$E$25,'Anexa 20'!$I$25,'Anexa 20'!$K$25,'Anexa 20'!$M$25)</c:f>
              <c:numCache>
                <c:formatCode>General</c:formatCode>
                <c:ptCount val="5"/>
                <c:pt idx="0">
                  <c:v>34</c:v>
                </c:pt>
                <c:pt idx="1">
                  <c:v>0</c:v>
                </c:pt>
                <c:pt idx="2" formatCode="#,##0.00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58-42B9-A9BA-16A61DBBA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9"/>
        <c:holeSize val="3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86972655404585"/>
          <c:y val="4.0613294245045152E-2"/>
          <c:w val="0.69436235259324974"/>
          <c:h val="0.881070934777795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'Anexa 20'!$B$32</c:f>
              <c:strCache>
                <c:ptCount val="1"/>
                <c:pt idx="0">
                  <c:v>% Bunuri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'Anexa 20'!$C$35:$O$35</c:f>
              <c:strCache>
                <c:ptCount val="13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ajustare</c:v>
                </c:pt>
                <c:pt idx="5">
                  <c:v>Suma total acorduri adiționale de ajustare</c:v>
                </c:pt>
                <c:pt idx="6">
                  <c:v>Nr. total acorduri adiționale de micșorare</c:v>
                </c:pt>
                <c:pt idx="7">
                  <c:v>Suma total acorduri adiționale de micșorare</c:v>
                </c:pt>
                <c:pt idx="8">
                  <c:v>Nr. total acorduri adiționale de rezoluțiune</c:v>
                </c:pt>
                <c:pt idx="9">
                  <c:v>Suma total acorduri adiționale de rezoluțiune</c:v>
                </c:pt>
                <c:pt idx="10">
                  <c:v>Alte acorduri adiționale</c:v>
                </c:pt>
                <c:pt idx="11">
                  <c:v>Total contracte și acorduri adiţionale</c:v>
                </c:pt>
                <c:pt idx="12">
                  <c:v>Suma totală</c:v>
                </c:pt>
              </c:strCache>
            </c:strRef>
          </c:cat>
          <c:val>
            <c:numRef>
              <c:f>'Anexa 20'!$C$32:$O$32</c:f>
              <c:numCache>
                <c:formatCode>#,##0.00</c:formatCode>
                <c:ptCount val="13"/>
                <c:pt idx="0" formatCode="0.00">
                  <c:v>61.764705882352942</c:v>
                </c:pt>
                <c:pt idx="1">
                  <c:v>73.687959504597004</c:v>
                </c:pt>
                <c:pt idx="2" formatCode="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0.00">
                  <c:v>0</c:v>
                </c:pt>
                <c:pt idx="9">
                  <c:v>0</c:v>
                </c:pt>
                <c:pt idx="10" formatCode="0.00">
                  <c:v>0</c:v>
                </c:pt>
                <c:pt idx="11" formatCode="0.00">
                  <c:v>61.764705882352942</c:v>
                </c:pt>
                <c:pt idx="12">
                  <c:v>73.687959504597004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C5-4898-AF91-3D13132A8CBD}"/>
            </c:ext>
          </c:extLst>
        </c:ser>
        <c:ser>
          <c:idx val="1"/>
          <c:order val="1"/>
          <c:tx>
            <c:strRef>
              <c:f>'Anexa 20'!$B$33</c:f>
              <c:strCache>
                <c:ptCount val="1"/>
                <c:pt idx="0">
                  <c:v>% Lucrări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'Anexa 20'!$C$35:$O$35</c:f>
              <c:strCache>
                <c:ptCount val="13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ajustare</c:v>
                </c:pt>
                <c:pt idx="5">
                  <c:v>Suma total acorduri adiționale de ajustare</c:v>
                </c:pt>
                <c:pt idx="6">
                  <c:v>Nr. total acorduri adiționale de micșorare</c:v>
                </c:pt>
                <c:pt idx="7">
                  <c:v>Suma total acorduri adiționale de micșorare</c:v>
                </c:pt>
                <c:pt idx="8">
                  <c:v>Nr. total acorduri adiționale de rezoluțiune</c:v>
                </c:pt>
                <c:pt idx="9">
                  <c:v>Suma total acorduri adiționale de rezoluțiune</c:v>
                </c:pt>
                <c:pt idx="10">
                  <c:v>Alte acorduri adiționale</c:v>
                </c:pt>
                <c:pt idx="11">
                  <c:v>Total contracte și acorduri adiţionale</c:v>
                </c:pt>
                <c:pt idx="12">
                  <c:v>Suma totală</c:v>
                </c:pt>
              </c:strCache>
            </c:strRef>
          </c:cat>
          <c:val>
            <c:numRef>
              <c:f>'Anexa 20'!$C$33:$O$33</c:f>
              <c:numCache>
                <c:formatCode>#,##0.00</c:formatCode>
                <c:ptCount val="13"/>
                <c:pt idx="0" formatCode="0.00">
                  <c:v>0</c:v>
                </c:pt>
                <c:pt idx="1">
                  <c:v>0</c:v>
                </c:pt>
                <c:pt idx="2" formatCode="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0.00">
                  <c:v>0</c:v>
                </c:pt>
                <c:pt idx="9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1C5-4898-AF91-3D13132A8CBD}"/>
            </c:ext>
          </c:extLst>
        </c:ser>
        <c:ser>
          <c:idx val="2"/>
          <c:order val="2"/>
          <c:tx>
            <c:strRef>
              <c:f>'Anexa 20'!$B$34</c:f>
              <c:strCache>
                <c:ptCount val="1"/>
                <c:pt idx="0">
                  <c:v>% Servicii</c:v>
                </c:pt>
              </c:strCache>
            </c:strRef>
          </c:tx>
          <c:spPr>
            <a:solidFill>
              <a:srgbClr val="92D050"/>
            </a:solidFill>
            <a:ln cap="flat">
              <a:solidFill>
                <a:schemeClr val="accent5">
                  <a:lumMod val="50000"/>
                </a:schemeClr>
              </a:solidFill>
            </a:ln>
          </c:spPr>
          <c:invertIfNegative val="0"/>
          <c:dLbls>
            <c:dLbl>
              <c:idx val="8"/>
              <c:layout>
                <c:manualLayout>
                  <c:x val="-4.14312679139445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8E-4C28-B9A4-B099A2C292FC}"/>
                </c:ext>
              </c:extLst>
            </c:dLbl>
            <c:dLbl>
              <c:idx val="9"/>
              <c:layout>
                <c:manualLayout>
                  <c:x val="-3.389831011140932E-2"/>
                  <c:y val="1.4199503017394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8F-4C21-BE3E-4CC0D3F271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'Anexa 20'!$C$35:$O$35</c:f>
              <c:strCache>
                <c:ptCount val="13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ajustare</c:v>
                </c:pt>
                <c:pt idx="5">
                  <c:v>Suma total acorduri adiționale de ajustare</c:v>
                </c:pt>
                <c:pt idx="6">
                  <c:v>Nr. total acorduri adiționale de micșorare</c:v>
                </c:pt>
                <c:pt idx="7">
                  <c:v>Suma total acorduri adiționale de micșorare</c:v>
                </c:pt>
                <c:pt idx="8">
                  <c:v>Nr. total acorduri adiționale de rezoluțiune</c:v>
                </c:pt>
                <c:pt idx="9">
                  <c:v>Suma total acorduri adiționale de rezoluțiune</c:v>
                </c:pt>
                <c:pt idx="10">
                  <c:v>Alte acorduri adiționale</c:v>
                </c:pt>
                <c:pt idx="11">
                  <c:v>Total contracte și acorduri adiţionale</c:v>
                </c:pt>
                <c:pt idx="12">
                  <c:v>Suma totală</c:v>
                </c:pt>
              </c:strCache>
            </c:strRef>
          </c:cat>
          <c:val>
            <c:numRef>
              <c:f>'Anexa 20'!$C$34:$O$34</c:f>
              <c:numCache>
                <c:formatCode>#,##0.00</c:formatCode>
                <c:ptCount val="13"/>
                <c:pt idx="0" formatCode="0.00">
                  <c:v>38.235294117647058</c:v>
                </c:pt>
                <c:pt idx="1">
                  <c:v>26.312040495403021</c:v>
                </c:pt>
                <c:pt idx="2" formatCode="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0.00">
                  <c:v>0</c:v>
                </c:pt>
                <c:pt idx="9">
                  <c:v>0</c:v>
                </c:pt>
                <c:pt idx="10" formatCode="0.00">
                  <c:v>0</c:v>
                </c:pt>
                <c:pt idx="11" formatCode="0.00">
                  <c:v>38.235294117647058</c:v>
                </c:pt>
                <c:pt idx="12">
                  <c:v>26.312040495403021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1C5-4898-AF91-3D13132A8C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73107840"/>
        <c:axId val="173134208"/>
      </c:barChart>
      <c:catAx>
        <c:axId val="173107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vert="horz" anchor="ctr" anchorCtr="1"/>
          <a:lstStyle/>
          <a:p>
            <a:pPr>
              <a:defRPr lang="en-US" sz="1000" b="0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173134208"/>
        <c:crosses val="autoZero"/>
        <c:auto val="1"/>
        <c:lblAlgn val="ctr"/>
        <c:lblOffset val="100"/>
        <c:noMultiLvlLbl val="0"/>
      </c:catAx>
      <c:valAx>
        <c:axId val="173134208"/>
        <c:scaling>
          <c:orientation val="minMax"/>
          <c:max val="1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one"/>
        <c:crossAx val="1731078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360205723909699"/>
          <c:y val="0.9647140780317176"/>
          <c:w val="0.77439563682725565"/>
          <c:h val="2.34912810219248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n-US" sz="1200" b="0" i="0" u="none" strike="noStrike" baseline="0">
              <a:solidFill>
                <a:schemeClr val="tx2">
                  <a:lumMod val="75000"/>
                </a:schemeClr>
              </a:solidFill>
              <a:latin typeface="Calibri"/>
              <a:ea typeface="Calibri"/>
              <a:cs typeface="Calibri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173491</xdr:colOff>
      <xdr:row>101</xdr:row>
      <xdr:rowOff>914400</xdr:rowOff>
    </xdr:from>
    <xdr:to>
      <xdr:col>8</xdr:col>
      <xdr:colOff>217714</xdr:colOff>
      <xdr:row>135</xdr:row>
      <xdr:rowOff>21167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227034</xdr:colOff>
      <xdr:row>101</xdr:row>
      <xdr:rowOff>689679</xdr:rowOff>
    </xdr:from>
    <xdr:to>
      <xdr:col>21</xdr:col>
      <xdr:colOff>143276</xdr:colOff>
      <xdr:row>133</xdr:row>
      <xdr:rowOff>112593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179916</xdr:colOff>
      <xdr:row>143</xdr:row>
      <xdr:rowOff>113242</xdr:rowOff>
    </xdr:from>
    <xdr:to>
      <xdr:col>8</xdr:col>
      <xdr:colOff>302558</xdr:colOff>
      <xdr:row>193</xdr:row>
      <xdr:rowOff>40821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317188</xdr:colOff>
      <xdr:row>21</xdr:row>
      <xdr:rowOff>694080</xdr:rowOff>
    </xdr:from>
    <xdr:to>
      <xdr:col>7</xdr:col>
      <xdr:colOff>465667</xdr:colOff>
      <xdr:row>51</xdr:row>
      <xdr:rowOff>137585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631263</xdr:colOff>
      <xdr:row>22</xdr:row>
      <xdr:rowOff>10583</xdr:rowOff>
    </xdr:from>
    <xdr:to>
      <xdr:col>17</xdr:col>
      <xdr:colOff>317500</xdr:colOff>
      <xdr:row>51</xdr:row>
      <xdr:rowOff>133849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68979</xdr:colOff>
      <xdr:row>54</xdr:row>
      <xdr:rowOff>32373</xdr:rowOff>
    </xdr:from>
    <xdr:to>
      <xdr:col>11</xdr:col>
      <xdr:colOff>179915</xdr:colOff>
      <xdr:row>102</xdr:row>
      <xdr:rowOff>133225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35</xdr:row>
      <xdr:rowOff>114301</xdr:rowOff>
    </xdr:from>
    <xdr:to>
      <xdr:col>5</xdr:col>
      <xdr:colOff>228600</xdr:colOff>
      <xdr:row>63</xdr:row>
      <xdr:rowOff>28575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247651</xdr:colOff>
      <xdr:row>36</xdr:row>
      <xdr:rowOff>9525</xdr:rowOff>
    </xdr:from>
    <xdr:to>
      <xdr:col>13</xdr:col>
      <xdr:colOff>114300</xdr:colOff>
      <xdr:row>63</xdr:row>
      <xdr:rowOff>66675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952501</xdr:colOff>
      <xdr:row>66</xdr:row>
      <xdr:rowOff>38100</xdr:rowOff>
    </xdr:from>
    <xdr:to>
      <xdr:col>11</xdr:col>
      <xdr:colOff>704850</xdr:colOff>
      <xdr:row>121</xdr:row>
      <xdr:rowOff>76200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510117</xdr:colOff>
      <xdr:row>16</xdr:row>
      <xdr:rowOff>15322</xdr:rowOff>
    </xdr:from>
    <xdr:to>
      <xdr:col>12</xdr:col>
      <xdr:colOff>927100</xdr:colOff>
      <xdr:row>39</xdr:row>
      <xdr:rowOff>7039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695325</xdr:colOff>
      <xdr:row>15</xdr:row>
      <xdr:rowOff>156543</xdr:rowOff>
    </xdr:from>
    <xdr:to>
      <xdr:col>5</xdr:col>
      <xdr:colOff>552450</xdr:colOff>
      <xdr:row>38</xdr:row>
      <xdr:rowOff>156543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391583</xdr:colOff>
      <xdr:row>8</xdr:row>
      <xdr:rowOff>14817</xdr:rowOff>
    </xdr:from>
    <xdr:to>
      <xdr:col>20</xdr:col>
      <xdr:colOff>285750</xdr:colOff>
      <xdr:row>17</xdr:row>
      <xdr:rowOff>105833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B51D719-BB6F-90D3-35EA-1108E69BEA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174624</xdr:colOff>
      <xdr:row>29</xdr:row>
      <xdr:rowOff>14816</xdr:rowOff>
    </xdr:from>
    <xdr:to>
      <xdr:col>20</xdr:col>
      <xdr:colOff>68791</xdr:colOff>
      <xdr:row>46</xdr:row>
      <xdr:rowOff>59266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D3EA350-302B-9757-1A08-3BEC72D3E4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968374</xdr:colOff>
      <xdr:row>8</xdr:row>
      <xdr:rowOff>125941</xdr:rowOff>
    </xdr:from>
    <xdr:to>
      <xdr:col>22</xdr:col>
      <xdr:colOff>497417</xdr:colOff>
      <xdr:row>14</xdr:row>
      <xdr:rowOff>64558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0AFD7F-6F00-038E-4BE8-43847E32AD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395287</xdr:colOff>
      <xdr:row>19</xdr:row>
      <xdr:rowOff>42862</xdr:rowOff>
    </xdr:from>
    <xdr:to>
      <xdr:col>14</xdr:col>
      <xdr:colOff>90487</xdr:colOff>
      <xdr:row>29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CD37DB-3307-BD05-72C7-075528DD3D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E103"/>
  <sheetViews>
    <sheetView tabSelected="1" view="pageBreakPreview" zoomScale="90" zoomScaleNormal="85" zoomScaleSheetLayoutView="90" workbookViewId="0">
      <pane ySplit="6" topLeftCell="A7" activePane="bottomLeft" state="frozen"/>
      <selection activeCell="B32" sqref="B32"/>
      <selection pane="bottomLeft" activeCell="I82" sqref="I82"/>
    </sheetView>
  </sheetViews>
  <sheetFormatPr defaultColWidth="4.7109375" defaultRowHeight="12.75" x14ac:dyDescent="0.2"/>
  <cols>
    <col min="1" max="1" width="8.7109375" style="13" customWidth="1"/>
    <col min="2" max="2" width="74.28515625" style="1" customWidth="1"/>
    <col min="3" max="4" width="9.42578125" style="12" customWidth="1"/>
    <col min="5" max="6" width="10.28515625" style="1" customWidth="1"/>
    <col min="7" max="253" width="9.140625" style="1" customWidth="1"/>
    <col min="254" max="254" width="4.7109375" style="1"/>
    <col min="255" max="255" width="8.7109375" style="1" customWidth="1"/>
    <col min="256" max="256" width="51.7109375" style="1" customWidth="1"/>
    <col min="257" max="258" width="14.5703125" style="1" customWidth="1"/>
    <col min="259" max="509" width="9.140625" style="1" customWidth="1"/>
    <col min="510" max="510" width="4.7109375" style="1"/>
    <col min="511" max="511" width="8.7109375" style="1" customWidth="1"/>
    <col min="512" max="512" width="51.7109375" style="1" customWidth="1"/>
    <col min="513" max="514" width="14.5703125" style="1" customWidth="1"/>
    <col min="515" max="765" width="9.140625" style="1" customWidth="1"/>
    <col min="766" max="766" width="4.7109375" style="1"/>
    <col min="767" max="767" width="8.7109375" style="1" customWidth="1"/>
    <col min="768" max="768" width="51.7109375" style="1" customWidth="1"/>
    <col min="769" max="770" width="14.5703125" style="1" customWidth="1"/>
    <col min="771" max="1021" width="9.140625" style="1" customWidth="1"/>
    <col min="1022" max="1022" width="4.7109375" style="1"/>
    <col min="1023" max="1023" width="8.7109375" style="1" customWidth="1"/>
    <col min="1024" max="1024" width="51.7109375" style="1" customWidth="1"/>
    <col min="1025" max="1026" width="14.5703125" style="1" customWidth="1"/>
    <col min="1027" max="1277" width="9.140625" style="1" customWidth="1"/>
    <col min="1278" max="1278" width="4.7109375" style="1"/>
    <col min="1279" max="1279" width="8.7109375" style="1" customWidth="1"/>
    <col min="1280" max="1280" width="51.7109375" style="1" customWidth="1"/>
    <col min="1281" max="1282" width="14.5703125" style="1" customWidth="1"/>
    <col min="1283" max="1533" width="9.140625" style="1" customWidth="1"/>
    <col min="1534" max="1534" width="4.7109375" style="1"/>
    <col min="1535" max="1535" width="8.7109375" style="1" customWidth="1"/>
    <col min="1536" max="1536" width="51.7109375" style="1" customWidth="1"/>
    <col min="1537" max="1538" width="14.5703125" style="1" customWidth="1"/>
    <col min="1539" max="1789" width="9.140625" style="1" customWidth="1"/>
    <col min="1790" max="1790" width="4.7109375" style="1"/>
    <col min="1791" max="1791" width="8.7109375" style="1" customWidth="1"/>
    <col min="1792" max="1792" width="51.7109375" style="1" customWidth="1"/>
    <col min="1793" max="1794" width="14.5703125" style="1" customWidth="1"/>
    <col min="1795" max="2045" width="9.140625" style="1" customWidth="1"/>
    <col min="2046" max="2046" width="4.7109375" style="1"/>
    <col min="2047" max="2047" width="8.7109375" style="1" customWidth="1"/>
    <col min="2048" max="2048" width="51.7109375" style="1" customWidth="1"/>
    <col min="2049" max="2050" width="14.5703125" style="1" customWidth="1"/>
    <col min="2051" max="2301" width="9.140625" style="1" customWidth="1"/>
    <col min="2302" max="2302" width="4.7109375" style="1"/>
    <col min="2303" max="2303" width="8.7109375" style="1" customWidth="1"/>
    <col min="2304" max="2304" width="51.7109375" style="1" customWidth="1"/>
    <col min="2305" max="2306" width="14.5703125" style="1" customWidth="1"/>
    <col min="2307" max="2557" width="9.140625" style="1" customWidth="1"/>
    <col min="2558" max="2558" width="4.7109375" style="1"/>
    <col min="2559" max="2559" width="8.7109375" style="1" customWidth="1"/>
    <col min="2560" max="2560" width="51.7109375" style="1" customWidth="1"/>
    <col min="2561" max="2562" width="14.5703125" style="1" customWidth="1"/>
    <col min="2563" max="2813" width="9.140625" style="1" customWidth="1"/>
    <col min="2814" max="2814" width="4.7109375" style="1"/>
    <col min="2815" max="2815" width="8.7109375" style="1" customWidth="1"/>
    <col min="2816" max="2816" width="51.7109375" style="1" customWidth="1"/>
    <col min="2817" max="2818" width="14.5703125" style="1" customWidth="1"/>
    <col min="2819" max="3069" width="9.140625" style="1" customWidth="1"/>
    <col min="3070" max="3070" width="4.7109375" style="1"/>
    <col min="3071" max="3071" width="8.7109375" style="1" customWidth="1"/>
    <col min="3072" max="3072" width="51.7109375" style="1" customWidth="1"/>
    <col min="3073" max="3074" width="14.5703125" style="1" customWidth="1"/>
    <col min="3075" max="3325" width="9.140625" style="1" customWidth="1"/>
    <col min="3326" max="3326" width="4.7109375" style="1"/>
    <col min="3327" max="3327" width="8.7109375" style="1" customWidth="1"/>
    <col min="3328" max="3328" width="51.7109375" style="1" customWidth="1"/>
    <col min="3329" max="3330" width="14.5703125" style="1" customWidth="1"/>
    <col min="3331" max="3581" width="9.140625" style="1" customWidth="1"/>
    <col min="3582" max="3582" width="4.7109375" style="1"/>
    <col min="3583" max="3583" width="8.7109375" style="1" customWidth="1"/>
    <col min="3584" max="3584" width="51.7109375" style="1" customWidth="1"/>
    <col min="3585" max="3586" width="14.5703125" style="1" customWidth="1"/>
    <col min="3587" max="3837" width="9.140625" style="1" customWidth="1"/>
    <col min="3838" max="3838" width="4.7109375" style="1"/>
    <col min="3839" max="3839" width="8.7109375" style="1" customWidth="1"/>
    <col min="3840" max="3840" width="51.7109375" style="1" customWidth="1"/>
    <col min="3841" max="3842" width="14.5703125" style="1" customWidth="1"/>
    <col min="3843" max="4093" width="9.140625" style="1" customWidth="1"/>
    <col min="4094" max="4094" width="4.7109375" style="1"/>
    <col min="4095" max="4095" width="8.7109375" style="1" customWidth="1"/>
    <col min="4096" max="4096" width="51.7109375" style="1" customWidth="1"/>
    <col min="4097" max="4098" width="14.5703125" style="1" customWidth="1"/>
    <col min="4099" max="4349" width="9.140625" style="1" customWidth="1"/>
    <col min="4350" max="4350" width="4.7109375" style="1"/>
    <col min="4351" max="4351" width="8.7109375" style="1" customWidth="1"/>
    <col min="4352" max="4352" width="51.7109375" style="1" customWidth="1"/>
    <col min="4353" max="4354" width="14.5703125" style="1" customWidth="1"/>
    <col min="4355" max="4605" width="9.140625" style="1" customWidth="1"/>
    <col min="4606" max="4606" width="4.7109375" style="1"/>
    <col min="4607" max="4607" width="8.7109375" style="1" customWidth="1"/>
    <col min="4608" max="4608" width="51.7109375" style="1" customWidth="1"/>
    <col min="4609" max="4610" width="14.5703125" style="1" customWidth="1"/>
    <col min="4611" max="4861" width="9.140625" style="1" customWidth="1"/>
    <col min="4862" max="4862" width="4.7109375" style="1"/>
    <col min="4863" max="4863" width="8.7109375" style="1" customWidth="1"/>
    <col min="4864" max="4864" width="51.7109375" style="1" customWidth="1"/>
    <col min="4865" max="4866" width="14.5703125" style="1" customWidth="1"/>
    <col min="4867" max="5117" width="9.140625" style="1" customWidth="1"/>
    <col min="5118" max="5118" width="4.7109375" style="1"/>
    <col min="5119" max="5119" width="8.7109375" style="1" customWidth="1"/>
    <col min="5120" max="5120" width="51.7109375" style="1" customWidth="1"/>
    <col min="5121" max="5122" width="14.5703125" style="1" customWidth="1"/>
    <col min="5123" max="5373" width="9.140625" style="1" customWidth="1"/>
    <col min="5374" max="5374" width="4.7109375" style="1"/>
    <col min="5375" max="5375" width="8.7109375" style="1" customWidth="1"/>
    <col min="5376" max="5376" width="51.7109375" style="1" customWidth="1"/>
    <col min="5377" max="5378" width="14.5703125" style="1" customWidth="1"/>
    <col min="5379" max="5629" width="9.140625" style="1" customWidth="1"/>
    <col min="5630" max="5630" width="4.7109375" style="1"/>
    <col min="5631" max="5631" width="8.7109375" style="1" customWidth="1"/>
    <col min="5632" max="5632" width="51.7109375" style="1" customWidth="1"/>
    <col min="5633" max="5634" width="14.5703125" style="1" customWidth="1"/>
    <col min="5635" max="5885" width="9.140625" style="1" customWidth="1"/>
    <col min="5886" max="5886" width="4.7109375" style="1"/>
    <col min="5887" max="5887" width="8.7109375" style="1" customWidth="1"/>
    <col min="5888" max="5888" width="51.7109375" style="1" customWidth="1"/>
    <col min="5889" max="5890" width="14.5703125" style="1" customWidth="1"/>
    <col min="5891" max="6141" width="9.140625" style="1" customWidth="1"/>
    <col min="6142" max="6142" width="4.7109375" style="1"/>
    <col min="6143" max="6143" width="8.7109375" style="1" customWidth="1"/>
    <col min="6144" max="6144" width="51.7109375" style="1" customWidth="1"/>
    <col min="6145" max="6146" width="14.5703125" style="1" customWidth="1"/>
    <col min="6147" max="6397" width="9.140625" style="1" customWidth="1"/>
    <col min="6398" max="6398" width="4.7109375" style="1"/>
    <col min="6399" max="6399" width="8.7109375" style="1" customWidth="1"/>
    <col min="6400" max="6400" width="51.7109375" style="1" customWidth="1"/>
    <col min="6401" max="6402" width="14.5703125" style="1" customWidth="1"/>
    <col min="6403" max="6653" width="9.140625" style="1" customWidth="1"/>
    <col min="6654" max="6654" width="4.7109375" style="1"/>
    <col min="6655" max="6655" width="8.7109375" style="1" customWidth="1"/>
    <col min="6656" max="6656" width="51.7109375" style="1" customWidth="1"/>
    <col min="6657" max="6658" width="14.5703125" style="1" customWidth="1"/>
    <col min="6659" max="6909" width="9.140625" style="1" customWidth="1"/>
    <col min="6910" max="6910" width="4.7109375" style="1"/>
    <col min="6911" max="6911" width="8.7109375" style="1" customWidth="1"/>
    <col min="6912" max="6912" width="51.7109375" style="1" customWidth="1"/>
    <col min="6913" max="6914" width="14.5703125" style="1" customWidth="1"/>
    <col min="6915" max="7165" width="9.140625" style="1" customWidth="1"/>
    <col min="7166" max="7166" width="4.7109375" style="1"/>
    <col min="7167" max="7167" width="8.7109375" style="1" customWidth="1"/>
    <col min="7168" max="7168" width="51.7109375" style="1" customWidth="1"/>
    <col min="7169" max="7170" width="14.5703125" style="1" customWidth="1"/>
    <col min="7171" max="7421" width="9.140625" style="1" customWidth="1"/>
    <col min="7422" max="7422" width="4.7109375" style="1"/>
    <col min="7423" max="7423" width="8.7109375" style="1" customWidth="1"/>
    <col min="7424" max="7424" width="51.7109375" style="1" customWidth="1"/>
    <col min="7425" max="7426" width="14.5703125" style="1" customWidth="1"/>
    <col min="7427" max="7677" width="9.140625" style="1" customWidth="1"/>
    <col min="7678" max="7678" width="4.7109375" style="1"/>
    <col min="7679" max="7679" width="8.7109375" style="1" customWidth="1"/>
    <col min="7680" max="7680" width="51.7109375" style="1" customWidth="1"/>
    <col min="7681" max="7682" width="14.5703125" style="1" customWidth="1"/>
    <col min="7683" max="7933" width="9.140625" style="1" customWidth="1"/>
    <col min="7934" max="7934" width="4.7109375" style="1"/>
    <col min="7935" max="7935" width="8.7109375" style="1" customWidth="1"/>
    <col min="7936" max="7936" width="51.7109375" style="1" customWidth="1"/>
    <col min="7937" max="7938" width="14.5703125" style="1" customWidth="1"/>
    <col min="7939" max="8189" width="9.140625" style="1" customWidth="1"/>
    <col min="8190" max="8190" width="4.7109375" style="1"/>
    <col min="8191" max="8191" width="8.7109375" style="1" customWidth="1"/>
    <col min="8192" max="8192" width="51.7109375" style="1" customWidth="1"/>
    <col min="8193" max="8194" width="14.5703125" style="1" customWidth="1"/>
    <col min="8195" max="8445" width="9.140625" style="1" customWidth="1"/>
    <col min="8446" max="8446" width="4.7109375" style="1"/>
    <col min="8447" max="8447" width="8.7109375" style="1" customWidth="1"/>
    <col min="8448" max="8448" width="51.7109375" style="1" customWidth="1"/>
    <col min="8449" max="8450" width="14.5703125" style="1" customWidth="1"/>
    <col min="8451" max="8701" width="9.140625" style="1" customWidth="1"/>
    <col min="8702" max="8702" width="4.7109375" style="1"/>
    <col min="8703" max="8703" width="8.7109375" style="1" customWidth="1"/>
    <col min="8704" max="8704" width="51.7109375" style="1" customWidth="1"/>
    <col min="8705" max="8706" width="14.5703125" style="1" customWidth="1"/>
    <col min="8707" max="8957" width="9.140625" style="1" customWidth="1"/>
    <col min="8958" max="8958" width="4.7109375" style="1"/>
    <col min="8959" max="8959" width="8.7109375" style="1" customWidth="1"/>
    <col min="8960" max="8960" width="51.7109375" style="1" customWidth="1"/>
    <col min="8961" max="8962" width="14.5703125" style="1" customWidth="1"/>
    <col min="8963" max="9213" width="9.140625" style="1" customWidth="1"/>
    <col min="9214" max="9214" width="4.7109375" style="1"/>
    <col min="9215" max="9215" width="8.7109375" style="1" customWidth="1"/>
    <col min="9216" max="9216" width="51.7109375" style="1" customWidth="1"/>
    <col min="9217" max="9218" width="14.5703125" style="1" customWidth="1"/>
    <col min="9219" max="9469" width="9.140625" style="1" customWidth="1"/>
    <col min="9470" max="9470" width="4.7109375" style="1"/>
    <col min="9471" max="9471" width="8.7109375" style="1" customWidth="1"/>
    <col min="9472" max="9472" width="51.7109375" style="1" customWidth="1"/>
    <col min="9473" max="9474" width="14.5703125" style="1" customWidth="1"/>
    <col min="9475" max="9725" width="9.140625" style="1" customWidth="1"/>
    <col min="9726" max="9726" width="4.7109375" style="1"/>
    <col min="9727" max="9727" width="8.7109375" style="1" customWidth="1"/>
    <col min="9728" max="9728" width="51.7109375" style="1" customWidth="1"/>
    <col min="9729" max="9730" width="14.5703125" style="1" customWidth="1"/>
    <col min="9731" max="9981" width="9.140625" style="1" customWidth="1"/>
    <col min="9982" max="9982" width="4.7109375" style="1"/>
    <col min="9983" max="9983" width="8.7109375" style="1" customWidth="1"/>
    <col min="9984" max="9984" width="51.7109375" style="1" customWidth="1"/>
    <col min="9985" max="9986" width="14.5703125" style="1" customWidth="1"/>
    <col min="9987" max="10237" width="9.140625" style="1" customWidth="1"/>
    <col min="10238" max="10238" width="4.7109375" style="1"/>
    <col min="10239" max="10239" width="8.7109375" style="1" customWidth="1"/>
    <col min="10240" max="10240" width="51.7109375" style="1" customWidth="1"/>
    <col min="10241" max="10242" width="14.5703125" style="1" customWidth="1"/>
    <col min="10243" max="10493" width="9.140625" style="1" customWidth="1"/>
    <col min="10494" max="10494" width="4.7109375" style="1"/>
    <col min="10495" max="10495" width="8.7109375" style="1" customWidth="1"/>
    <col min="10496" max="10496" width="51.7109375" style="1" customWidth="1"/>
    <col min="10497" max="10498" width="14.5703125" style="1" customWidth="1"/>
    <col min="10499" max="10749" width="9.140625" style="1" customWidth="1"/>
    <col min="10750" max="10750" width="4.7109375" style="1"/>
    <col min="10751" max="10751" width="8.7109375" style="1" customWidth="1"/>
    <col min="10752" max="10752" width="51.7109375" style="1" customWidth="1"/>
    <col min="10753" max="10754" width="14.5703125" style="1" customWidth="1"/>
    <col min="10755" max="11005" width="9.140625" style="1" customWidth="1"/>
    <col min="11006" max="11006" width="4.7109375" style="1"/>
    <col min="11007" max="11007" width="8.7109375" style="1" customWidth="1"/>
    <col min="11008" max="11008" width="51.7109375" style="1" customWidth="1"/>
    <col min="11009" max="11010" width="14.5703125" style="1" customWidth="1"/>
    <col min="11011" max="11261" width="9.140625" style="1" customWidth="1"/>
    <col min="11262" max="11262" width="4.7109375" style="1"/>
    <col min="11263" max="11263" width="8.7109375" style="1" customWidth="1"/>
    <col min="11264" max="11264" width="51.7109375" style="1" customWidth="1"/>
    <col min="11265" max="11266" width="14.5703125" style="1" customWidth="1"/>
    <col min="11267" max="11517" width="9.140625" style="1" customWidth="1"/>
    <col min="11518" max="11518" width="4.7109375" style="1"/>
    <col min="11519" max="11519" width="8.7109375" style="1" customWidth="1"/>
    <col min="11520" max="11520" width="51.7109375" style="1" customWidth="1"/>
    <col min="11521" max="11522" width="14.5703125" style="1" customWidth="1"/>
    <col min="11523" max="11773" width="9.140625" style="1" customWidth="1"/>
    <col min="11774" max="11774" width="4.7109375" style="1"/>
    <col min="11775" max="11775" width="8.7109375" style="1" customWidth="1"/>
    <col min="11776" max="11776" width="51.7109375" style="1" customWidth="1"/>
    <col min="11777" max="11778" width="14.5703125" style="1" customWidth="1"/>
    <col min="11779" max="12029" width="9.140625" style="1" customWidth="1"/>
    <col min="12030" max="12030" width="4.7109375" style="1"/>
    <col min="12031" max="12031" width="8.7109375" style="1" customWidth="1"/>
    <col min="12032" max="12032" width="51.7109375" style="1" customWidth="1"/>
    <col min="12033" max="12034" width="14.5703125" style="1" customWidth="1"/>
    <col min="12035" max="12285" width="9.140625" style="1" customWidth="1"/>
    <col min="12286" max="12286" width="4.7109375" style="1"/>
    <col min="12287" max="12287" width="8.7109375" style="1" customWidth="1"/>
    <col min="12288" max="12288" width="51.7109375" style="1" customWidth="1"/>
    <col min="12289" max="12290" width="14.5703125" style="1" customWidth="1"/>
    <col min="12291" max="12541" width="9.140625" style="1" customWidth="1"/>
    <col min="12542" max="12542" width="4.7109375" style="1"/>
    <col min="12543" max="12543" width="8.7109375" style="1" customWidth="1"/>
    <col min="12544" max="12544" width="51.7109375" style="1" customWidth="1"/>
    <col min="12545" max="12546" width="14.5703125" style="1" customWidth="1"/>
    <col min="12547" max="12797" width="9.140625" style="1" customWidth="1"/>
    <col min="12798" max="12798" width="4.7109375" style="1"/>
    <col min="12799" max="12799" width="8.7109375" style="1" customWidth="1"/>
    <col min="12800" max="12800" width="51.7109375" style="1" customWidth="1"/>
    <col min="12801" max="12802" width="14.5703125" style="1" customWidth="1"/>
    <col min="12803" max="13053" width="9.140625" style="1" customWidth="1"/>
    <col min="13054" max="13054" width="4.7109375" style="1"/>
    <col min="13055" max="13055" width="8.7109375" style="1" customWidth="1"/>
    <col min="13056" max="13056" width="51.7109375" style="1" customWidth="1"/>
    <col min="13057" max="13058" width="14.5703125" style="1" customWidth="1"/>
    <col min="13059" max="13309" width="9.140625" style="1" customWidth="1"/>
    <col min="13310" max="13310" width="4.7109375" style="1"/>
    <col min="13311" max="13311" width="8.7109375" style="1" customWidth="1"/>
    <col min="13312" max="13312" width="51.7109375" style="1" customWidth="1"/>
    <col min="13313" max="13314" width="14.5703125" style="1" customWidth="1"/>
    <col min="13315" max="13565" width="9.140625" style="1" customWidth="1"/>
    <col min="13566" max="13566" width="4.7109375" style="1"/>
    <col min="13567" max="13567" width="8.7109375" style="1" customWidth="1"/>
    <col min="13568" max="13568" width="51.7109375" style="1" customWidth="1"/>
    <col min="13569" max="13570" width="14.5703125" style="1" customWidth="1"/>
    <col min="13571" max="13821" width="9.140625" style="1" customWidth="1"/>
    <col min="13822" max="13822" width="4.7109375" style="1"/>
    <col min="13823" max="13823" width="8.7109375" style="1" customWidth="1"/>
    <col min="13824" max="13824" width="51.7109375" style="1" customWidth="1"/>
    <col min="13825" max="13826" width="14.5703125" style="1" customWidth="1"/>
    <col min="13827" max="14077" width="9.140625" style="1" customWidth="1"/>
    <col min="14078" max="14078" width="4.7109375" style="1"/>
    <col min="14079" max="14079" width="8.7109375" style="1" customWidth="1"/>
    <col min="14080" max="14080" width="51.7109375" style="1" customWidth="1"/>
    <col min="14081" max="14082" width="14.5703125" style="1" customWidth="1"/>
    <col min="14083" max="14333" width="9.140625" style="1" customWidth="1"/>
    <col min="14334" max="14334" width="4.7109375" style="1"/>
    <col min="14335" max="14335" width="8.7109375" style="1" customWidth="1"/>
    <col min="14336" max="14336" width="51.7109375" style="1" customWidth="1"/>
    <col min="14337" max="14338" width="14.5703125" style="1" customWidth="1"/>
    <col min="14339" max="14589" width="9.140625" style="1" customWidth="1"/>
    <col min="14590" max="14590" width="4.7109375" style="1"/>
    <col min="14591" max="14591" width="8.7109375" style="1" customWidth="1"/>
    <col min="14592" max="14592" width="51.7109375" style="1" customWidth="1"/>
    <col min="14593" max="14594" width="14.5703125" style="1" customWidth="1"/>
    <col min="14595" max="14845" width="9.140625" style="1" customWidth="1"/>
    <col min="14846" max="14846" width="4.7109375" style="1"/>
    <col min="14847" max="14847" width="8.7109375" style="1" customWidth="1"/>
    <col min="14848" max="14848" width="51.7109375" style="1" customWidth="1"/>
    <col min="14849" max="14850" width="14.5703125" style="1" customWidth="1"/>
    <col min="14851" max="15101" width="9.140625" style="1" customWidth="1"/>
    <col min="15102" max="15102" width="4.7109375" style="1"/>
    <col min="15103" max="15103" width="8.7109375" style="1" customWidth="1"/>
    <col min="15104" max="15104" width="51.7109375" style="1" customWidth="1"/>
    <col min="15105" max="15106" width="14.5703125" style="1" customWidth="1"/>
    <col min="15107" max="15357" width="9.140625" style="1" customWidth="1"/>
    <col min="15358" max="15358" width="4.7109375" style="1"/>
    <col min="15359" max="15359" width="8.7109375" style="1" customWidth="1"/>
    <col min="15360" max="15360" width="51.7109375" style="1" customWidth="1"/>
    <col min="15361" max="15362" width="14.5703125" style="1" customWidth="1"/>
    <col min="15363" max="15613" width="9.140625" style="1" customWidth="1"/>
    <col min="15614" max="15614" width="4.7109375" style="1"/>
    <col min="15615" max="15615" width="8.7109375" style="1" customWidth="1"/>
    <col min="15616" max="15616" width="51.7109375" style="1" customWidth="1"/>
    <col min="15617" max="15618" width="14.5703125" style="1" customWidth="1"/>
    <col min="15619" max="15869" width="9.140625" style="1" customWidth="1"/>
    <col min="15870" max="15870" width="4.7109375" style="1"/>
    <col min="15871" max="15871" width="8.7109375" style="1" customWidth="1"/>
    <col min="15872" max="15872" width="51.7109375" style="1" customWidth="1"/>
    <col min="15873" max="15874" width="14.5703125" style="1" customWidth="1"/>
    <col min="15875" max="16125" width="9.140625" style="1" customWidth="1"/>
    <col min="16126" max="16126" width="4.7109375" style="1"/>
    <col min="16127" max="16127" width="8.7109375" style="1" customWidth="1"/>
    <col min="16128" max="16128" width="51.7109375" style="1" customWidth="1"/>
    <col min="16129" max="16130" width="14.5703125" style="1" customWidth="1"/>
    <col min="16131" max="16381" width="9.140625" style="1" customWidth="1"/>
    <col min="16382" max="16384" width="4.7109375" style="1"/>
  </cols>
  <sheetData>
    <row r="1" spans="1:5" ht="16.5" customHeight="1" x14ac:dyDescent="0.2">
      <c r="A1" s="401" t="s">
        <v>293</v>
      </c>
      <c r="B1" s="401"/>
      <c r="C1" s="401"/>
      <c r="D1" s="401"/>
      <c r="E1" s="401"/>
    </row>
    <row r="2" spans="1:5" ht="16.5" customHeight="1" x14ac:dyDescent="0.2">
      <c r="A2" s="399" t="s">
        <v>292</v>
      </c>
      <c r="B2" s="399"/>
      <c r="C2" s="399"/>
      <c r="D2" s="399"/>
      <c r="E2" s="399"/>
    </row>
    <row r="3" spans="1:5" ht="27.75" customHeight="1" thickBot="1" x14ac:dyDescent="0.25">
      <c r="A3" s="399"/>
      <c r="B3" s="399"/>
      <c r="C3" s="399"/>
      <c r="D3" s="399"/>
      <c r="E3" s="399"/>
    </row>
    <row r="4" spans="1:5" ht="19.5" hidden="1" customHeight="1" thickBot="1" x14ac:dyDescent="0.25">
      <c r="A4" s="400"/>
      <c r="B4" s="400"/>
      <c r="C4" s="400"/>
      <c r="D4" s="400"/>
      <c r="E4" s="400"/>
    </row>
    <row r="5" spans="1:5" ht="40.5" customHeight="1" x14ac:dyDescent="0.2">
      <c r="A5" s="395" t="s">
        <v>2</v>
      </c>
      <c r="B5" s="397" t="s">
        <v>3</v>
      </c>
      <c r="C5" s="14" t="s">
        <v>269</v>
      </c>
      <c r="D5" s="14" t="s">
        <v>192</v>
      </c>
      <c r="E5" s="15" t="s">
        <v>4</v>
      </c>
    </row>
    <row r="6" spans="1:5" ht="21" customHeight="1" x14ac:dyDescent="0.2">
      <c r="A6" s="396"/>
      <c r="B6" s="398"/>
      <c r="C6" s="16" t="s">
        <v>1</v>
      </c>
      <c r="D6" s="16" t="s">
        <v>1</v>
      </c>
      <c r="E6" s="17" t="s">
        <v>1</v>
      </c>
    </row>
    <row r="7" spans="1:5" s="3" customFormat="1" x14ac:dyDescent="0.2">
      <c r="A7" s="380" t="s">
        <v>5</v>
      </c>
      <c r="B7" s="381" t="s">
        <v>6</v>
      </c>
      <c r="C7" s="41"/>
      <c r="D7" s="41">
        <v>1</v>
      </c>
      <c r="E7" s="350">
        <v>1</v>
      </c>
    </row>
    <row r="8" spans="1:5" s="3" customFormat="1" x14ac:dyDescent="0.2">
      <c r="A8" s="382" t="s">
        <v>137</v>
      </c>
      <c r="B8" s="383" t="s">
        <v>138</v>
      </c>
      <c r="C8" s="42"/>
      <c r="D8" s="42">
        <v>4</v>
      </c>
      <c r="E8" s="326">
        <v>4</v>
      </c>
    </row>
    <row r="9" spans="1:5" s="3" customFormat="1" x14ac:dyDescent="0.2">
      <c r="A9" s="380" t="s">
        <v>7</v>
      </c>
      <c r="B9" s="381" t="s">
        <v>8</v>
      </c>
      <c r="C9" s="41"/>
      <c r="D9" s="41">
        <v>25</v>
      </c>
      <c r="E9" s="350">
        <v>25</v>
      </c>
    </row>
    <row r="10" spans="1:5" s="3" customFormat="1" x14ac:dyDescent="0.2">
      <c r="A10" s="382" t="s">
        <v>9</v>
      </c>
      <c r="B10" s="383" t="s">
        <v>10</v>
      </c>
      <c r="C10" s="42">
        <v>1</v>
      </c>
      <c r="D10" s="42">
        <v>8</v>
      </c>
      <c r="E10" s="326">
        <v>9</v>
      </c>
    </row>
    <row r="11" spans="1:5" s="3" customFormat="1" x14ac:dyDescent="0.2">
      <c r="A11" s="380" t="s">
        <v>270</v>
      </c>
      <c r="B11" s="381" t="s">
        <v>271</v>
      </c>
      <c r="C11" s="41"/>
      <c r="D11" s="41">
        <v>2</v>
      </c>
      <c r="E11" s="350">
        <v>2</v>
      </c>
    </row>
    <row r="12" spans="1:5" s="3" customFormat="1" x14ac:dyDescent="0.2">
      <c r="A12" s="382" t="s">
        <v>272</v>
      </c>
      <c r="B12" s="383" t="s">
        <v>273</v>
      </c>
      <c r="C12" s="42"/>
      <c r="D12" s="42">
        <v>1</v>
      </c>
      <c r="E12" s="326">
        <v>1</v>
      </c>
    </row>
    <row r="13" spans="1:5" s="3" customFormat="1" x14ac:dyDescent="0.2">
      <c r="A13" s="380" t="s">
        <v>13</v>
      </c>
      <c r="B13" s="381" t="s">
        <v>14</v>
      </c>
      <c r="C13" s="41"/>
      <c r="D13" s="41">
        <v>13</v>
      </c>
      <c r="E13" s="350">
        <v>13</v>
      </c>
    </row>
    <row r="14" spans="1:5" s="3" customFormat="1" x14ac:dyDescent="0.2">
      <c r="A14" s="382" t="s">
        <v>15</v>
      </c>
      <c r="B14" s="383" t="s">
        <v>16</v>
      </c>
      <c r="C14" s="42"/>
      <c r="D14" s="42">
        <v>1</v>
      </c>
      <c r="E14" s="326">
        <v>1</v>
      </c>
    </row>
    <row r="15" spans="1:5" s="3" customFormat="1" x14ac:dyDescent="0.2">
      <c r="A15" s="380" t="s">
        <v>17</v>
      </c>
      <c r="B15" s="381" t="s">
        <v>18</v>
      </c>
      <c r="C15" s="41"/>
      <c r="D15" s="41">
        <v>2</v>
      </c>
      <c r="E15" s="350">
        <v>2</v>
      </c>
    </row>
    <row r="16" spans="1:5" s="3" customFormat="1" x14ac:dyDescent="0.2">
      <c r="A16" s="382" t="s">
        <v>218</v>
      </c>
      <c r="B16" s="383" t="s">
        <v>219</v>
      </c>
      <c r="C16" s="42"/>
      <c r="D16" s="42">
        <v>1</v>
      </c>
      <c r="E16" s="326">
        <v>1</v>
      </c>
    </row>
    <row r="17" spans="1:5" s="3" customFormat="1" x14ac:dyDescent="0.2">
      <c r="A17" s="380" t="s">
        <v>23</v>
      </c>
      <c r="B17" s="381" t="s">
        <v>24</v>
      </c>
      <c r="C17" s="41"/>
      <c r="D17" s="41">
        <v>1</v>
      </c>
      <c r="E17" s="350">
        <v>1</v>
      </c>
    </row>
    <row r="18" spans="1:5" s="3" customFormat="1" x14ac:dyDescent="0.2">
      <c r="A18" s="382" t="s">
        <v>228</v>
      </c>
      <c r="B18" s="383" t="s">
        <v>229</v>
      </c>
      <c r="C18" s="42"/>
      <c r="D18" s="42">
        <v>3</v>
      </c>
      <c r="E18" s="326">
        <v>3</v>
      </c>
    </row>
    <row r="19" spans="1:5" s="3" customFormat="1" x14ac:dyDescent="0.2">
      <c r="A19" s="380" t="s">
        <v>25</v>
      </c>
      <c r="B19" s="381" t="s">
        <v>26</v>
      </c>
      <c r="C19" s="41"/>
      <c r="D19" s="41">
        <v>13</v>
      </c>
      <c r="E19" s="350">
        <v>13</v>
      </c>
    </row>
    <row r="20" spans="1:5" s="3" customFormat="1" x14ac:dyDescent="0.2">
      <c r="A20" s="382" t="s">
        <v>27</v>
      </c>
      <c r="B20" s="383" t="s">
        <v>28</v>
      </c>
      <c r="C20" s="42"/>
      <c r="D20" s="42">
        <v>6</v>
      </c>
      <c r="E20" s="326">
        <v>6</v>
      </c>
    </row>
    <row r="21" spans="1:5" s="3" customFormat="1" x14ac:dyDescent="0.2">
      <c r="A21" s="380" t="s">
        <v>224</v>
      </c>
      <c r="B21" s="381" t="s">
        <v>225</v>
      </c>
      <c r="C21" s="41">
        <v>1</v>
      </c>
      <c r="D21" s="41">
        <v>8</v>
      </c>
      <c r="E21" s="350">
        <v>9</v>
      </c>
    </row>
    <row r="22" spans="1:5" s="3" customFormat="1" x14ac:dyDescent="0.2">
      <c r="A22" s="382" t="s">
        <v>120</v>
      </c>
      <c r="B22" s="383" t="s">
        <v>121</v>
      </c>
      <c r="C22" s="42">
        <v>1</v>
      </c>
      <c r="D22" s="42">
        <v>38</v>
      </c>
      <c r="E22" s="326">
        <v>39</v>
      </c>
    </row>
    <row r="23" spans="1:5" s="3" customFormat="1" x14ac:dyDescent="0.2">
      <c r="A23" s="380" t="s">
        <v>122</v>
      </c>
      <c r="B23" s="381" t="s">
        <v>123</v>
      </c>
      <c r="C23" s="41"/>
      <c r="D23" s="41">
        <v>15</v>
      </c>
      <c r="E23" s="350">
        <v>15</v>
      </c>
    </row>
    <row r="24" spans="1:5" s="3" customFormat="1" x14ac:dyDescent="0.2">
      <c r="A24" s="382" t="s">
        <v>230</v>
      </c>
      <c r="B24" s="383" t="s">
        <v>231</v>
      </c>
      <c r="C24" s="42"/>
      <c r="D24" s="42">
        <v>4</v>
      </c>
      <c r="E24" s="326">
        <v>4</v>
      </c>
    </row>
    <row r="25" spans="1:5" s="3" customFormat="1" x14ac:dyDescent="0.2">
      <c r="A25" s="380" t="s">
        <v>31</v>
      </c>
      <c r="B25" s="381" t="s">
        <v>32</v>
      </c>
      <c r="C25" s="41"/>
      <c r="D25" s="41">
        <v>17</v>
      </c>
      <c r="E25" s="350">
        <v>17</v>
      </c>
    </row>
    <row r="26" spans="1:5" s="3" customFormat="1" x14ac:dyDescent="0.2">
      <c r="A26" s="382" t="s">
        <v>35</v>
      </c>
      <c r="B26" s="383" t="s">
        <v>36</v>
      </c>
      <c r="C26" s="42"/>
      <c r="D26" s="42">
        <v>1</v>
      </c>
      <c r="E26" s="326">
        <v>1</v>
      </c>
    </row>
    <row r="27" spans="1:5" s="3" customFormat="1" x14ac:dyDescent="0.2">
      <c r="A27" s="380" t="s">
        <v>180</v>
      </c>
      <c r="B27" s="381" t="s">
        <v>181</v>
      </c>
      <c r="C27" s="41"/>
      <c r="D27" s="41">
        <v>5</v>
      </c>
      <c r="E27" s="350">
        <v>5</v>
      </c>
    </row>
    <row r="28" spans="1:5" s="3" customFormat="1" x14ac:dyDescent="0.2">
      <c r="A28" s="382" t="s">
        <v>37</v>
      </c>
      <c r="B28" s="383" t="s">
        <v>38</v>
      </c>
      <c r="C28" s="42"/>
      <c r="D28" s="42">
        <v>1</v>
      </c>
      <c r="E28" s="326">
        <v>1</v>
      </c>
    </row>
    <row r="29" spans="1:5" s="3" customFormat="1" x14ac:dyDescent="0.2">
      <c r="A29" s="380" t="s">
        <v>39</v>
      </c>
      <c r="B29" s="381" t="s">
        <v>40</v>
      </c>
      <c r="C29" s="41"/>
      <c r="D29" s="41">
        <v>18</v>
      </c>
      <c r="E29" s="350">
        <v>18</v>
      </c>
    </row>
    <row r="30" spans="1:5" s="3" customFormat="1" x14ac:dyDescent="0.2">
      <c r="A30" s="382" t="s">
        <v>41</v>
      </c>
      <c r="B30" s="383" t="s">
        <v>42</v>
      </c>
      <c r="C30" s="42">
        <v>1</v>
      </c>
      <c r="D30" s="42">
        <v>8</v>
      </c>
      <c r="E30" s="326">
        <v>9</v>
      </c>
    </row>
    <row r="31" spans="1:5" s="3" customFormat="1" x14ac:dyDescent="0.2">
      <c r="A31" s="380" t="s">
        <v>226</v>
      </c>
      <c r="B31" s="381" t="s">
        <v>227</v>
      </c>
      <c r="C31" s="41"/>
      <c r="D31" s="41">
        <v>2</v>
      </c>
      <c r="E31" s="350">
        <v>2</v>
      </c>
    </row>
    <row r="32" spans="1:5" s="3" customFormat="1" x14ac:dyDescent="0.2">
      <c r="A32" s="382" t="s">
        <v>266</v>
      </c>
      <c r="B32" s="383" t="s">
        <v>267</v>
      </c>
      <c r="C32" s="42"/>
      <c r="D32" s="42">
        <v>1</v>
      </c>
      <c r="E32" s="326">
        <v>1</v>
      </c>
    </row>
    <row r="33" spans="1:5" s="3" customFormat="1" x14ac:dyDescent="0.2">
      <c r="A33" s="380" t="s">
        <v>43</v>
      </c>
      <c r="B33" s="381" t="s">
        <v>44</v>
      </c>
      <c r="C33" s="41"/>
      <c r="D33" s="41">
        <v>3</v>
      </c>
      <c r="E33" s="350">
        <v>3</v>
      </c>
    </row>
    <row r="34" spans="1:5" s="3" customFormat="1" x14ac:dyDescent="0.2">
      <c r="A34" s="382" t="s">
        <v>45</v>
      </c>
      <c r="B34" s="383" t="s">
        <v>46</v>
      </c>
      <c r="C34" s="42"/>
      <c r="D34" s="42">
        <v>17</v>
      </c>
      <c r="E34" s="326">
        <v>17</v>
      </c>
    </row>
    <row r="35" spans="1:5" s="3" customFormat="1" ht="15.75" customHeight="1" x14ac:dyDescent="0.2">
      <c r="A35" s="380" t="s">
        <v>220</v>
      </c>
      <c r="B35" s="381" t="s">
        <v>221</v>
      </c>
      <c r="C35" s="41"/>
      <c r="D35" s="41">
        <v>1</v>
      </c>
      <c r="E35" s="350">
        <v>1</v>
      </c>
    </row>
    <row r="36" spans="1:5" s="3" customFormat="1" x14ac:dyDescent="0.2">
      <c r="A36" s="382" t="s">
        <v>232</v>
      </c>
      <c r="B36" s="383" t="s">
        <v>233</v>
      </c>
      <c r="C36" s="42"/>
      <c r="D36" s="42">
        <v>2</v>
      </c>
      <c r="E36" s="326">
        <v>2</v>
      </c>
    </row>
    <row r="37" spans="1:5" s="3" customFormat="1" x14ac:dyDescent="0.2">
      <c r="A37" s="380" t="s">
        <v>234</v>
      </c>
      <c r="B37" s="381" t="s">
        <v>235</v>
      </c>
      <c r="C37" s="41"/>
      <c r="D37" s="41">
        <v>7</v>
      </c>
      <c r="E37" s="350">
        <v>7</v>
      </c>
    </row>
    <row r="38" spans="1:5" s="3" customFormat="1" x14ac:dyDescent="0.2">
      <c r="A38" s="382" t="s">
        <v>186</v>
      </c>
      <c r="B38" s="383" t="s">
        <v>187</v>
      </c>
      <c r="C38" s="42"/>
      <c r="D38" s="42">
        <v>9</v>
      </c>
      <c r="E38" s="326">
        <v>9</v>
      </c>
    </row>
    <row r="39" spans="1:5" s="3" customFormat="1" x14ac:dyDescent="0.2">
      <c r="A39" s="380" t="s">
        <v>47</v>
      </c>
      <c r="B39" s="381" t="s">
        <v>48</v>
      </c>
      <c r="C39" s="41"/>
      <c r="D39" s="41">
        <v>1</v>
      </c>
      <c r="E39" s="350">
        <v>1</v>
      </c>
    </row>
    <row r="40" spans="1:5" s="3" customFormat="1" x14ac:dyDescent="0.2">
      <c r="A40" s="382" t="s">
        <v>182</v>
      </c>
      <c r="B40" s="383" t="s">
        <v>183</v>
      </c>
      <c r="C40" s="42"/>
      <c r="D40" s="42">
        <v>3</v>
      </c>
      <c r="E40" s="326">
        <v>3</v>
      </c>
    </row>
    <row r="41" spans="1:5" s="3" customFormat="1" x14ac:dyDescent="0.2">
      <c r="A41" s="380" t="s">
        <v>51</v>
      </c>
      <c r="B41" s="381" t="s">
        <v>52</v>
      </c>
      <c r="C41" s="41"/>
      <c r="D41" s="41">
        <v>2</v>
      </c>
      <c r="E41" s="350">
        <v>2</v>
      </c>
    </row>
    <row r="42" spans="1:5" s="3" customFormat="1" x14ac:dyDescent="0.2">
      <c r="A42" s="382" t="s">
        <v>53</v>
      </c>
      <c r="B42" s="383" t="s">
        <v>54</v>
      </c>
      <c r="C42" s="42"/>
      <c r="D42" s="42">
        <v>3</v>
      </c>
      <c r="E42" s="326">
        <v>3</v>
      </c>
    </row>
    <row r="43" spans="1:5" s="3" customFormat="1" x14ac:dyDescent="0.2">
      <c r="A43" s="380" t="s">
        <v>55</v>
      </c>
      <c r="B43" s="381" t="s">
        <v>56</v>
      </c>
      <c r="C43" s="41"/>
      <c r="D43" s="41">
        <v>5</v>
      </c>
      <c r="E43" s="350">
        <v>5</v>
      </c>
    </row>
    <row r="44" spans="1:5" s="3" customFormat="1" x14ac:dyDescent="0.2">
      <c r="A44" s="382" t="s">
        <v>57</v>
      </c>
      <c r="B44" s="383" t="s">
        <v>58</v>
      </c>
      <c r="C44" s="42"/>
      <c r="D44" s="42">
        <v>2</v>
      </c>
      <c r="E44" s="326">
        <v>2</v>
      </c>
    </row>
    <row r="45" spans="1:5" s="3" customFormat="1" x14ac:dyDescent="0.2">
      <c r="A45" s="380" t="s">
        <v>59</v>
      </c>
      <c r="B45" s="381" t="s">
        <v>60</v>
      </c>
      <c r="C45" s="41"/>
      <c r="D45" s="41">
        <v>1</v>
      </c>
      <c r="E45" s="350">
        <v>1</v>
      </c>
    </row>
    <row r="46" spans="1:5" s="3" customFormat="1" x14ac:dyDescent="0.2">
      <c r="A46" s="382" t="s">
        <v>274</v>
      </c>
      <c r="B46" s="383" t="s">
        <v>275</v>
      </c>
      <c r="C46" s="42"/>
      <c r="D46" s="42">
        <v>1</v>
      </c>
      <c r="E46" s="326">
        <v>1</v>
      </c>
    </row>
    <row r="47" spans="1:5" s="3" customFormat="1" x14ac:dyDescent="0.2">
      <c r="A47" s="380" t="s">
        <v>236</v>
      </c>
      <c r="B47" s="381" t="s">
        <v>237</v>
      </c>
      <c r="C47" s="41"/>
      <c r="D47" s="41">
        <v>1</v>
      </c>
      <c r="E47" s="350">
        <v>1</v>
      </c>
    </row>
    <row r="48" spans="1:5" s="3" customFormat="1" ht="16.5" customHeight="1" x14ac:dyDescent="0.2">
      <c r="A48" s="382" t="s">
        <v>251</v>
      </c>
      <c r="B48" s="383" t="s">
        <v>252</v>
      </c>
      <c r="C48" s="42"/>
      <c r="D48" s="42">
        <v>1</v>
      </c>
      <c r="E48" s="326">
        <v>1</v>
      </c>
    </row>
    <row r="49" spans="1:5" s="3" customFormat="1" x14ac:dyDescent="0.2">
      <c r="A49" s="380" t="s">
        <v>61</v>
      </c>
      <c r="B49" s="381" t="s">
        <v>62</v>
      </c>
      <c r="C49" s="41"/>
      <c r="D49" s="41">
        <v>29</v>
      </c>
      <c r="E49" s="350">
        <v>29</v>
      </c>
    </row>
    <row r="50" spans="1:5" s="3" customFormat="1" x14ac:dyDescent="0.2">
      <c r="A50" s="382" t="s">
        <v>63</v>
      </c>
      <c r="B50" s="383" t="s">
        <v>64</v>
      </c>
      <c r="C50" s="42"/>
      <c r="D50" s="42">
        <v>8</v>
      </c>
      <c r="E50" s="326">
        <v>8</v>
      </c>
    </row>
    <row r="51" spans="1:5" s="3" customFormat="1" x14ac:dyDescent="0.2">
      <c r="A51" s="380" t="s">
        <v>262</v>
      </c>
      <c r="B51" s="381" t="s">
        <v>263</v>
      </c>
      <c r="C51" s="41"/>
      <c r="D51" s="41">
        <v>5</v>
      </c>
      <c r="E51" s="350">
        <v>5</v>
      </c>
    </row>
    <row r="52" spans="1:5" s="3" customFormat="1" x14ac:dyDescent="0.2">
      <c r="A52" s="382" t="s">
        <v>65</v>
      </c>
      <c r="B52" s="383" t="s">
        <v>66</v>
      </c>
      <c r="C52" s="42"/>
      <c r="D52" s="42">
        <v>4</v>
      </c>
      <c r="E52" s="326">
        <v>4</v>
      </c>
    </row>
    <row r="53" spans="1:5" s="3" customFormat="1" x14ac:dyDescent="0.2">
      <c r="A53" s="380" t="s">
        <v>184</v>
      </c>
      <c r="B53" s="381" t="s">
        <v>185</v>
      </c>
      <c r="C53" s="41"/>
      <c r="D53" s="41">
        <v>1</v>
      </c>
      <c r="E53" s="350">
        <v>1</v>
      </c>
    </row>
    <row r="54" spans="1:5" s="3" customFormat="1" x14ac:dyDescent="0.2">
      <c r="A54" s="382" t="s">
        <v>69</v>
      </c>
      <c r="B54" s="383" t="s">
        <v>70</v>
      </c>
      <c r="C54" s="42">
        <v>1</v>
      </c>
      <c r="D54" s="42">
        <v>30</v>
      </c>
      <c r="E54" s="326">
        <v>31</v>
      </c>
    </row>
    <row r="55" spans="1:5" s="3" customFormat="1" ht="15" customHeight="1" x14ac:dyDescent="0.2">
      <c r="A55" s="380" t="s">
        <v>73</v>
      </c>
      <c r="B55" s="381" t="s">
        <v>74</v>
      </c>
      <c r="C55" s="41"/>
      <c r="D55" s="41">
        <v>7</v>
      </c>
      <c r="E55" s="350">
        <v>7</v>
      </c>
    </row>
    <row r="56" spans="1:5" s="3" customFormat="1" x14ac:dyDescent="0.2">
      <c r="A56" s="382" t="s">
        <v>253</v>
      </c>
      <c r="B56" s="383" t="s">
        <v>254</v>
      </c>
      <c r="C56" s="42"/>
      <c r="D56" s="42">
        <v>7</v>
      </c>
      <c r="E56" s="326">
        <v>7</v>
      </c>
    </row>
    <row r="57" spans="1:5" s="3" customFormat="1" x14ac:dyDescent="0.2">
      <c r="A57" s="380" t="s">
        <v>75</v>
      </c>
      <c r="B57" s="381" t="s">
        <v>76</v>
      </c>
      <c r="C57" s="41"/>
      <c r="D57" s="41">
        <v>2</v>
      </c>
      <c r="E57" s="350">
        <v>2</v>
      </c>
    </row>
    <row r="58" spans="1:5" s="3" customFormat="1" x14ac:dyDescent="0.2">
      <c r="A58" s="382" t="s">
        <v>238</v>
      </c>
      <c r="B58" s="383" t="s">
        <v>239</v>
      </c>
      <c r="C58" s="42"/>
      <c r="D58" s="42">
        <v>1</v>
      </c>
      <c r="E58" s="326">
        <v>1</v>
      </c>
    </row>
    <row r="59" spans="1:5" s="3" customFormat="1" x14ac:dyDescent="0.2">
      <c r="A59" s="380" t="s">
        <v>240</v>
      </c>
      <c r="B59" s="381" t="s">
        <v>241</v>
      </c>
      <c r="C59" s="41"/>
      <c r="D59" s="41">
        <v>1</v>
      </c>
      <c r="E59" s="350">
        <v>1</v>
      </c>
    </row>
    <row r="60" spans="1:5" s="3" customFormat="1" x14ac:dyDescent="0.2">
      <c r="A60" s="382" t="s">
        <v>258</v>
      </c>
      <c r="B60" s="383" t="s">
        <v>259</v>
      </c>
      <c r="C60" s="42"/>
      <c r="D60" s="42">
        <v>9</v>
      </c>
      <c r="E60" s="326">
        <v>9</v>
      </c>
    </row>
    <row r="61" spans="1:5" s="3" customFormat="1" x14ac:dyDescent="0.2">
      <c r="A61" s="380" t="s">
        <v>77</v>
      </c>
      <c r="B61" s="381" t="s">
        <v>78</v>
      </c>
      <c r="C61" s="41"/>
      <c r="D61" s="41">
        <v>2</v>
      </c>
      <c r="E61" s="350">
        <v>2</v>
      </c>
    </row>
    <row r="62" spans="1:5" s="3" customFormat="1" x14ac:dyDescent="0.2">
      <c r="A62" s="382" t="s">
        <v>150</v>
      </c>
      <c r="B62" s="383" t="s">
        <v>151</v>
      </c>
      <c r="C62" s="42"/>
      <c r="D62" s="42">
        <v>2</v>
      </c>
      <c r="E62" s="326">
        <v>2</v>
      </c>
    </row>
    <row r="63" spans="1:5" s="3" customFormat="1" x14ac:dyDescent="0.2">
      <c r="A63" s="380" t="s">
        <v>79</v>
      </c>
      <c r="B63" s="381" t="s">
        <v>80</v>
      </c>
      <c r="C63" s="41"/>
      <c r="D63" s="41">
        <v>5</v>
      </c>
      <c r="E63" s="350">
        <v>5</v>
      </c>
    </row>
    <row r="64" spans="1:5" s="3" customFormat="1" ht="22.5" x14ac:dyDescent="0.2">
      <c r="A64" s="382" t="s">
        <v>81</v>
      </c>
      <c r="B64" s="383" t="s">
        <v>82</v>
      </c>
      <c r="C64" s="42"/>
      <c r="D64" s="42">
        <v>1</v>
      </c>
      <c r="E64" s="326">
        <v>1</v>
      </c>
    </row>
    <row r="65" spans="1:5" s="3" customFormat="1" ht="13.5" customHeight="1" x14ac:dyDescent="0.2">
      <c r="A65" s="380" t="s">
        <v>244</v>
      </c>
      <c r="B65" s="381" t="s">
        <v>245</v>
      </c>
      <c r="C65" s="41"/>
      <c r="D65" s="41">
        <v>2</v>
      </c>
      <c r="E65" s="350">
        <v>2</v>
      </c>
    </row>
    <row r="66" spans="1:5" s="3" customFormat="1" x14ac:dyDescent="0.2">
      <c r="A66" s="382" t="s">
        <v>246</v>
      </c>
      <c r="B66" s="383" t="s">
        <v>247</v>
      </c>
      <c r="C66" s="42"/>
      <c r="D66" s="42">
        <v>1</v>
      </c>
      <c r="E66" s="326">
        <v>1</v>
      </c>
    </row>
    <row r="67" spans="1:5" s="3" customFormat="1" x14ac:dyDescent="0.2">
      <c r="A67" s="380" t="s">
        <v>276</v>
      </c>
      <c r="B67" s="381" t="s">
        <v>277</v>
      </c>
      <c r="C67" s="41"/>
      <c r="D67" s="41">
        <v>1</v>
      </c>
      <c r="E67" s="350">
        <v>1</v>
      </c>
    </row>
    <row r="68" spans="1:5" s="3" customFormat="1" x14ac:dyDescent="0.2">
      <c r="A68" s="382" t="s">
        <v>89</v>
      </c>
      <c r="B68" s="383" t="s">
        <v>90</v>
      </c>
      <c r="C68" s="42"/>
      <c r="D68" s="42">
        <v>2</v>
      </c>
      <c r="E68" s="326">
        <v>2</v>
      </c>
    </row>
    <row r="69" spans="1:5" s="3" customFormat="1" x14ac:dyDescent="0.2">
      <c r="A69" s="380" t="s">
        <v>188</v>
      </c>
      <c r="B69" s="381" t="s">
        <v>189</v>
      </c>
      <c r="C69" s="41"/>
      <c r="D69" s="41">
        <v>1</v>
      </c>
      <c r="E69" s="350">
        <v>1</v>
      </c>
    </row>
    <row r="70" spans="1:5" s="3" customFormat="1" x14ac:dyDescent="0.2">
      <c r="A70" s="382" t="s">
        <v>91</v>
      </c>
      <c r="B70" s="383" t="s">
        <v>92</v>
      </c>
      <c r="C70" s="42"/>
      <c r="D70" s="42">
        <v>8</v>
      </c>
      <c r="E70" s="326">
        <v>8</v>
      </c>
    </row>
    <row r="71" spans="1:5" s="3" customFormat="1" x14ac:dyDescent="0.2">
      <c r="A71" s="380" t="s">
        <v>93</v>
      </c>
      <c r="B71" s="381" t="s">
        <v>94</v>
      </c>
      <c r="C71" s="41"/>
      <c r="D71" s="41">
        <v>13</v>
      </c>
      <c r="E71" s="350">
        <v>13</v>
      </c>
    </row>
    <row r="72" spans="1:5" s="3" customFormat="1" x14ac:dyDescent="0.2">
      <c r="A72" s="382" t="s">
        <v>95</v>
      </c>
      <c r="B72" s="383" t="s">
        <v>96</v>
      </c>
      <c r="C72" s="42"/>
      <c r="D72" s="42">
        <v>5</v>
      </c>
      <c r="E72" s="326">
        <v>5</v>
      </c>
    </row>
    <row r="73" spans="1:5" s="3" customFormat="1" x14ac:dyDescent="0.2">
      <c r="A73" s="380" t="s">
        <v>278</v>
      </c>
      <c r="B73" s="381" t="s">
        <v>279</v>
      </c>
      <c r="C73" s="41"/>
      <c r="D73" s="41">
        <v>1</v>
      </c>
      <c r="E73" s="350">
        <v>1</v>
      </c>
    </row>
    <row r="74" spans="1:5" s="3" customFormat="1" x14ac:dyDescent="0.2">
      <c r="A74" s="382" t="s">
        <v>280</v>
      </c>
      <c r="B74" s="383" t="s">
        <v>281</v>
      </c>
      <c r="C74" s="42"/>
      <c r="D74" s="42">
        <v>3</v>
      </c>
      <c r="E74" s="326">
        <v>3</v>
      </c>
    </row>
    <row r="75" spans="1:5" s="3" customFormat="1" x14ac:dyDescent="0.2">
      <c r="A75" s="380" t="s">
        <v>99</v>
      </c>
      <c r="B75" s="381" t="s">
        <v>100</v>
      </c>
      <c r="C75" s="41"/>
      <c r="D75" s="41">
        <v>1</v>
      </c>
      <c r="E75" s="350">
        <v>1</v>
      </c>
    </row>
    <row r="76" spans="1:5" s="3" customFormat="1" x14ac:dyDescent="0.2">
      <c r="A76" s="382" t="s">
        <v>101</v>
      </c>
      <c r="B76" s="383" t="s">
        <v>102</v>
      </c>
      <c r="C76" s="42"/>
      <c r="D76" s="42">
        <v>2</v>
      </c>
      <c r="E76" s="326">
        <v>2</v>
      </c>
    </row>
    <row r="77" spans="1:5" s="3" customFormat="1" x14ac:dyDescent="0.2">
      <c r="A77" s="380" t="s">
        <v>190</v>
      </c>
      <c r="B77" s="381" t="s">
        <v>191</v>
      </c>
      <c r="C77" s="41"/>
      <c r="D77" s="41">
        <v>1</v>
      </c>
      <c r="E77" s="350">
        <v>1</v>
      </c>
    </row>
    <row r="78" spans="1:5" s="3" customFormat="1" ht="13.5" customHeight="1" x14ac:dyDescent="0.2">
      <c r="A78" s="382" t="s">
        <v>105</v>
      </c>
      <c r="B78" s="383" t="s">
        <v>106</v>
      </c>
      <c r="C78" s="42"/>
      <c r="D78" s="42">
        <v>8</v>
      </c>
      <c r="E78" s="326">
        <v>8</v>
      </c>
    </row>
    <row r="79" spans="1:5" s="3" customFormat="1" x14ac:dyDescent="0.2">
      <c r="A79" s="380" t="s">
        <v>107</v>
      </c>
      <c r="B79" s="381" t="s">
        <v>108</v>
      </c>
      <c r="C79" s="41"/>
      <c r="D79" s="41">
        <v>3</v>
      </c>
      <c r="E79" s="350">
        <v>3</v>
      </c>
    </row>
    <row r="80" spans="1:5" s="3" customFormat="1" x14ac:dyDescent="0.2">
      <c r="A80" s="382" t="s">
        <v>109</v>
      </c>
      <c r="B80" s="383" t="s">
        <v>110</v>
      </c>
      <c r="C80" s="42"/>
      <c r="D80" s="42">
        <v>1</v>
      </c>
      <c r="E80" s="326">
        <v>1</v>
      </c>
    </row>
    <row r="81" spans="1:5" s="3" customFormat="1" x14ac:dyDescent="0.2">
      <c r="A81" s="380" t="s">
        <v>111</v>
      </c>
      <c r="B81" s="381" t="s">
        <v>112</v>
      </c>
      <c r="C81" s="41"/>
      <c r="D81" s="41">
        <v>1</v>
      </c>
      <c r="E81" s="350">
        <v>1</v>
      </c>
    </row>
    <row r="82" spans="1:5" s="3" customFormat="1" x14ac:dyDescent="0.2">
      <c r="A82" s="382" t="s">
        <v>115</v>
      </c>
      <c r="B82" s="383" t="s">
        <v>116</v>
      </c>
      <c r="C82" s="42"/>
      <c r="D82" s="42">
        <v>4</v>
      </c>
      <c r="E82" s="326">
        <v>4</v>
      </c>
    </row>
    <row r="83" spans="1:5" ht="13.5" thickBot="1" x14ac:dyDescent="0.25">
      <c r="A83" s="393" t="s">
        <v>0</v>
      </c>
      <c r="B83" s="394"/>
      <c r="C83" s="353">
        <v>5</v>
      </c>
      <c r="D83" s="354">
        <v>430</v>
      </c>
      <c r="E83" s="364">
        <v>435</v>
      </c>
    </row>
    <row r="84" spans="1:5" ht="13.5" thickBot="1" x14ac:dyDescent="0.25">
      <c r="A84" s="375"/>
      <c r="B84" s="371"/>
      <c r="C84" s="333"/>
      <c r="D84" s="333"/>
      <c r="E84" s="372"/>
    </row>
    <row r="85" spans="1:5" ht="38.25" x14ac:dyDescent="0.2">
      <c r="A85" s="375"/>
      <c r="B85" s="371"/>
      <c r="C85" s="15" t="s">
        <v>283</v>
      </c>
      <c r="D85" s="15" t="s">
        <v>282</v>
      </c>
      <c r="E85" s="15" t="s">
        <v>4</v>
      </c>
    </row>
    <row r="86" spans="1:5" x14ac:dyDescent="0.2">
      <c r="A86" s="373"/>
      <c r="B86" s="374" t="s">
        <v>117</v>
      </c>
      <c r="C86" s="351">
        <v>4</v>
      </c>
      <c r="D86" s="351">
        <v>327</v>
      </c>
      <c r="E86" s="351">
        <v>331</v>
      </c>
    </row>
    <row r="87" spans="1:5" x14ac:dyDescent="0.2">
      <c r="A87" s="373"/>
      <c r="B87" s="374" t="s">
        <v>118</v>
      </c>
      <c r="C87" s="352">
        <v>1</v>
      </c>
      <c r="D87" s="352">
        <v>37</v>
      </c>
      <c r="E87" s="352">
        <v>38</v>
      </c>
    </row>
    <row r="88" spans="1:5" x14ac:dyDescent="0.2">
      <c r="A88" s="373"/>
      <c r="B88" s="374" t="s">
        <v>119</v>
      </c>
      <c r="C88" s="351">
        <v>0</v>
      </c>
      <c r="D88" s="351">
        <v>66</v>
      </c>
      <c r="E88" s="351">
        <v>66</v>
      </c>
    </row>
    <row r="103" spans="2:4" s="13" customFormat="1" ht="22.5" customHeight="1" x14ac:dyDescent="0.2">
      <c r="B103" s="1"/>
      <c r="C103" s="12"/>
      <c r="D103" s="12"/>
    </row>
  </sheetData>
  <mergeCells count="5">
    <mergeCell ref="A83:B83"/>
    <mergeCell ref="A5:A6"/>
    <mergeCell ref="B5:B6"/>
    <mergeCell ref="A2:E4"/>
    <mergeCell ref="A1:E1"/>
  </mergeCells>
  <printOptions horizontalCentered="1"/>
  <pageMargins left="0.98425196850393704" right="0.39370078740157483" top="0.39370078740157483" bottom="0.39370078740157483" header="0" footer="0"/>
  <pageSetup paperSize="9" scale="78" fitToHeight="0" orientation="portrait" r:id="rId1"/>
  <rowBreaks count="1" manualBreakCount="1">
    <brk id="10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  <pageSetUpPr fitToPage="1"/>
  </sheetPr>
  <dimension ref="A1:M153"/>
  <sheetViews>
    <sheetView tabSelected="1" view="pageBreakPreview" zoomScale="80" zoomScaleNormal="70" zoomScaleSheetLayoutView="80" workbookViewId="0">
      <selection activeCell="I82" sqref="I82"/>
    </sheetView>
  </sheetViews>
  <sheetFormatPr defaultRowHeight="12.75" x14ac:dyDescent="0.2"/>
  <cols>
    <col min="1" max="1" width="8.85546875" style="18"/>
    <col min="2" max="2" width="81.28515625" style="19" customWidth="1"/>
    <col min="3" max="7" width="11" style="19" customWidth="1"/>
    <col min="8" max="8" width="12.5703125" style="18" customWidth="1"/>
    <col min="9" max="259" width="8.85546875" style="18"/>
    <col min="260" max="260" width="42.5703125" style="18" customWidth="1"/>
    <col min="261" max="264" width="24.28515625" style="18" customWidth="1"/>
    <col min="265" max="515" width="8.85546875" style="18"/>
    <col min="516" max="516" width="42.5703125" style="18" customWidth="1"/>
    <col min="517" max="520" width="24.28515625" style="18" customWidth="1"/>
    <col min="521" max="771" width="8.85546875" style="18"/>
    <col min="772" max="772" width="42.5703125" style="18" customWidth="1"/>
    <col min="773" max="776" width="24.28515625" style="18" customWidth="1"/>
    <col min="777" max="1027" width="8.85546875" style="18"/>
    <col min="1028" max="1028" width="42.5703125" style="18" customWidth="1"/>
    <col min="1029" max="1032" width="24.28515625" style="18" customWidth="1"/>
    <col min="1033" max="1283" width="8.85546875" style="18"/>
    <col min="1284" max="1284" width="42.5703125" style="18" customWidth="1"/>
    <col min="1285" max="1288" width="24.28515625" style="18" customWidth="1"/>
    <col min="1289" max="1539" width="8.85546875" style="18"/>
    <col min="1540" max="1540" width="42.5703125" style="18" customWidth="1"/>
    <col min="1541" max="1544" width="24.28515625" style="18" customWidth="1"/>
    <col min="1545" max="1795" width="8.85546875" style="18"/>
    <col min="1796" max="1796" width="42.5703125" style="18" customWidth="1"/>
    <col min="1797" max="1800" width="24.28515625" style="18" customWidth="1"/>
    <col min="1801" max="2051" width="8.85546875" style="18"/>
    <col min="2052" max="2052" width="42.5703125" style="18" customWidth="1"/>
    <col min="2053" max="2056" width="24.28515625" style="18" customWidth="1"/>
    <col min="2057" max="2307" width="8.85546875" style="18"/>
    <col min="2308" max="2308" width="42.5703125" style="18" customWidth="1"/>
    <col min="2309" max="2312" width="24.28515625" style="18" customWidth="1"/>
    <col min="2313" max="2563" width="8.85546875" style="18"/>
    <col min="2564" max="2564" width="42.5703125" style="18" customWidth="1"/>
    <col min="2565" max="2568" width="24.28515625" style="18" customWidth="1"/>
    <col min="2569" max="2819" width="8.85546875" style="18"/>
    <col min="2820" max="2820" width="42.5703125" style="18" customWidth="1"/>
    <col min="2821" max="2824" width="24.28515625" style="18" customWidth="1"/>
    <col min="2825" max="3075" width="8.85546875" style="18"/>
    <col min="3076" max="3076" width="42.5703125" style="18" customWidth="1"/>
    <col min="3077" max="3080" width="24.28515625" style="18" customWidth="1"/>
    <col min="3081" max="3331" width="8.85546875" style="18"/>
    <col min="3332" max="3332" width="42.5703125" style="18" customWidth="1"/>
    <col min="3333" max="3336" width="24.28515625" style="18" customWidth="1"/>
    <col min="3337" max="3587" width="8.85546875" style="18"/>
    <col min="3588" max="3588" width="42.5703125" style="18" customWidth="1"/>
    <col min="3589" max="3592" width="24.28515625" style="18" customWidth="1"/>
    <col min="3593" max="3843" width="8.85546875" style="18"/>
    <col min="3844" max="3844" width="42.5703125" style="18" customWidth="1"/>
    <col min="3845" max="3848" width="24.28515625" style="18" customWidth="1"/>
    <col min="3849" max="4099" width="8.85546875" style="18"/>
    <col min="4100" max="4100" width="42.5703125" style="18" customWidth="1"/>
    <col min="4101" max="4104" width="24.28515625" style="18" customWidth="1"/>
    <col min="4105" max="4355" width="8.85546875" style="18"/>
    <col min="4356" max="4356" width="42.5703125" style="18" customWidth="1"/>
    <col min="4357" max="4360" width="24.28515625" style="18" customWidth="1"/>
    <col min="4361" max="4611" width="8.85546875" style="18"/>
    <col min="4612" max="4612" width="42.5703125" style="18" customWidth="1"/>
    <col min="4613" max="4616" width="24.28515625" style="18" customWidth="1"/>
    <col min="4617" max="4867" width="8.85546875" style="18"/>
    <col min="4868" max="4868" width="42.5703125" style="18" customWidth="1"/>
    <col min="4869" max="4872" width="24.28515625" style="18" customWidth="1"/>
    <col min="4873" max="5123" width="8.85546875" style="18"/>
    <col min="5124" max="5124" width="42.5703125" style="18" customWidth="1"/>
    <col min="5125" max="5128" width="24.28515625" style="18" customWidth="1"/>
    <col min="5129" max="5379" width="8.85546875" style="18"/>
    <col min="5380" max="5380" width="42.5703125" style="18" customWidth="1"/>
    <col min="5381" max="5384" width="24.28515625" style="18" customWidth="1"/>
    <col min="5385" max="5635" width="8.85546875" style="18"/>
    <col min="5636" max="5636" width="42.5703125" style="18" customWidth="1"/>
    <col min="5637" max="5640" width="24.28515625" style="18" customWidth="1"/>
    <col min="5641" max="5891" width="8.85546875" style="18"/>
    <col min="5892" max="5892" width="42.5703125" style="18" customWidth="1"/>
    <col min="5893" max="5896" width="24.28515625" style="18" customWidth="1"/>
    <col min="5897" max="6147" width="8.85546875" style="18"/>
    <col min="6148" max="6148" width="42.5703125" style="18" customWidth="1"/>
    <col min="6149" max="6152" width="24.28515625" style="18" customWidth="1"/>
    <col min="6153" max="6403" width="8.85546875" style="18"/>
    <col min="6404" max="6404" width="42.5703125" style="18" customWidth="1"/>
    <col min="6405" max="6408" width="24.28515625" style="18" customWidth="1"/>
    <col min="6409" max="6659" width="8.85546875" style="18"/>
    <col min="6660" max="6660" width="42.5703125" style="18" customWidth="1"/>
    <col min="6661" max="6664" width="24.28515625" style="18" customWidth="1"/>
    <col min="6665" max="6915" width="8.85546875" style="18"/>
    <col min="6916" max="6916" width="42.5703125" style="18" customWidth="1"/>
    <col min="6917" max="6920" width="24.28515625" style="18" customWidth="1"/>
    <col min="6921" max="7171" width="8.85546875" style="18"/>
    <col min="7172" max="7172" width="42.5703125" style="18" customWidth="1"/>
    <col min="7173" max="7176" width="24.28515625" style="18" customWidth="1"/>
    <col min="7177" max="7427" width="8.85546875" style="18"/>
    <col min="7428" max="7428" width="42.5703125" style="18" customWidth="1"/>
    <col min="7429" max="7432" width="24.28515625" style="18" customWidth="1"/>
    <col min="7433" max="7683" width="8.85546875" style="18"/>
    <col min="7684" max="7684" width="42.5703125" style="18" customWidth="1"/>
    <col min="7685" max="7688" width="24.28515625" style="18" customWidth="1"/>
    <col min="7689" max="7939" width="8.85546875" style="18"/>
    <col min="7940" max="7940" width="42.5703125" style="18" customWidth="1"/>
    <col min="7941" max="7944" width="24.28515625" style="18" customWidth="1"/>
    <col min="7945" max="8195" width="8.85546875" style="18"/>
    <col min="8196" max="8196" width="42.5703125" style="18" customWidth="1"/>
    <col min="8197" max="8200" width="24.28515625" style="18" customWidth="1"/>
    <col min="8201" max="8451" width="8.85546875" style="18"/>
    <col min="8452" max="8452" width="42.5703125" style="18" customWidth="1"/>
    <col min="8453" max="8456" width="24.28515625" style="18" customWidth="1"/>
    <col min="8457" max="8707" width="8.85546875" style="18"/>
    <col min="8708" max="8708" width="42.5703125" style="18" customWidth="1"/>
    <col min="8709" max="8712" width="24.28515625" style="18" customWidth="1"/>
    <col min="8713" max="8963" width="8.85546875" style="18"/>
    <col min="8964" max="8964" width="42.5703125" style="18" customWidth="1"/>
    <col min="8965" max="8968" width="24.28515625" style="18" customWidth="1"/>
    <col min="8969" max="9219" width="8.85546875" style="18"/>
    <col min="9220" max="9220" width="42.5703125" style="18" customWidth="1"/>
    <col min="9221" max="9224" width="24.28515625" style="18" customWidth="1"/>
    <col min="9225" max="9475" width="8.85546875" style="18"/>
    <col min="9476" max="9476" width="42.5703125" style="18" customWidth="1"/>
    <col min="9477" max="9480" width="24.28515625" style="18" customWidth="1"/>
    <col min="9481" max="9731" width="8.85546875" style="18"/>
    <col min="9732" max="9732" width="42.5703125" style="18" customWidth="1"/>
    <col min="9733" max="9736" width="24.28515625" style="18" customWidth="1"/>
    <col min="9737" max="9987" width="8.85546875" style="18"/>
    <col min="9988" max="9988" width="42.5703125" style="18" customWidth="1"/>
    <col min="9989" max="9992" width="24.28515625" style="18" customWidth="1"/>
    <col min="9993" max="10243" width="8.85546875" style="18"/>
    <col min="10244" max="10244" width="42.5703125" style="18" customWidth="1"/>
    <col min="10245" max="10248" width="24.28515625" style="18" customWidth="1"/>
    <col min="10249" max="10499" width="8.85546875" style="18"/>
    <col min="10500" max="10500" width="42.5703125" style="18" customWidth="1"/>
    <col min="10501" max="10504" width="24.28515625" style="18" customWidth="1"/>
    <col min="10505" max="10755" width="8.85546875" style="18"/>
    <col min="10756" max="10756" width="42.5703125" style="18" customWidth="1"/>
    <col min="10757" max="10760" width="24.28515625" style="18" customWidth="1"/>
    <col min="10761" max="11011" width="8.85546875" style="18"/>
    <col min="11012" max="11012" width="42.5703125" style="18" customWidth="1"/>
    <col min="11013" max="11016" width="24.28515625" style="18" customWidth="1"/>
    <col min="11017" max="11267" width="8.85546875" style="18"/>
    <col min="11268" max="11268" width="42.5703125" style="18" customWidth="1"/>
    <col min="11269" max="11272" width="24.28515625" style="18" customWidth="1"/>
    <col min="11273" max="11523" width="8.85546875" style="18"/>
    <col min="11524" max="11524" width="42.5703125" style="18" customWidth="1"/>
    <col min="11525" max="11528" width="24.28515625" style="18" customWidth="1"/>
    <col min="11529" max="11779" width="8.85546875" style="18"/>
    <col min="11780" max="11780" width="42.5703125" style="18" customWidth="1"/>
    <col min="11781" max="11784" width="24.28515625" style="18" customWidth="1"/>
    <col min="11785" max="12035" width="8.85546875" style="18"/>
    <col min="12036" max="12036" width="42.5703125" style="18" customWidth="1"/>
    <col min="12037" max="12040" width="24.28515625" style="18" customWidth="1"/>
    <col min="12041" max="12291" width="8.85546875" style="18"/>
    <col min="12292" max="12292" width="42.5703125" style="18" customWidth="1"/>
    <col min="12293" max="12296" width="24.28515625" style="18" customWidth="1"/>
    <col min="12297" max="12547" width="8.85546875" style="18"/>
    <col min="12548" max="12548" width="42.5703125" style="18" customWidth="1"/>
    <col min="12549" max="12552" width="24.28515625" style="18" customWidth="1"/>
    <col min="12553" max="12803" width="8.85546875" style="18"/>
    <col min="12804" max="12804" width="42.5703125" style="18" customWidth="1"/>
    <col min="12805" max="12808" width="24.28515625" style="18" customWidth="1"/>
    <col min="12809" max="13059" width="8.85546875" style="18"/>
    <col min="13060" max="13060" width="42.5703125" style="18" customWidth="1"/>
    <col min="13061" max="13064" width="24.28515625" style="18" customWidth="1"/>
    <col min="13065" max="13315" width="8.85546875" style="18"/>
    <col min="13316" max="13316" width="42.5703125" style="18" customWidth="1"/>
    <col min="13317" max="13320" width="24.28515625" style="18" customWidth="1"/>
    <col min="13321" max="13571" width="8.85546875" style="18"/>
    <col min="13572" max="13572" width="42.5703125" style="18" customWidth="1"/>
    <col min="13573" max="13576" width="24.28515625" style="18" customWidth="1"/>
    <col min="13577" max="13827" width="8.85546875" style="18"/>
    <col min="13828" max="13828" width="42.5703125" style="18" customWidth="1"/>
    <col min="13829" max="13832" width="24.28515625" style="18" customWidth="1"/>
    <col min="13833" max="14083" width="8.85546875" style="18"/>
    <col min="14084" max="14084" width="42.5703125" style="18" customWidth="1"/>
    <col min="14085" max="14088" width="24.28515625" style="18" customWidth="1"/>
    <col min="14089" max="14339" width="8.85546875" style="18"/>
    <col min="14340" max="14340" width="42.5703125" style="18" customWidth="1"/>
    <col min="14341" max="14344" width="24.28515625" style="18" customWidth="1"/>
    <col min="14345" max="14595" width="8.85546875" style="18"/>
    <col min="14596" max="14596" width="42.5703125" style="18" customWidth="1"/>
    <col min="14597" max="14600" width="24.28515625" style="18" customWidth="1"/>
    <col min="14601" max="14851" width="8.85546875" style="18"/>
    <col min="14852" max="14852" width="42.5703125" style="18" customWidth="1"/>
    <col min="14853" max="14856" width="24.28515625" style="18" customWidth="1"/>
    <col min="14857" max="15107" width="8.85546875" style="18"/>
    <col min="15108" max="15108" width="42.5703125" style="18" customWidth="1"/>
    <col min="15109" max="15112" width="24.28515625" style="18" customWidth="1"/>
    <col min="15113" max="15363" width="8.85546875" style="18"/>
    <col min="15364" max="15364" width="42.5703125" style="18" customWidth="1"/>
    <col min="15365" max="15368" width="24.28515625" style="18" customWidth="1"/>
    <col min="15369" max="15619" width="8.85546875" style="18"/>
    <col min="15620" max="15620" width="42.5703125" style="18" customWidth="1"/>
    <col min="15621" max="15624" width="24.28515625" style="18" customWidth="1"/>
    <col min="15625" max="15875" width="8.85546875" style="18"/>
    <col min="15876" max="15876" width="42.5703125" style="18" customWidth="1"/>
    <col min="15877" max="15880" width="24.28515625" style="18" customWidth="1"/>
    <col min="15881" max="16131" width="8.85546875" style="18"/>
    <col min="16132" max="16132" width="42.5703125" style="18" customWidth="1"/>
    <col min="16133" max="16136" width="24.28515625" style="18" customWidth="1"/>
    <col min="16137" max="16384" width="8.85546875" style="18"/>
  </cols>
  <sheetData>
    <row r="1" spans="1:13" x14ac:dyDescent="0.2">
      <c r="D1" s="402" t="s">
        <v>294</v>
      </c>
      <c r="E1" s="402"/>
      <c r="F1" s="402"/>
      <c r="G1" s="402"/>
      <c r="H1" s="402"/>
    </row>
    <row r="3" spans="1:13" ht="15.75" customHeight="1" x14ac:dyDescent="0.2">
      <c r="A3" s="403" t="s">
        <v>284</v>
      </c>
      <c r="B3" s="403"/>
      <c r="C3" s="403"/>
      <c r="D3" s="403"/>
      <c r="E3" s="403"/>
      <c r="F3" s="403"/>
      <c r="G3" s="403"/>
      <c r="H3" s="403"/>
    </row>
    <row r="4" spans="1:13" ht="15.75" thickBot="1" x14ac:dyDescent="0.3">
      <c r="B4" s="21"/>
      <c r="C4" s="294"/>
      <c r="D4" s="294"/>
      <c r="E4" s="294"/>
      <c r="F4" s="294"/>
      <c r="G4" s="21"/>
      <c r="H4" s="21"/>
    </row>
    <row r="5" spans="1:13" ht="89.25" customHeight="1" x14ac:dyDescent="0.2">
      <c r="A5" s="296" t="s">
        <v>126</v>
      </c>
      <c r="B5" s="295" t="s">
        <v>202</v>
      </c>
      <c r="C5" s="295" t="s">
        <v>192</v>
      </c>
      <c r="D5" s="295" t="s">
        <v>125</v>
      </c>
      <c r="E5" s="295" t="s">
        <v>269</v>
      </c>
      <c r="F5" s="295" t="s">
        <v>250</v>
      </c>
      <c r="G5" s="295" t="s">
        <v>124</v>
      </c>
      <c r="H5" s="297" t="s">
        <v>193</v>
      </c>
    </row>
    <row r="6" spans="1:13" s="166" customFormat="1" ht="17.25" customHeight="1" x14ac:dyDescent="0.2">
      <c r="A6" s="360">
        <v>1</v>
      </c>
      <c r="B6" s="369" t="s">
        <v>194</v>
      </c>
      <c r="C6" s="361">
        <v>3</v>
      </c>
      <c r="D6" s="361">
        <v>1</v>
      </c>
      <c r="E6" s="361"/>
      <c r="F6" s="361"/>
      <c r="G6" s="362">
        <v>4</v>
      </c>
      <c r="H6" s="363">
        <f>G6/610</f>
        <v>6.5573770491803279E-3</v>
      </c>
      <c r="J6" s="167"/>
      <c r="K6" s="167"/>
      <c r="L6" s="167"/>
      <c r="M6" s="167"/>
    </row>
    <row r="7" spans="1:13" ht="17.25" customHeight="1" x14ac:dyDescent="0.2">
      <c r="A7" s="346">
        <v>2</v>
      </c>
      <c r="B7" s="370" t="s">
        <v>195</v>
      </c>
      <c r="C7" s="347">
        <v>2</v>
      </c>
      <c r="D7" s="347"/>
      <c r="E7" s="347"/>
      <c r="F7" s="347"/>
      <c r="G7" s="348">
        <v>2</v>
      </c>
      <c r="H7" s="349">
        <f t="shared" ref="H7:H14" si="0">G7/610</f>
        <v>3.2786885245901639E-3</v>
      </c>
      <c r="J7" s="19"/>
      <c r="K7" s="19"/>
      <c r="L7" s="19"/>
      <c r="M7" s="19"/>
    </row>
    <row r="8" spans="1:13" s="166" customFormat="1" ht="17.25" customHeight="1" x14ac:dyDescent="0.2">
      <c r="A8" s="360">
        <v>3</v>
      </c>
      <c r="B8" s="369" t="s">
        <v>196</v>
      </c>
      <c r="C8" s="361">
        <v>6</v>
      </c>
      <c r="D8" s="361"/>
      <c r="E8" s="361"/>
      <c r="F8" s="361"/>
      <c r="G8" s="362">
        <v>6</v>
      </c>
      <c r="H8" s="363">
        <f t="shared" si="0"/>
        <v>9.8360655737704927E-3</v>
      </c>
      <c r="J8" s="167"/>
      <c r="K8" s="167"/>
      <c r="L8" s="167"/>
      <c r="M8" s="167"/>
    </row>
    <row r="9" spans="1:13" s="166" customFormat="1" ht="17.25" customHeight="1" x14ac:dyDescent="0.2">
      <c r="A9" s="346">
        <v>4</v>
      </c>
      <c r="B9" s="370" t="s">
        <v>197</v>
      </c>
      <c r="C9" s="347">
        <v>3</v>
      </c>
      <c r="D9" s="347"/>
      <c r="E9" s="347"/>
      <c r="F9" s="347"/>
      <c r="G9" s="348">
        <v>3</v>
      </c>
      <c r="H9" s="349">
        <f t="shared" si="0"/>
        <v>4.9180327868852463E-3</v>
      </c>
      <c r="J9" s="167"/>
      <c r="K9" s="167"/>
      <c r="L9" s="167"/>
      <c r="M9" s="167"/>
    </row>
    <row r="10" spans="1:13" s="166" customFormat="1" ht="17.25" customHeight="1" x14ac:dyDescent="0.2">
      <c r="A10" s="360">
        <v>5</v>
      </c>
      <c r="B10" s="369" t="s">
        <v>198</v>
      </c>
      <c r="C10" s="361">
        <v>9</v>
      </c>
      <c r="D10" s="361"/>
      <c r="E10" s="361"/>
      <c r="F10" s="361"/>
      <c r="G10" s="362">
        <v>9</v>
      </c>
      <c r="H10" s="363">
        <f t="shared" si="0"/>
        <v>1.4754098360655738E-2</v>
      </c>
      <c r="J10" s="167"/>
      <c r="K10" s="167"/>
      <c r="L10" s="167"/>
      <c r="M10" s="167"/>
    </row>
    <row r="11" spans="1:13" s="166" customFormat="1" ht="17.25" customHeight="1" x14ac:dyDescent="0.2">
      <c r="A11" s="346">
        <v>6</v>
      </c>
      <c r="B11" s="370" t="s">
        <v>199</v>
      </c>
      <c r="C11" s="347">
        <v>13</v>
      </c>
      <c r="D11" s="347"/>
      <c r="E11" s="347"/>
      <c r="F11" s="347"/>
      <c r="G11" s="348">
        <v>13</v>
      </c>
      <c r="H11" s="349">
        <f t="shared" si="0"/>
        <v>2.1311475409836064E-2</v>
      </c>
      <c r="J11" s="167"/>
      <c r="K11" s="2"/>
      <c r="L11" s="167"/>
      <c r="M11" s="167"/>
    </row>
    <row r="12" spans="1:13" s="166" customFormat="1" ht="17.25" customHeight="1" x14ac:dyDescent="0.2">
      <c r="A12" s="360">
        <v>7</v>
      </c>
      <c r="B12" s="369" t="s">
        <v>268</v>
      </c>
      <c r="C12" s="361">
        <v>3</v>
      </c>
      <c r="D12" s="361"/>
      <c r="E12" s="361"/>
      <c r="F12" s="361"/>
      <c r="G12" s="362">
        <v>3</v>
      </c>
      <c r="H12" s="363">
        <f t="shared" si="0"/>
        <v>4.9180327868852463E-3</v>
      </c>
      <c r="J12" s="167"/>
      <c r="K12" s="167"/>
      <c r="L12" s="167"/>
      <c r="M12" s="167"/>
    </row>
    <row r="13" spans="1:13" s="166" customFormat="1" ht="17.25" customHeight="1" x14ac:dyDescent="0.2">
      <c r="A13" s="346">
        <v>8</v>
      </c>
      <c r="B13" s="370" t="s">
        <v>200</v>
      </c>
      <c r="C13" s="347">
        <v>10</v>
      </c>
      <c r="D13" s="347"/>
      <c r="E13" s="347"/>
      <c r="F13" s="347"/>
      <c r="G13" s="348">
        <v>10</v>
      </c>
      <c r="H13" s="349">
        <f t="shared" si="0"/>
        <v>1.6393442622950821E-2</v>
      </c>
      <c r="J13" s="167"/>
      <c r="K13" s="167"/>
      <c r="L13" s="167"/>
      <c r="M13" s="167"/>
    </row>
    <row r="14" spans="1:13" s="166" customFormat="1" ht="17.25" customHeight="1" x14ac:dyDescent="0.2">
      <c r="A14" s="360">
        <v>9</v>
      </c>
      <c r="B14" s="369" t="s">
        <v>201</v>
      </c>
      <c r="C14" s="361">
        <v>1</v>
      </c>
      <c r="D14" s="361"/>
      <c r="E14" s="361"/>
      <c r="F14" s="361"/>
      <c r="G14" s="362">
        <v>1</v>
      </c>
      <c r="H14" s="363">
        <f t="shared" si="0"/>
        <v>1.639344262295082E-3</v>
      </c>
      <c r="J14" s="167"/>
      <c r="K14" s="167"/>
      <c r="L14" s="167"/>
      <c r="M14" s="167"/>
    </row>
    <row r="15" spans="1:13" s="168" customFormat="1" ht="22.5" customHeight="1" thickBot="1" x14ac:dyDescent="0.25">
      <c r="A15" s="393" t="s">
        <v>0</v>
      </c>
      <c r="B15" s="394"/>
      <c r="C15" s="334">
        <v>50</v>
      </c>
      <c r="D15" s="334">
        <v>1</v>
      </c>
      <c r="E15" s="335">
        <v>0</v>
      </c>
      <c r="F15" s="335">
        <v>0</v>
      </c>
      <c r="G15" s="335">
        <v>51</v>
      </c>
      <c r="H15" s="345">
        <f>G15/610</f>
        <v>8.3606557377049182E-2</v>
      </c>
      <c r="K15" s="169"/>
      <c r="L15" s="169"/>
      <c r="M15" s="169"/>
    </row>
    <row r="16" spans="1:13" x14ac:dyDescent="0.2">
      <c r="A16" s="20"/>
      <c r="C16" s="194">
        <f>C15/568</f>
        <v>8.8028169014084501E-2</v>
      </c>
      <c r="D16" s="194">
        <f>D15/28</f>
        <v>3.5714285714285712E-2</v>
      </c>
      <c r="E16" s="194">
        <v>0</v>
      </c>
      <c r="F16" s="194">
        <v>0</v>
      </c>
    </row>
    <row r="17" spans="1:1" x14ac:dyDescent="0.2">
      <c r="A17" s="20"/>
    </row>
    <row r="18" spans="1:1" x14ac:dyDescent="0.2">
      <c r="A18" s="20"/>
    </row>
    <row r="19" spans="1:1" x14ac:dyDescent="0.2">
      <c r="A19" s="20"/>
    </row>
    <row r="20" spans="1:1" x14ac:dyDescent="0.2">
      <c r="A20" s="20"/>
    </row>
    <row r="21" spans="1:1" x14ac:dyDescent="0.2">
      <c r="A21" s="20"/>
    </row>
    <row r="22" spans="1:1" x14ac:dyDescent="0.2">
      <c r="A22" s="20"/>
    </row>
    <row r="23" spans="1:1" x14ac:dyDescent="0.2">
      <c r="A23" s="20"/>
    </row>
    <row r="24" spans="1:1" x14ac:dyDescent="0.2">
      <c r="A24" s="20"/>
    </row>
    <row r="25" spans="1:1" x14ac:dyDescent="0.2">
      <c r="A25" s="20"/>
    </row>
    <row r="26" spans="1:1" x14ac:dyDescent="0.2">
      <c r="A26" s="20"/>
    </row>
    <row r="27" spans="1:1" x14ac:dyDescent="0.2">
      <c r="A27" s="20"/>
    </row>
    <row r="151" spans="3:4" x14ac:dyDescent="0.2">
      <c r="C151" s="19">
        <f>SUM(C6:C85)</f>
        <v>100.08802816901408</v>
      </c>
      <c r="D151" s="19">
        <f>SUM(D6:D85)</f>
        <v>2.0357142857142856</v>
      </c>
    </row>
    <row r="152" spans="3:4" x14ac:dyDescent="0.2">
      <c r="C152" s="19">
        <f>SUM(C86:C90)</f>
        <v>0</v>
      </c>
      <c r="D152" s="19">
        <f t="shared" ref="D152" si="1">SUM(D86:D90)</f>
        <v>0</v>
      </c>
    </row>
    <row r="153" spans="3:4" x14ac:dyDescent="0.2">
      <c r="C153" s="19">
        <f>SUM(C91:C147)</f>
        <v>0</v>
      </c>
      <c r="D153" s="19">
        <f t="shared" ref="D153" si="2">SUM(D91:D147)</f>
        <v>0</v>
      </c>
    </row>
  </sheetData>
  <mergeCells count="3">
    <mergeCell ref="D1:H1"/>
    <mergeCell ref="A3:H3"/>
    <mergeCell ref="A15:B15"/>
  </mergeCells>
  <printOptions horizontalCentered="1"/>
  <pageMargins left="0.98425196850393704" right="0.39370078740157483" top="0.39370078740157483" bottom="0.39370078740157483" header="0" footer="0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DZ103"/>
  <sheetViews>
    <sheetView tabSelected="1" view="pageBreakPreview" zoomScaleSheetLayoutView="100" workbookViewId="0">
      <pane ySplit="7" topLeftCell="A65" activePane="bottomLeft" state="frozen"/>
      <selection activeCell="I82" sqref="I82"/>
      <selection pane="bottomLeft" activeCell="I82" sqref="I82"/>
    </sheetView>
  </sheetViews>
  <sheetFormatPr defaultColWidth="4.7109375" defaultRowHeight="12.75" x14ac:dyDescent="0.2"/>
  <cols>
    <col min="1" max="1" width="5.28515625" style="9" customWidth="1"/>
    <col min="2" max="2" width="31.28515625" style="22" bestFit="1" customWidth="1"/>
    <col min="3" max="3" width="5.140625" style="9" customWidth="1"/>
    <col min="4" max="4" width="11.42578125" style="8" customWidth="1"/>
    <col min="5" max="5" width="5.140625" style="9" customWidth="1"/>
    <col min="6" max="6" width="10.85546875" style="8" customWidth="1"/>
    <col min="7" max="7" width="5.140625" style="9" customWidth="1"/>
    <col min="8" max="8" width="10.85546875" style="8" customWidth="1"/>
    <col min="9" max="9" width="5.140625" style="9" customWidth="1"/>
    <col min="10" max="10" width="10.85546875" style="9" customWidth="1"/>
    <col min="11" max="11" width="5.140625" style="23" customWidth="1"/>
    <col min="12" max="12" width="10.85546875" style="8" customWidth="1"/>
    <col min="13" max="13" width="5.140625" style="8" customWidth="1"/>
    <col min="14" max="14" width="5.5703125" style="4" customWidth="1"/>
    <col min="15" max="15" width="11.7109375" style="4" customWidth="1"/>
    <col min="16" max="17" width="6.5703125" style="4" customWidth="1"/>
    <col min="18" max="255" width="9.140625" style="4" customWidth="1"/>
    <col min="256" max="256" width="4.7109375" style="4"/>
    <col min="257" max="257" width="5.28515625" style="4" customWidth="1"/>
    <col min="258" max="258" width="31.28515625" style="4" bestFit="1" customWidth="1"/>
    <col min="259" max="259" width="6.140625" style="4" customWidth="1"/>
    <col min="260" max="260" width="14.85546875" style="4" customWidth="1"/>
    <col min="261" max="261" width="6.140625" style="4" customWidth="1"/>
    <col min="262" max="262" width="14.140625" style="4" bestFit="1" customWidth="1"/>
    <col min="263" max="263" width="6.140625" style="4" customWidth="1"/>
    <col min="264" max="264" width="15" style="4" customWidth="1"/>
    <col min="265" max="266" width="7.7109375" style="4" customWidth="1"/>
    <col min="267" max="267" width="14.85546875" style="4" customWidth="1"/>
    <col min="268" max="269" width="11.42578125" style="4" customWidth="1"/>
    <col min="270" max="511" width="9.140625" style="4" customWidth="1"/>
    <col min="512" max="512" width="4.7109375" style="4"/>
    <col min="513" max="513" width="5.28515625" style="4" customWidth="1"/>
    <col min="514" max="514" width="31.28515625" style="4" bestFit="1" customWidth="1"/>
    <col min="515" max="515" width="6.140625" style="4" customWidth="1"/>
    <col min="516" max="516" width="14.85546875" style="4" customWidth="1"/>
    <col min="517" max="517" width="6.140625" style="4" customWidth="1"/>
    <col min="518" max="518" width="14.140625" style="4" bestFit="1" customWidth="1"/>
    <col min="519" max="519" width="6.140625" style="4" customWidth="1"/>
    <col min="520" max="520" width="15" style="4" customWidth="1"/>
    <col min="521" max="522" width="7.7109375" style="4" customWidth="1"/>
    <col min="523" max="523" width="14.85546875" style="4" customWidth="1"/>
    <col min="524" max="525" width="11.42578125" style="4" customWidth="1"/>
    <col min="526" max="767" width="9.140625" style="4" customWidth="1"/>
    <col min="768" max="768" width="4.7109375" style="4"/>
    <col min="769" max="769" width="5.28515625" style="4" customWidth="1"/>
    <col min="770" max="770" width="31.28515625" style="4" bestFit="1" customWidth="1"/>
    <col min="771" max="771" width="6.140625" style="4" customWidth="1"/>
    <col min="772" max="772" width="14.85546875" style="4" customWidth="1"/>
    <col min="773" max="773" width="6.140625" style="4" customWidth="1"/>
    <col min="774" max="774" width="14.140625" style="4" bestFit="1" customWidth="1"/>
    <col min="775" max="775" width="6.140625" style="4" customWidth="1"/>
    <col min="776" max="776" width="15" style="4" customWidth="1"/>
    <col min="777" max="778" width="7.7109375" style="4" customWidth="1"/>
    <col min="779" max="779" width="14.85546875" style="4" customWidth="1"/>
    <col min="780" max="781" width="11.42578125" style="4" customWidth="1"/>
    <col min="782" max="1023" width="9.140625" style="4" customWidth="1"/>
    <col min="1024" max="1024" width="4.7109375" style="4"/>
    <col min="1025" max="1025" width="5.28515625" style="4" customWidth="1"/>
    <col min="1026" max="1026" width="31.28515625" style="4" bestFit="1" customWidth="1"/>
    <col min="1027" max="1027" width="6.140625" style="4" customWidth="1"/>
    <col min="1028" max="1028" width="14.85546875" style="4" customWidth="1"/>
    <col min="1029" max="1029" width="6.140625" style="4" customWidth="1"/>
    <col min="1030" max="1030" width="14.140625" style="4" bestFit="1" customWidth="1"/>
    <col min="1031" max="1031" width="6.140625" style="4" customWidth="1"/>
    <col min="1032" max="1032" width="15" style="4" customWidth="1"/>
    <col min="1033" max="1034" width="7.7109375" style="4" customWidth="1"/>
    <col min="1035" max="1035" width="14.85546875" style="4" customWidth="1"/>
    <col min="1036" max="1037" width="11.42578125" style="4" customWidth="1"/>
    <col min="1038" max="1279" width="9.140625" style="4" customWidth="1"/>
    <col min="1280" max="1280" width="4.7109375" style="4"/>
    <col min="1281" max="1281" width="5.28515625" style="4" customWidth="1"/>
    <col min="1282" max="1282" width="31.28515625" style="4" bestFit="1" customWidth="1"/>
    <col min="1283" max="1283" width="6.140625" style="4" customWidth="1"/>
    <col min="1284" max="1284" width="14.85546875" style="4" customWidth="1"/>
    <col min="1285" max="1285" width="6.140625" style="4" customWidth="1"/>
    <col min="1286" max="1286" width="14.140625" style="4" bestFit="1" customWidth="1"/>
    <col min="1287" max="1287" width="6.140625" style="4" customWidth="1"/>
    <col min="1288" max="1288" width="15" style="4" customWidth="1"/>
    <col min="1289" max="1290" width="7.7109375" style="4" customWidth="1"/>
    <col min="1291" max="1291" width="14.85546875" style="4" customWidth="1"/>
    <col min="1292" max="1293" width="11.42578125" style="4" customWidth="1"/>
    <col min="1294" max="1535" width="9.140625" style="4" customWidth="1"/>
    <col min="1536" max="1536" width="4.7109375" style="4"/>
    <col min="1537" max="1537" width="5.28515625" style="4" customWidth="1"/>
    <col min="1538" max="1538" width="31.28515625" style="4" bestFit="1" customWidth="1"/>
    <col min="1539" max="1539" width="6.140625" style="4" customWidth="1"/>
    <col min="1540" max="1540" width="14.85546875" style="4" customWidth="1"/>
    <col min="1541" max="1541" width="6.140625" style="4" customWidth="1"/>
    <col min="1542" max="1542" width="14.140625" style="4" bestFit="1" customWidth="1"/>
    <col min="1543" max="1543" width="6.140625" style="4" customWidth="1"/>
    <col min="1544" max="1544" width="15" style="4" customWidth="1"/>
    <col min="1545" max="1546" width="7.7109375" style="4" customWidth="1"/>
    <col min="1547" max="1547" width="14.85546875" style="4" customWidth="1"/>
    <col min="1548" max="1549" width="11.42578125" style="4" customWidth="1"/>
    <col min="1550" max="1791" width="9.140625" style="4" customWidth="1"/>
    <col min="1792" max="1792" width="4.7109375" style="4"/>
    <col min="1793" max="1793" width="5.28515625" style="4" customWidth="1"/>
    <col min="1794" max="1794" width="31.28515625" style="4" bestFit="1" customWidth="1"/>
    <col min="1795" max="1795" width="6.140625" style="4" customWidth="1"/>
    <col min="1796" max="1796" width="14.85546875" style="4" customWidth="1"/>
    <col min="1797" max="1797" width="6.140625" style="4" customWidth="1"/>
    <col min="1798" max="1798" width="14.140625" style="4" bestFit="1" customWidth="1"/>
    <col min="1799" max="1799" width="6.140625" style="4" customWidth="1"/>
    <col min="1800" max="1800" width="15" style="4" customWidth="1"/>
    <col min="1801" max="1802" width="7.7109375" style="4" customWidth="1"/>
    <col min="1803" max="1803" width="14.85546875" style="4" customWidth="1"/>
    <col min="1804" max="1805" width="11.42578125" style="4" customWidth="1"/>
    <col min="1806" max="2047" width="9.140625" style="4" customWidth="1"/>
    <col min="2048" max="2048" width="4.7109375" style="4"/>
    <col min="2049" max="2049" width="5.28515625" style="4" customWidth="1"/>
    <col min="2050" max="2050" width="31.28515625" style="4" bestFit="1" customWidth="1"/>
    <col min="2051" max="2051" width="6.140625" style="4" customWidth="1"/>
    <col min="2052" max="2052" width="14.85546875" style="4" customWidth="1"/>
    <col min="2053" max="2053" width="6.140625" style="4" customWidth="1"/>
    <col min="2054" max="2054" width="14.140625" style="4" bestFit="1" customWidth="1"/>
    <col min="2055" max="2055" width="6.140625" style="4" customWidth="1"/>
    <col min="2056" max="2056" width="15" style="4" customWidth="1"/>
    <col min="2057" max="2058" width="7.7109375" style="4" customWidth="1"/>
    <col min="2059" max="2059" width="14.85546875" style="4" customWidth="1"/>
    <col min="2060" max="2061" width="11.42578125" style="4" customWidth="1"/>
    <col min="2062" max="2303" width="9.140625" style="4" customWidth="1"/>
    <col min="2304" max="2304" width="4.7109375" style="4"/>
    <col min="2305" max="2305" width="5.28515625" style="4" customWidth="1"/>
    <col min="2306" max="2306" width="31.28515625" style="4" bestFit="1" customWidth="1"/>
    <col min="2307" max="2307" width="6.140625" style="4" customWidth="1"/>
    <col min="2308" max="2308" width="14.85546875" style="4" customWidth="1"/>
    <col min="2309" max="2309" width="6.140625" style="4" customWidth="1"/>
    <col min="2310" max="2310" width="14.140625" style="4" bestFit="1" customWidth="1"/>
    <col min="2311" max="2311" width="6.140625" style="4" customWidth="1"/>
    <col min="2312" max="2312" width="15" style="4" customWidth="1"/>
    <col min="2313" max="2314" width="7.7109375" style="4" customWidth="1"/>
    <col min="2315" max="2315" width="14.85546875" style="4" customWidth="1"/>
    <col min="2316" max="2317" width="11.42578125" style="4" customWidth="1"/>
    <col min="2318" max="2559" width="9.140625" style="4" customWidth="1"/>
    <col min="2560" max="2560" width="4.7109375" style="4"/>
    <col min="2561" max="2561" width="5.28515625" style="4" customWidth="1"/>
    <col min="2562" max="2562" width="31.28515625" style="4" bestFit="1" customWidth="1"/>
    <col min="2563" max="2563" width="6.140625" style="4" customWidth="1"/>
    <col min="2564" max="2564" width="14.85546875" style="4" customWidth="1"/>
    <col min="2565" max="2565" width="6.140625" style="4" customWidth="1"/>
    <col min="2566" max="2566" width="14.140625" style="4" bestFit="1" customWidth="1"/>
    <col min="2567" max="2567" width="6.140625" style="4" customWidth="1"/>
    <col min="2568" max="2568" width="15" style="4" customWidth="1"/>
    <col min="2569" max="2570" width="7.7109375" style="4" customWidth="1"/>
    <col min="2571" max="2571" width="14.85546875" style="4" customWidth="1"/>
    <col min="2572" max="2573" width="11.42578125" style="4" customWidth="1"/>
    <col min="2574" max="2815" width="9.140625" style="4" customWidth="1"/>
    <col min="2816" max="2816" width="4.7109375" style="4"/>
    <col min="2817" max="2817" width="5.28515625" style="4" customWidth="1"/>
    <col min="2818" max="2818" width="31.28515625" style="4" bestFit="1" customWidth="1"/>
    <col min="2819" max="2819" width="6.140625" style="4" customWidth="1"/>
    <col min="2820" max="2820" width="14.85546875" style="4" customWidth="1"/>
    <col min="2821" max="2821" width="6.140625" style="4" customWidth="1"/>
    <col min="2822" max="2822" width="14.140625" style="4" bestFit="1" customWidth="1"/>
    <col min="2823" max="2823" width="6.140625" style="4" customWidth="1"/>
    <col min="2824" max="2824" width="15" style="4" customWidth="1"/>
    <col min="2825" max="2826" width="7.7109375" style="4" customWidth="1"/>
    <col min="2827" max="2827" width="14.85546875" style="4" customWidth="1"/>
    <col min="2828" max="2829" width="11.42578125" style="4" customWidth="1"/>
    <col min="2830" max="3071" width="9.140625" style="4" customWidth="1"/>
    <col min="3072" max="3072" width="4.7109375" style="4"/>
    <col min="3073" max="3073" width="5.28515625" style="4" customWidth="1"/>
    <col min="3074" max="3074" width="31.28515625" style="4" bestFit="1" customWidth="1"/>
    <col min="3075" max="3075" width="6.140625" style="4" customWidth="1"/>
    <col min="3076" max="3076" width="14.85546875" style="4" customWidth="1"/>
    <col min="3077" max="3077" width="6.140625" style="4" customWidth="1"/>
    <col min="3078" max="3078" width="14.140625" style="4" bestFit="1" customWidth="1"/>
    <col min="3079" max="3079" width="6.140625" style="4" customWidth="1"/>
    <col min="3080" max="3080" width="15" style="4" customWidth="1"/>
    <col min="3081" max="3082" width="7.7109375" style="4" customWidth="1"/>
    <col min="3083" max="3083" width="14.85546875" style="4" customWidth="1"/>
    <col min="3084" max="3085" width="11.42578125" style="4" customWidth="1"/>
    <col min="3086" max="3327" width="9.140625" style="4" customWidth="1"/>
    <col min="3328" max="3328" width="4.7109375" style="4"/>
    <col min="3329" max="3329" width="5.28515625" style="4" customWidth="1"/>
    <col min="3330" max="3330" width="31.28515625" style="4" bestFit="1" customWidth="1"/>
    <col min="3331" max="3331" width="6.140625" style="4" customWidth="1"/>
    <col min="3332" max="3332" width="14.85546875" style="4" customWidth="1"/>
    <col min="3333" max="3333" width="6.140625" style="4" customWidth="1"/>
    <col min="3334" max="3334" width="14.140625" style="4" bestFit="1" customWidth="1"/>
    <col min="3335" max="3335" width="6.140625" style="4" customWidth="1"/>
    <col min="3336" max="3336" width="15" style="4" customWidth="1"/>
    <col min="3337" max="3338" width="7.7109375" style="4" customWidth="1"/>
    <col min="3339" max="3339" width="14.85546875" style="4" customWidth="1"/>
    <col min="3340" max="3341" width="11.42578125" style="4" customWidth="1"/>
    <col min="3342" max="3583" width="9.140625" style="4" customWidth="1"/>
    <col min="3584" max="3584" width="4.7109375" style="4"/>
    <col min="3585" max="3585" width="5.28515625" style="4" customWidth="1"/>
    <col min="3586" max="3586" width="31.28515625" style="4" bestFit="1" customWidth="1"/>
    <col min="3587" max="3587" width="6.140625" style="4" customWidth="1"/>
    <col min="3588" max="3588" width="14.85546875" style="4" customWidth="1"/>
    <col min="3589" max="3589" width="6.140625" style="4" customWidth="1"/>
    <col min="3590" max="3590" width="14.140625" style="4" bestFit="1" customWidth="1"/>
    <col min="3591" max="3591" width="6.140625" style="4" customWidth="1"/>
    <col min="3592" max="3592" width="15" style="4" customWidth="1"/>
    <col min="3593" max="3594" width="7.7109375" style="4" customWidth="1"/>
    <col min="3595" max="3595" width="14.85546875" style="4" customWidth="1"/>
    <col min="3596" max="3597" width="11.42578125" style="4" customWidth="1"/>
    <col min="3598" max="3839" width="9.140625" style="4" customWidth="1"/>
    <col min="3840" max="3840" width="4.7109375" style="4"/>
    <col min="3841" max="3841" width="5.28515625" style="4" customWidth="1"/>
    <col min="3842" max="3842" width="31.28515625" style="4" bestFit="1" customWidth="1"/>
    <col min="3843" max="3843" width="6.140625" style="4" customWidth="1"/>
    <col min="3844" max="3844" width="14.85546875" style="4" customWidth="1"/>
    <col min="3845" max="3845" width="6.140625" style="4" customWidth="1"/>
    <col min="3846" max="3846" width="14.140625" style="4" bestFit="1" customWidth="1"/>
    <col min="3847" max="3847" width="6.140625" style="4" customWidth="1"/>
    <col min="3848" max="3848" width="15" style="4" customWidth="1"/>
    <col min="3849" max="3850" width="7.7109375" style="4" customWidth="1"/>
    <col min="3851" max="3851" width="14.85546875" style="4" customWidth="1"/>
    <col min="3852" max="3853" width="11.42578125" style="4" customWidth="1"/>
    <col min="3854" max="4095" width="9.140625" style="4" customWidth="1"/>
    <col min="4096" max="4096" width="4.7109375" style="4"/>
    <col min="4097" max="4097" width="5.28515625" style="4" customWidth="1"/>
    <col min="4098" max="4098" width="31.28515625" style="4" bestFit="1" customWidth="1"/>
    <col min="4099" max="4099" width="6.140625" style="4" customWidth="1"/>
    <col min="4100" max="4100" width="14.85546875" style="4" customWidth="1"/>
    <col min="4101" max="4101" width="6.140625" style="4" customWidth="1"/>
    <col min="4102" max="4102" width="14.140625" style="4" bestFit="1" customWidth="1"/>
    <col min="4103" max="4103" width="6.140625" style="4" customWidth="1"/>
    <col min="4104" max="4104" width="15" style="4" customWidth="1"/>
    <col min="4105" max="4106" width="7.7109375" style="4" customWidth="1"/>
    <col min="4107" max="4107" width="14.85546875" style="4" customWidth="1"/>
    <col min="4108" max="4109" width="11.42578125" style="4" customWidth="1"/>
    <col min="4110" max="4351" width="9.140625" style="4" customWidth="1"/>
    <col min="4352" max="4352" width="4.7109375" style="4"/>
    <col min="4353" max="4353" width="5.28515625" style="4" customWidth="1"/>
    <col min="4354" max="4354" width="31.28515625" style="4" bestFit="1" customWidth="1"/>
    <col min="4355" max="4355" width="6.140625" style="4" customWidth="1"/>
    <col min="4356" max="4356" width="14.85546875" style="4" customWidth="1"/>
    <col min="4357" max="4357" width="6.140625" style="4" customWidth="1"/>
    <col min="4358" max="4358" width="14.140625" style="4" bestFit="1" customWidth="1"/>
    <col min="4359" max="4359" width="6.140625" style="4" customWidth="1"/>
    <col min="4360" max="4360" width="15" style="4" customWidth="1"/>
    <col min="4361" max="4362" width="7.7109375" style="4" customWidth="1"/>
    <col min="4363" max="4363" width="14.85546875" style="4" customWidth="1"/>
    <col min="4364" max="4365" width="11.42578125" style="4" customWidth="1"/>
    <col min="4366" max="4607" width="9.140625" style="4" customWidth="1"/>
    <col min="4608" max="4608" width="4.7109375" style="4"/>
    <col min="4609" max="4609" width="5.28515625" style="4" customWidth="1"/>
    <col min="4610" max="4610" width="31.28515625" style="4" bestFit="1" customWidth="1"/>
    <col min="4611" max="4611" width="6.140625" style="4" customWidth="1"/>
    <col min="4612" max="4612" width="14.85546875" style="4" customWidth="1"/>
    <col min="4613" max="4613" width="6.140625" style="4" customWidth="1"/>
    <col min="4614" max="4614" width="14.140625" style="4" bestFit="1" customWidth="1"/>
    <col min="4615" max="4615" width="6.140625" style="4" customWidth="1"/>
    <col min="4616" max="4616" width="15" style="4" customWidth="1"/>
    <col min="4617" max="4618" width="7.7109375" style="4" customWidth="1"/>
    <col min="4619" max="4619" width="14.85546875" style="4" customWidth="1"/>
    <col min="4620" max="4621" width="11.42578125" style="4" customWidth="1"/>
    <col min="4622" max="4863" width="9.140625" style="4" customWidth="1"/>
    <col min="4864" max="4864" width="4.7109375" style="4"/>
    <col min="4865" max="4865" width="5.28515625" style="4" customWidth="1"/>
    <col min="4866" max="4866" width="31.28515625" style="4" bestFit="1" customWidth="1"/>
    <col min="4867" max="4867" width="6.140625" style="4" customWidth="1"/>
    <col min="4868" max="4868" width="14.85546875" style="4" customWidth="1"/>
    <col min="4869" max="4869" width="6.140625" style="4" customWidth="1"/>
    <col min="4870" max="4870" width="14.140625" style="4" bestFit="1" customWidth="1"/>
    <col min="4871" max="4871" width="6.140625" style="4" customWidth="1"/>
    <col min="4872" max="4872" width="15" style="4" customWidth="1"/>
    <col min="4873" max="4874" width="7.7109375" style="4" customWidth="1"/>
    <col min="4875" max="4875" width="14.85546875" style="4" customWidth="1"/>
    <col min="4876" max="4877" width="11.42578125" style="4" customWidth="1"/>
    <col min="4878" max="5119" width="9.140625" style="4" customWidth="1"/>
    <col min="5120" max="5120" width="4.7109375" style="4"/>
    <col min="5121" max="5121" width="5.28515625" style="4" customWidth="1"/>
    <col min="5122" max="5122" width="31.28515625" style="4" bestFit="1" customWidth="1"/>
    <col min="5123" max="5123" width="6.140625" style="4" customWidth="1"/>
    <col min="5124" max="5124" width="14.85546875" style="4" customWidth="1"/>
    <col min="5125" max="5125" width="6.140625" style="4" customWidth="1"/>
    <col min="5126" max="5126" width="14.140625" style="4" bestFit="1" customWidth="1"/>
    <col min="5127" max="5127" width="6.140625" style="4" customWidth="1"/>
    <col min="5128" max="5128" width="15" style="4" customWidth="1"/>
    <col min="5129" max="5130" width="7.7109375" style="4" customWidth="1"/>
    <col min="5131" max="5131" width="14.85546875" style="4" customWidth="1"/>
    <col min="5132" max="5133" width="11.42578125" style="4" customWidth="1"/>
    <col min="5134" max="5375" width="9.140625" style="4" customWidth="1"/>
    <col min="5376" max="5376" width="4.7109375" style="4"/>
    <col min="5377" max="5377" width="5.28515625" style="4" customWidth="1"/>
    <col min="5378" max="5378" width="31.28515625" style="4" bestFit="1" customWidth="1"/>
    <col min="5379" max="5379" width="6.140625" style="4" customWidth="1"/>
    <col min="5380" max="5380" width="14.85546875" style="4" customWidth="1"/>
    <col min="5381" max="5381" width="6.140625" style="4" customWidth="1"/>
    <col min="5382" max="5382" width="14.140625" style="4" bestFit="1" customWidth="1"/>
    <col min="5383" max="5383" width="6.140625" style="4" customWidth="1"/>
    <col min="5384" max="5384" width="15" style="4" customWidth="1"/>
    <col min="5385" max="5386" width="7.7109375" style="4" customWidth="1"/>
    <col min="5387" max="5387" width="14.85546875" style="4" customWidth="1"/>
    <col min="5388" max="5389" width="11.42578125" style="4" customWidth="1"/>
    <col min="5390" max="5631" width="9.140625" style="4" customWidth="1"/>
    <col min="5632" max="5632" width="4.7109375" style="4"/>
    <col min="5633" max="5633" width="5.28515625" style="4" customWidth="1"/>
    <col min="5634" max="5634" width="31.28515625" style="4" bestFit="1" customWidth="1"/>
    <col min="5635" max="5635" width="6.140625" style="4" customWidth="1"/>
    <col min="5636" max="5636" width="14.85546875" style="4" customWidth="1"/>
    <col min="5637" max="5637" width="6.140625" style="4" customWidth="1"/>
    <col min="5638" max="5638" width="14.140625" style="4" bestFit="1" customWidth="1"/>
    <col min="5639" max="5639" width="6.140625" style="4" customWidth="1"/>
    <col min="5640" max="5640" width="15" style="4" customWidth="1"/>
    <col min="5641" max="5642" width="7.7109375" style="4" customWidth="1"/>
    <col min="5643" max="5643" width="14.85546875" style="4" customWidth="1"/>
    <col min="5644" max="5645" width="11.42578125" style="4" customWidth="1"/>
    <col min="5646" max="5887" width="9.140625" style="4" customWidth="1"/>
    <col min="5888" max="5888" width="4.7109375" style="4"/>
    <col min="5889" max="5889" width="5.28515625" style="4" customWidth="1"/>
    <col min="5890" max="5890" width="31.28515625" style="4" bestFit="1" customWidth="1"/>
    <col min="5891" max="5891" width="6.140625" style="4" customWidth="1"/>
    <col min="5892" max="5892" width="14.85546875" style="4" customWidth="1"/>
    <col min="5893" max="5893" width="6.140625" style="4" customWidth="1"/>
    <col min="5894" max="5894" width="14.140625" style="4" bestFit="1" customWidth="1"/>
    <col min="5895" max="5895" width="6.140625" style="4" customWidth="1"/>
    <col min="5896" max="5896" width="15" style="4" customWidth="1"/>
    <col min="5897" max="5898" width="7.7109375" style="4" customWidth="1"/>
    <col min="5899" max="5899" width="14.85546875" style="4" customWidth="1"/>
    <col min="5900" max="5901" width="11.42578125" style="4" customWidth="1"/>
    <col min="5902" max="6143" width="9.140625" style="4" customWidth="1"/>
    <col min="6144" max="6144" width="4.7109375" style="4"/>
    <col min="6145" max="6145" width="5.28515625" style="4" customWidth="1"/>
    <col min="6146" max="6146" width="31.28515625" style="4" bestFit="1" customWidth="1"/>
    <col min="6147" max="6147" width="6.140625" style="4" customWidth="1"/>
    <col min="6148" max="6148" width="14.85546875" style="4" customWidth="1"/>
    <col min="6149" max="6149" width="6.140625" style="4" customWidth="1"/>
    <col min="6150" max="6150" width="14.140625" style="4" bestFit="1" customWidth="1"/>
    <col min="6151" max="6151" width="6.140625" style="4" customWidth="1"/>
    <col min="6152" max="6152" width="15" style="4" customWidth="1"/>
    <col min="6153" max="6154" width="7.7109375" style="4" customWidth="1"/>
    <col min="6155" max="6155" width="14.85546875" style="4" customWidth="1"/>
    <col min="6156" max="6157" width="11.42578125" style="4" customWidth="1"/>
    <col min="6158" max="6399" width="9.140625" style="4" customWidth="1"/>
    <col min="6400" max="6400" width="4.7109375" style="4"/>
    <col min="6401" max="6401" width="5.28515625" style="4" customWidth="1"/>
    <col min="6402" max="6402" width="31.28515625" style="4" bestFit="1" customWidth="1"/>
    <col min="6403" max="6403" width="6.140625" style="4" customWidth="1"/>
    <col min="6404" max="6404" width="14.85546875" style="4" customWidth="1"/>
    <col min="6405" max="6405" width="6.140625" style="4" customWidth="1"/>
    <col min="6406" max="6406" width="14.140625" style="4" bestFit="1" customWidth="1"/>
    <col min="6407" max="6407" width="6.140625" style="4" customWidth="1"/>
    <col min="6408" max="6408" width="15" style="4" customWidth="1"/>
    <col min="6409" max="6410" width="7.7109375" style="4" customWidth="1"/>
    <col min="6411" max="6411" width="14.85546875" style="4" customWidth="1"/>
    <col min="6412" max="6413" width="11.42578125" style="4" customWidth="1"/>
    <col min="6414" max="6655" width="9.140625" style="4" customWidth="1"/>
    <col min="6656" max="6656" width="4.7109375" style="4"/>
    <col min="6657" max="6657" width="5.28515625" style="4" customWidth="1"/>
    <col min="6658" max="6658" width="31.28515625" style="4" bestFit="1" customWidth="1"/>
    <col min="6659" max="6659" width="6.140625" style="4" customWidth="1"/>
    <col min="6660" max="6660" width="14.85546875" style="4" customWidth="1"/>
    <col min="6661" max="6661" width="6.140625" style="4" customWidth="1"/>
    <col min="6662" max="6662" width="14.140625" style="4" bestFit="1" customWidth="1"/>
    <col min="6663" max="6663" width="6.140625" style="4" customWidth="1"/>
    <col min="6664" max="6664" width="15" style="4" customWidth="1"/>
    <col min="6665" max="6666" width="7.7109375" style="4" customWidth="1"/>
    <col min="6667" max="6667" width="14.85546875" style="4" customWidth="1"/>
    <col min="6668" max="6669" width="11.42578125" style="4" customWidth="1"/>
    <col min="6670" max="6911" width="9.140625" style="4" customWidth="1"/>
    <col min="6912" max="6912" width="4.7109375" style="4"/>
    <col min="6913" max="6913" width="5.28515625" style="4" customWidth="1"/>
    <col min="6914" max="6914" width="31.28515625" style="4" bestFit="1" customWidth="1"/>
    <col min="6915" max="6915" width="6.140625" style="4" customWidth="1"/>
    <col min="6916" max="6916" width="14.85546875" style="4" customWidth="1"/>
    <col min="6917" max="6917" width="6.140625" style="4" customWidth="1"/>
    <col min="6918" max="6918" width="14.140625" style="4" bestFit="1" customWidth="1"/>
    <col min="6919" max="6919" width="6.140625" style="4" customWidth="1"/>
    <col min="6920" max="6920" width="15" style="4" customWidth="1"/>
    <col min="6921" max="6922" width="7.7109375" style="4" customWidth="1"/>
    <col min="6923" max="6923" width="14.85546875" style="4" customWidth="1"/>
    <col min="6924" max="6925" width="11.42578125" style="4" customWidth="1"/>
    <col min="6926" max="7167" width="9.140625" style="4" customWidth="1"/>
    <col min="7168" max="7168" width="4.7109375" style="4"/>
    <col min="7169" max="7169" width="5.28515625" style="4" customWidth="1"/>
    <col min="7170" max="7170" width="31.28515625" style="4" bestFit="1" customWidth="1"/>
    <col min="7171" max="7171" width="6.140625" style="4" customWidth="1"/>
    <col min="7172" max="7172" width="14.85546875" style="4" customWidth="1"/>
    <col min="7173" max="7173" width="6.140625" style="4" customWidth="1"/>
    <col min="7174" max="7174" width="14.140625" style="4" bestFit="1" customWidth="1"/>
    <col min="7175" max="7175" width="6.140625" style="4" customWidth="1"/>
    <col min="7176" max="7176" width="15" style="4" customWidth="1"/>
    <col min="7177" max="7178" width="7.7109375" style="4" customWidth="1"/>
    <col min="7179" max="7179" width="14.85546875" style="4" customWidth="1"/>
    <col min="7180" max="7181" width="11.42578125" style="4" customWidth="1"/>
    <col min="7182" max="7423" width="9.140625" style="4" customWidth="1"/>
    <col min="7424" max="7424" width="4.7109375" style="4"/>
    <col min="7425" max="7425" width="5.28515625" style="4" customWidth="1"/>
    <col min="7426" max="7426" width="31.28515625" style="4" bestFit="1" customWidth="1"/>
    <col min="7427" max="7427" width="6.140625" style="4" customWidth="1"/>
    <col min="7428" max="7428" width="14.85546875" style="4" customWidth="1"/>
    <col min="7429" max="7429" width="6.140625" style="4" customWidth="1"/>
    <col min="7430" max="7430" width="14.140625" style="4" bestFit="1" customWidth="1"/>
    <col min="7431" max="7431" width="6.140625" style="4" customWidth="1"/>
    <col min="7432" max="7432" width="15" style="4" customWidth="1"/>
    <col min="7433" max="7434" width="7.7109375" style="4" customWidth="1"/>
    <col min="7435" max="7435" width="14.85546875" style="4" customWidth="1"/>
    <col min="7436" max="7437" width="11.42578125" style="4" customWidth="1"/>
    <col min="7438" max="7679" width="9.140625" style="4" customWidth="1"/>
    <col min="7680" max="7680" width="4.7109375" style="4"/>
    <col min="7681" max="7681" width="5.28515625" style="4" customWidth="1"/>
    <col min="7682" max="7682" width="31.28515625" style="4" bestFit="1" customWidth="1"/>
    <col min="7683" max="7683" width="6.140625" style="4" customWidth="1"/>
    <col min="7684" max="7684" width="14.85546875" style="4" customWidth="1"/>
    <col min="7685" max="7685" width="6.140625" style="4" customWidth="1"/>
    <col min="7686" max="7686" width="14.140625" style="4" bestFit="1" customWidth="1"/>
    <col min="7687" max="7687" width="6.140625" style="4" customWidth="1"/>
    <col min="7688" max="7688" width="15" style="4" customWidth="1"/>
    <col min="7689" max="7690" width="7.7109375" style="4" customWidth="1"/>
    <col min="7691" max="7691" width="14.85546875" style="4" customWidth="1"/>
    <col min="7692" max="7693" width="11.42578125" style="4" customWidth="1"/>
    <col min="7694" max="7935" width="9.140625" style="4" customWidth="1"/>
    <col min="7936" max="7936" width="4.7109375" style="4"/>
    <col min="7937" max="7937" width="5.28515625" style="4" customWidth="1"/>
    <col min="7938" max="7938" width="31.28515625" style="4" bestFit="1" customWidth="1"/>
    <col min="7939" max="7939" width="6.140625" style="4" customWidth="1"/>
    <col min="7940" max="7940" width="14.85546875" style="4" customWidth="1"/>
    <col min="7941" max="7941" width="6.140625" style="4" customWidth="1"/>
    <col min="7942" max="7942" width="14.140625" style="4" bestFit="1" customWidth="1"/>
    <col min="7943" max="7943" width="6.140625" style="4" customWidth="1"/>
    <col min="7944" max="7944" width="15" style="4" customWidth="1"/>
    <col min="7945" max="7946" width="7.7109375" style="4" customWidth="1"/>
    <col min="7947" max="7947" width="14.85546875" style="4" customWidth="1"/>
    <col min="7948" max="7949" width="11.42578125" style="4" customWidth="1"/>
    <col min="7950" max="8191" width="9.140625" style="4" customWidth="1"/>
    <col min="8192" max="8192" width="4.7109375" style="4"/>
    <col min="8193" max="8193" width="5.28515625" style="4" customWidth="1"/>
    <col min="8194" max="8194" width="31.28515625" style="4" bestFit="1" customWidth="1"/>
    <col min="8195" max="8195" width="6.140625" style="4" customWidth="1"/>
    <col min="8196" max="8196" width="14.85546875" style="4" customWidth="1"/>
    <col min="8197" max="8197" width="6.140625" style="4" customWidth="1"/>
    <col min="8198" max="8198" width="14.140625" style="4" bestFit="1" customWidth="1"/>
    <col min="8199" max="8199" width="6.140625" style="4" customWidth="1"/>
    <col min="8200" max="8200" width="15" style="4" customWidth="1"/>
    <col min="8201" max="8202" width="7.7109375" style="4" customWidth="1"/>
    <col min="8203" max="8203" width="14.85546875" style="4" customWidth="1"/>
    <col min="8204" max="8205" width="11.42578125" style="4" customWidth="1"/>
    <col min="8206" max="8447" width="9.140625" style="4" customWidth="1"/>
    <col min="8448" max="8448" width="4.7109375" style="4"/>
    <col min="8449" max="8449" width="5.28515625" style="4" customWidth="1"/>
    <col min="8450" max="8450" width="31.28515625" style="4" bestFit="1" customWidth="1"/>
    <col min="8451" max="8451" width="6.140625" style="4" customWidth="1"/>
    <col min="8452" max="8452" width="14.85546875" style="4" customWidth="1"/>
    <col min="8453" max="8453" width="6.140625" style="4" customWidth="1"/>
    <col min="8454" max="8454" width="14.140625" style="4" bestFit="1" customWidth="1"/>
    <col min="8455" max="8455" width="6.140625" style="4" customWidth="1"/>
    <col min="8456" max="8456" width="15" style="4" customWidth="1"/>
    <col min="8457" max="8458" width="7.7109375" style="4" customWidth="1"/>
    <col min="8459" max="8459" width="14.85546875" style="4" customWidth="1"/>
    <col min="8460" max="8461" width="11.42578125" style="4" customWidth="1"/>
    <col min="8462" max="8703" width="9.140625" style="4" customWidth="1"/>
    <col min="8704" max="8704" width="4.7109375" style="4"/>
    <col min="8705" max="8705" width="5.28515625" style="4" customWidth="1"/>
    <col min="8706" max="8706" width="31.28515625" style="4" bestFit="1" customWidth="1"/>
    <col min="8707" max="8707" width="6.140625" style="4" customWidth="1"/>
    <col min="8708" max="8708" width="14.85546875" style="4" customWidth="1"/>
    <col min="8709" max="8709" width="6.140625" style="4" customWidth="1"/>
    <col min="8710" max="8710" width="14.140625" style="4" bestFit="1" customWidth="1"/>
    <col min="8711" max="8711" width="6.140625" style="4" customWidth="1"/>
    <col min="8712" max="8712" width="15" style="4" customWidth="1"/>
    <col min="8713" max="8714" width="7.7109375" style="4" customWidth="1"/>
    <col min="8715" max="8715" width="14.85546875" style="4" customWidth="1"/>
    <col min="8716" max="8717" width="11.42578125" style="4" customWidth="1"/>
    <col min="8718" max="8959" width="9.140625" style="4" customWidth="1"/>
    <col min="8960" max="8960" width="4.7109375" style="4"/>
    <col min="8961" max="8961" width="5.28515625" style="4" customWidth="1"/>
    <col min="8962" max="8962" width="31.28515625" style="4" bestFit="1" customWidth="1"/>
    <col min="8963" max="8963" width="6.140625" style="4" customWidth="1"/>
    <col min="8964" max="8964" width="14.85546875" style="4" customWidth="1"/>
    <col min="8965" max="8965" width="6.140625" style="4" customWidth="1"/>
    <col min="8966" max="8966" width="14.140625" style="4" bestFit="1" customWidth="1"/>
    <col min="8967" max="8967" width="6.140625" style="4" customWidth="1"/>
    <col min="8968" max="8968" width="15" style="4" customWidth="1"/>
    <col min="8969" max="8970" width="7.7109375" style="4" customWidth="1"/>
    <col min="8971" max="8971" width="14.85546875" style="4" customWidth="1"/>
    <col min="8972" max="8973" width="11.42578125" style="4" customWidth="1"/>
    <col min="8974" max="9215" width="9.140625" style="4" customWidth="1"/>
    <col min="9216" max="9216" width="4.7109375" style="4"/>
    <col min="9217" max="9217" width="5.28515625" style="4" customWidth="1"/>
    <col min="9218" max="9218" width="31.28515625" style="4" bestFit="1" customWidth="1"/>
    <col min="9219" max="9219" width="6.140625" style="4" customWidth="1"/>
    <col min="9220" max="9220" width="14.85546875" style="4" customWidth="1"/>
    <col min="9221" max="9221" width="6.140625" style="4" customWidth="1"/>
    <col min="9222" max="9222" width="14.140625" style="4" bestFit="1" customWidth="1"/>
    <col min="9223" max="9223" width="6.140625" style="4" customWidth="1"/>
    <col min="9224" max="9224" width="15" style="4" customWidth="1"/>
    <col min="9225" max="9226" width="7.7109375" style="4" customWidth="1"/>
    <col min="9227" max="9227" width="14.85546875" style="4" customWidth="1"/>
    <col min="9228" max="9229" width="11.42578125" style="4" customWidth="1"/>
    <col min="9230" max="9471" width="9.140625" style="4" customWidth="1"/>
    <col min="9472" max="9472" width="4.7109375" style="4"/>
    <col min="9473" max="9473" width="5.28515625" style="4" customWidth="1"/>
    <col min="9474" max="9474" width="31.28515625" style="4" bestFit="1" customWidth="1"/>
    <col min="9475" max="9475" width="6.140625" style="4" customWidth="1"/>
    <col min="9476" max="9476" width="14.85546875" style="4" customWidth="1"/>
    <col min="9477" max="9477" width="6.140625" style="4" customWidth="1"/>
    <col min="9478" max="9478" width="14.140625" style="4" bestFit="1" customWidth="1"/>
    <col min="9479" max="9479" width="6.140625" style="4" customWidth="1"/>
    <col min="9480" max="9480" width="15" style="4" customWidth="1"/>
    <col min="9481" max="9482" width="7.7109375" style="4" customWidth="1"/>
    <col min="9483" max="9483" width="14.85546875" style="4" customWidth="1"/>
    <col min="9484" max="9485" width="11.42578125" style="4" customWidth="1"/>
    <col min="9486" max="9727" width="9.140625" style="4" customWidth="1"/>
    <col min="9728" max="9728" width="4.7109375" style="4"/>
    <col min="9729" max="9729" width="5.28515625" style="4" customWidth="1"/>
    <col min="9730" max="9730" width="31.28515625" style="4" bestFit="1" customWidth="1"/>
    <col min="9731" max="9731" width="6.140625" style="4" customWidth="1"/>
    <col min="9732" max="9732" width="14.85546875" style="4" customWidth="1"/>
    <col min="9733" max="9733" width="6.140625" style="4" customWidth="1"/>
    <col min="9734" max="9734" width="14.140625" style="4" bestFit="1" customWidth="1"/>
    <col min="9735" max="9735" width="6.140625" style="4" customWidth="1"/>
    <col min="9736" max="9736" width="15" style="4" customWidth="1"/>
    <col min="9737" max="9738" width="7.7109375" style="4" customWidth="1"/>
    <col min="9739" max="9739" width="14.85546875" style="4" customWidth="1"/>
    <col min="9740" max="9741" width="11.42578125" style="4" customWidth="1"/>
    <col min="9742" max="9983" width="9.140625" style="4" customWidth="1"/>
    <col min="9984" max="9984" width="4.7109375" style="4"/>
    <col min="9985" max="9985" width="5.28515625" style="4" customWidth="1"/>
    <col min="9986" max="9986" width="31.28515625" style="4" bestFit="1" customWidth="1"/>
    <col min="9987" max="9987" width="6.140625" style="4" customWidth="1"/>
    <col min="9988" max="9988" width="14.85546875" style="4" customWidth="1"/>
    <col min="9989" max="9989" width="6.140625" style="4" customWidth="1"/>
    <col min="9990" max="9990" width="14.140625" style="4" bestFit="1" customWidth="1"/>
    <col min="9991" max="9991" width="6.140625" style="4" customWidth="1"/>
    <col min="9992" max="9992" width="15" style="4" customWidth="1"/>
    <col min="9993" max="9994" width="7.7109375" style="4" customWidth="1"/>
    <col min="9995" max="9995" width="14.85546875" style="4" customWidth="1"/>
    <col min="9996" max="9997" width="11.42578125" style="4" customWidth="1"/>
    <col min="9998" max="10239" width="9.140625" style="4" customWidth="1"/>
    <col min="10240" max="10240" width="4.7109375" style="4"/>
    <col min="10241" max="10241" width="5.28515625" style="4" customWidth="1"/>
    <col min="10242" max="10242" width="31.28515625" style="4" bestFit="1" customWidth="1"/>
    <col min="10243" max="10243" width="6.140625" style="4" customWidth="1"/>
    <col min="10244" max="10244" width="14.85546875" style="4" customWidth="1"/>
    <col min="10245" max="10245" width="6.140625" style="4" customWidth="1"/>
    <col min="10246" max="10246" width="14.140625" style="4" bestFit="1" customWidth="1"/>
    <col min="10247" max="10247" width="6.140625" style="4" customWidth="1"/>
    <col min="10248" max="10248" width="15" style="4" customWidth="1"/>
    <col min="10249" max="10250" width="7.7109375" style="4" customWidth="1"/>
    <col min="10251" max="10251" width="14.85546875" style="4" customWidth="1"/>
    <col min="10252" max="10253" width="11.42578125" style="4" customWidth="1"/>
    <col min="10254" max="10495" width="9.140625" style="4" customWidth="1"/>
    <col min="10496" max="10496" width="4.7109375" style="4"/>
    <col min="10497" max="10497" width="5.28515625" style="4" customWidth="1"/>
    <col min="10498" max="10498" width="31.28515625" style="4" bestFit="1" customWidth="1"/>
    <col min="10499" max="10499" width="6.140625" style="4" customWidth="1"/>
    <col min="10500" max="10500" width="14.85546875" style="4" customWidth="1"/>
    <col min="10501" max="10501" width="6.140625" style="4" customWidth="1"/>
    <col min="10502" max="10502" width="14.140625" style="4" bestFit="1" customWidth="1"/>
    <col min="10503" max="10503" width="6.140625" style="4" customWidth="1"/>
    <col min="10504" max="10504" width="15" style="4" customWidth="1"/>
    <col min="10505" max="10506" width="7.7109375" style="4" customWidth="1"/>
    <col min="10507" max="10507" width="14.85546875" style="4" customWidth="1"/>
    <col min="10508" max="10509" width="11.42578125" style="4" customWidth="1"/>
    <col min="10510" max="10751" width="9.140625" style="4" customWidth="1"/>
    <col min="10752" max="10752" width="4.7109375" style="4"/>
    <col min="10753" max="10753" width="5.28515625" style="4" customWidth="1"/>
    <col min="10754" max="10754" width="31.28515625" style="4" bestFit="1" customWidth="1"/>
    <col min="10755" max="10755" width="6.140625" style="4" customWidth="1"/>
    <col min="10756" max="10756" width="14.85546875" style="4" customWidth="1"/>
    <col min="10757" max="10757" width="6.140625" style="4" customWidth="1"/>
    <col min="10758" max="10758" width="14.140625" style="4" bestFit="1" customWidth="1"/>
    <col min="10759" max="10759" width="6.140625" style="4" customWidth="1"/>
    <col min="10760" max="10760" width="15" style="4" customWidth="1"/>
    <col min="10761" max="10762" width="7.7109375" style="4" customWidth="1"/>
    <col min="10763" max="10763" width="14.85546875" style="4" customWidth="1"/>
    <col min="10764" max="10765" width="11.42578125" style="4" customWidth="1"/>
    <col min="10766" max="11007" width="9.140625" style="4" customWidth="1"/>
    <col min="11008" max="11008" width="4.7109375" style="4"/>
    <col min="11009" max="11009" width="5.28515625" style="4" customWidth="1"/>
    <col min="11010" max="11010" width="31.28515625" style="4" bestFit="1" customWidth="1"/>
    <col min="11011" max="11011" width="6.140625" style="4" customWidth="1"/>
    <col min="11012" max="11012" width="14.85546875" style="4" customWidth="1"/>
    <col min="11013" max="11013" width="6.140625" style="4" customWidth="1"/>
    <col min="11014" max="11014" width="14.140625" style="4" bestFit="1" customWidth="1"/>
    <col min="11015" max="11015" width="6.140625" style="4" customWidth="1"/>
    <col min="11016" max="11016" width="15" style="4" customWidth="1"/>
    <col min="11017" max="11018" width="7.7109375" style="4" customWidth="1"/>
    <col min="11019" max="11019" width="14.85546875" style="4" customWidth="1"/>
    <col min="11020" max="11021" width="11.42578125" style="4" customWidth="1"/>
    <col min="11022" max="11263" width="9.140625" style="4" customWidth="1"/>
    <col min="11264" max="11264" width="4.7109375" style="4"/>
    <col min="11265" max="11265" width="5.28515625" style="4" customWidth="1"/>
    <col min="11266" max="11266" width="31.28515625" style="4" bestFit="1" customWidth="1"/>
    <col min="11267" max="11267" width="6.140625" style="4" customWidth="1"/>
    <col min="11268" max="11268" width="14.85546875" style="4" customWidth="1"/>
    <col min="11269" max="11269" width="6.140625" style="4" customWidth="1"/>
    <col min="11270" max="11270" width="14.140625" style="4" bestFit="1" customWidth="1"/>
    <col min="11271" max="11271" width="6.140625" style="4" customWidth="1"/>
    <col min="11272" max="11272" width="15" style="4" customWidth="1"/>
    <col min="11273" max="11274" width="7.7109375" style="4" customWidth="1"/>
    <col min="11275" max="11275" width="14.85546875" style="4" customWidth="1"/>
    <col min="11276" max="11277" width="11.42578125" style="4" customWidth="1"/>
    <col min="11278" max="11519" width="9.140625" style="4" customWidth="1"/>
    <col min="11520" max="11520" width="4.7109375" style="4"/>
    <col min="11521" max="11521" width="5.28515625" style="4" customWidth="1"/>
    <col min="11522" max="11522" width="31.28515625" style="4" bestFit="1" customWidth="1"/>
    <col min="11523" max="11523" width="6.140625" style="4" customWidth="1"/>
    <col min="11524" max="11524" width="14.85546875" style="4" customWidth="1"/>
    <col min="11525" max="11525" width="6.140625" style="4" customWidth="1"/>
    <col min="11526" max="11526" width="14.140625" style="4" bestFit="1" customWidth="1"/>
    <col min="11527" max="11527" width="6.140625" style="4" customWidth="1"/>
    <col min="11528" max="11528" width="15" style="4" customWidth="1"/>
    <col min="11529" max="11530" width="7.7109375" style="4" customWidth="1"/>
    <col min="11531" max="11531" width="14.85546875" style="4" customWidth="1"/>
    <col min="11532" max="11533" width="11.42578125" style="4" customWidth="1"/>
    <col min="11534" max="11775" width="9.140625" style="4" customWidth="1"/>
    <col min="11776" max="11776" width="4.7109375" style="4"/>
    <col min="11777" max="11777" width="5.28515625" style="4" customWidth="1"/>
    <col min="11778" max="11778" width="31.28515625" style="4" bestFit="1" customWidth="1"/>
    <col min="11779" max="11779" width="6.140625" style="4" customWidth="1"/>
    <col min="11780" max="11780" width="14.85546875" style="4" customWidth="1"/>
    <col min="11781" max="11781" width="6.140625" style="4" customWidth="1"/>
    <col min="11782" max="11782" width="14.140625" style="4" bestFit="1" customWidth="1"/>
    <col min="11783" max="11783" width="6.140625" style="4" customWidth="1"/>
    <col min="11784" max="11784" width="15" style="4" customWidth="1"/>
    <col min="11785" max="11786" width="7.7109375" style="4" customWidth="1"/>
    <col min="11787" max="11787" width="14.85546875" style="4" customWidth="1"/>
    <col min="11788" max="11789" width="11.42578125" style="4" customWidth="1"/>
    <col min="11790" max="12031" width="9.140625" style="4" customWidth="1"/>
    <col min="12032" max="12032" width="4.7109375" style="4"/>
    <col min="12033" max="12033" width="5.28515625" style="4" customWidth="1"/>
    <col min="12034" max="12034" width="31.28515625" style="4" bestFit="1" customWidth="1"/>
    <col min="12035" max="12035" width="6.140625" style="4" customWidth="1"/>
    <col min="12036" max="12036" width="14.85546875" style="4" customWidth="1"/>
    <col min="12037" max="12037" width="6.140625" style="4" customWidth="1"/>
    <col min="12038" max="12038" width="14.140625" style="4" bestFit="1" customWidth="1"/>
    <col min="12039" max="12039" width="6.140625" style="4" customWidth="1"/>
    <col min="12040" max="12040" width="15" style="4" customWidth="1"/>
    <col min="12041" max="12042" width="7.7109375" style="4" customWidth="1"/>
    <col min="12043" max="12043" width="14.85546875" style="4" customWidth="1"/>
    <col min="12044" max="12045" width="11.42578125" style="4" customWidth="1"/>
    <col min="12046" max="12287" width="9.140625" style="4" customWidth="1"/>
    <col min="12288" max="12288" width="4.7109375" style="4"/>
    <col min="12289" max="12289" width="5.28515625" style="4" customWidth="1"/>
    <col min="12290" max="12290" width="31.28515625" style="4" bestFit="1" customWidth="1"/>
    <col min="12291" max="12291" width="6.140625" style="4" customWidth="1"/>
    <col min="12292" max="12292" width="14.85546875" style="4" customWidth="1"/>
    <col min="12293" max="12293" width="6.140625" style="4" customWidth="1"/>
    <col min="12294" max="12294" width="14.140625" style="4" bestFit="1" customWidth="1"/>
    <col min="12295" max="12295" width="6.140625" style="4" customWidth="1"/>
    <col min="12296" max="12296" width="15" style="4" customWidth="1"/>
    <col min="12297" max="12298" width="7.7109375" style="4" customWidth="1"/>
    <col min="12299" max="12299" width="14.85546875" style="4" customWidth="1"/>
    <col min="12300" max="12301" width="11.42578125" style="4" customWidth="1"/>
    <col min="12302" max="12543" width="9.140625" style="4" customWidth="1"/>
    <col min="12544" max="12544" width="4.7109375" style="4"/>
    <col min="12545" max="12545" width="5.28515625" style="4" customWidth="1"/>
    <col min="12546" max="12546" width="31.28515625" style="4" bestFit="1" customWidth="1"/>
    <col min="12547" max="12547" width="6.140625" style="4" customWidth="1"/>
    <col min="12548" max="12548" width="14.85546875" style="4" customWidth="1"/>
    <col min="12549" max="12549" width="6.140625" style="4" customWidth="1"/>
    <col min="12550" max="12550" width="14.140625" style="4" bestFit="1" customWidth="1"/>
    <col min="12551" max="12551" width="6.140625" style="4" customWidth="1"/>
    <col min="12552" max="12552" width="15" style="4" customWidth="1"/>
    <col min="12553" max="12554" width="7.7109375" style="4" customWidth="1"/>
    <col min="12555" max="12555" width="14.85546875" style="4" customWidth="1"/>
    <col min="12556" max="12557" width="11.42578125" style="4" customWidth="1"/>
    <col min="12558" max="12799" width="9.140625" style="4" customWidth="1"/>
    <col min="12800" max="12800" width="4.7109375" style="4"/>
    <col min="12801" max="12801" width="5.28515625" style="4" customWidth="1"/>
    <col min="12802" max="12802" width="31.28515625" style="4" bestFit="1" customWidth="1"/>
    <col min="12803" max="12803" width="6.140625" style="4" customWidth="1"/>
    <col min="12804" max="12804" width="14.85546875" style="4" customWidth="1"/>
    <col min="12805" max="12805" width="6.140625" style="4" customWidth="1"/>
    <col min="12806" max="12806" width="14.140625" style="4" bestFit="1" customWidth="1"/>
    <col min="12807" max="12807" width="6.140625" style="4" customWidth="1"/>
    <col min="12808" max="12808" width="15" style="4" customWidth="1"/>
    <col min="12809" max="12810" width="7.7109375" style="4" customWidth="1"/>
    <col min="12811" max="12811" width="14.85546875" style="4" customWidth="1"/>
    <col min="12812" max="12813" width="11.42578125" style="4" customWidth="1"/>
    <col min="12814" max="13055" width="9.140625" style="4" customWidth="1"/>
    <col min="13056" max="13056" width="4.7109375" style="4"/>
    <col min="13057" max="13057" width="5.28515625" style="4" customWidth="1"/>
    <col min="13058" max="13058" width="31.28515625" style="4" bestFit="1" customWidth="1"/>
    <col min="13059" max="13059" width="6.140625" style="4" customWidth="1"/>
    <col min="13060" max="13060" width="14.85546875" style="4" customWidth="1"/>
    <col min="13061" max="13061" width="6.140625" style="4" customWidth="1"/>
    <col min="13062" max="13062" width="14.140625" style="4" bestFit="1" customWidth="1"/>
    <col min="13063" max="13063" width="6.140625" style="4" customWidth="1"/>
    <col min="13064" max="13064" width="15" style="4" customWidth="1"/>
    <col min="13065" max="13066" width="7.7109375" style="4" customWidth="1"/>
    <col min="13067" max="13067" width="14.85546875" style="4" customWidth="1"/>
    <col min="13068" max="13069" width="11.42578125" style="4" customWidth="1"/>
    <col min="13070" max="13311" width="9.140625" style="4" customWidth="1"/>
    <col min="13312" max="13312" width="4.7109375" style="4"/>
    <col min="13313" max="13313" width="5.28515625" style="4" customWidth="1"/>
    <col min="13314" max="13314" width="31.28515625" style="4" bestFit="1" customWidth="1"/>
    <col min="13315" max="13315" width="6.140625" style="4" customWidth="1"/>
    <col min="13316" max="13316" width="14.85546875" style="4" customWidth="1"/>
    <col min="13317" max="13317" width="6.140625" style="4" customWidth="1"/>
    <col min="13318" max="13318" width="14.140625" style="4" bestFit="1" customWidth="1"/>
    <col min="13319" max="13319" width="6.140625" style="4" customWidth="1"/>
    <col min="13320" max="13320" width="15" style="4" customWidth="1"/>
    <col min="13321" max="13322" width="7.7109375" style="4" customWidth="1"/>
    <col min="13323" max="13323" width="14.85546875" style="4" customWidth="1"/>
    <col min="13324" max="13325" width="11.42578125" style="4" customWidth="1"/>
    <col min="13326" max="13567" width="9.140625" style="4" customWidth="1"/>
    <col min="13568" max="13568" width="4.7109375" style="4"/>
    <col min="13569" max="13569" width="5.28515625" style="4" customWidth="1"/>
    <col min="13570" max="13570" width="31.28515625" style="4" bestFit="1" customWidth="1"/>
    <col min="13571" max="13571" width="6.140625" style="4" customWidth="1"/>
    <col min="13572" max="13572" width="14.85546875" style="4" customWidth="1"/>
    <col min="13573" max="13573" width="6.140625" style="4" customWidth="1"/>
    <col min="13574" max="13574" width="14.140625" style="4" bestFit="1" customWidth="1"/>
    <col min="13575" max="13575" width="6.140625" style="4" customWidth="1"/>
    <col min="13576" max="13576" width="15" style="4" customWidth="1"/>
    <col min="13577" max="13578" width="7.7109375" style="4" customWidth="1"/>
    <col min="13579" max="13579" width="14.85546875" style="4" customWidth="1"/>
    <col min="13580" max="13581" width="11.42578125" style="4" customWidth="1"/>
    <col min="13582" max="13823" width="9.140625" style="4" customWidth="1"/>
    <col min="13824" max="13824" width="4.7109375" style="4"/>
    <col min="13825" max="13825" width="5.28515625" style="4" customWidth="1"/>
    <col min="13826" max="13826" width="31.28515625" style="4" bestFit="1" customWidth="1"/>
    <col min="13827" max="13827" width="6.140625" style="4" customWidth="1"/>
    <col min="13828" max="13828" width="14.85546875" style="4" customWidth="1"/>
    <col min="13829" max="13829" width="6.140625" style="4" customWidth="1"/>
    <col min="13830" max="13830" width="14.140625" style="4" bestFit="1" customWidth="1"/>
    <col min="13831" max="13831" width="6.140625" style="4" customWidth="1"/>
    <col min="13832" max="13832" width="15" style="4" customWidth="1"/>
    <col min="13833" max="13834" width="7.7109375" style="4" customWidth="1"/>
    <col min="13835" max="13835" width="14.85546875" style="4" customWidth="1"/>
    <col min="13836" max="13837" width="11.42578125" style="4" customWidth="1"/>
    <col min="13838" max="14079" width="9.140625" style="4" customWidth="1"/>
    <col min="14080" max="14080" width="4.7109375" style="4"/>
    <col min="14081" max="14081" width="5.28515625" style="4" customWidth="1"/>
    <col min="14082" max="14082" width="31.28515625" style="4" bestFit="1" customWidth="1"/>
    <col min="14083" max="14083" width="6.140625" style="4" customWidth="1"/>
    <col min="14084" max="14084" width="14.85546875" style="4" customWidth="1"/>
    <col min="14085" max="14085" width="6.140625" style="4" customWidth="1"/>
    <col min="14086" max="14086" width="14.140625" style="4" bestFit="1" customWidth="1"/>
    <col min="14087" max="14087" width="6.140625" style="4" customWidth="1"/>
    <col min="14088" max="14088" width="15" style="4" customWidth="1"/>
    <col min="14089" max="14090" width="7.7109375" style="4" customWidth="1"/>
    <col min="14091" max="14091" width="14.85546875" style="4" customWidth="1"/>
    <col min="14092" max="14093" width="11.42578125" style="4" customWidth="1"/>
    <col min="14094" max="14335" width="9.140625" style="4" customWidth="1"/>
    <col min="14336" max="14336" width="4.7109375" style="4"/>
    <col min="14337" max="14337" width="5.28515625" style="4" customWidth="1"/>
    <col min="14338" max="14338" width="31.28515625" style="4" bestFit="1" customWidth="1"/>
    <col min="14339" max="14339" width="6.140625" style="4" customWidth="1"/>
    <col min="14340" max="14340" width="14.85546875" style="4" customWidth="1"/>
    <col min="14341" max="14341" width="6.140625" style="4" customWidth="1"/>
    <col min="14342" max="14342" width="14.140625" style="4" bestFit="1" customWidth="1"/>
    <col min="14343" max="14343" width="6.140625" style="4" customWidth="1"/>
    <col min="14344" max="14344" width="15" style="4" customWidth="1"/>
    <col min="14345" max="14346" width="7.7109375" style="4" customWidth="1"/>
    <col min="14347" max="14347" width="14.85546875" style="4" customWidth="1"/>
    <col min="14348" max="14349" width="11.42578125" style="4" customWidth="1"/>
    <col min="14350" max="14591" width="9.140625" style="4" customWidth="1"/>
    <col min="14592" max="14592" width="4.7109375" style="4"/>
    <col min="14593" max="14593" width="5.28515625" style="4" customWidth="1"/>
    <col min="14594" max="14594" width="31.28515625" style="4" bestFit="1" customWidth="1"/>
    <col min="14595" max="14595" width="6.140625" style="4" customWidth="1"/>
    <col min="14596" max="14596" width="14.85546875" style="4" customWidth="1"/>
    <col min="14597" max="14597" width="6.140625" style="4" customWidth="1"/>
    <col min="14598" max="14598" width="14.140625" style="4" bestFit="1" customWidth="1"/>
    <col min="14599" max="14599" width="6.140625" style="4" customWidth="1"/>
    <col min="14600" max="14600" width="15" style="4" customWidth="1"/>
    <col min="14601" max="14602" width="7.7109375" style="4" customWidth="1"/>
    <col min="14603" max="14603" width="14.85546875" style="4" customWidth="1"/>
    <col min="14604" max="14605" width="11.42578125" style="4" customWidth="1"/>
    <col min="14606" max="14847" width="9.140625" style="4" customWidth="1"/>
    <col min="14848" max="14848" width="4.7109375" style="4"/>
    <col min="14849" max="14849" width="5.28515625" style="4" customWidth="1"/>
    <col min="14850" max="14850" width="31.28515625" style="4" bestFit="1" customWidth="1"/>
    <col min="14851" max="14851" width="6.140625" style="4" customWidth="1"/>
    <col min="14852" max="14852" width="14.85546875" style="4" customWidth="1"/>
    <col min="14853" max="14853" width="6.140625" style="4" customWidth="1"/>
    <col min="14854" max="14854" width="14.140625" style="4" bestFit="1" customWidth="1"/>
    <col min="14855" max="14855" width="6.140625" style="4" customWidth="1"/>
    <col min="14856" max="14856" width="15" style="4" customWidth="1"/>
    <col min="14857" max="14858" width="7.7109375" style="4" customWidth="1"/>
    <col min="14859" max="14859" width="14.85546875" style="4" customWidth="1"/>
    <col min="14860" max="14861" width="11.42578125" style="4" customWidth="1"/>
    <col min="14862" max="15103" width="9.140625" style="4" customWidth="1"/>
    <col min="15104" max="15104" width="4.7109375" style="4"/>
    <col min="15105" max="15105" width="5.28515625" style="4" customWidth="1"/>
    <col min="15106" max="15106" width="31.28515625" style="4" bestFit="1" customWidth="1"/>
    <col min="15107" max="15107" width="6.140625" style="4" customWidth="1"/>
    <col min="15108" max="15108" width="14.85546875" style="4" customWidth="1"/>
    <col min="15109" max="15109" width="6.140625" style="4" customWidth="1"/>
    <col min="15110" max="15110" width="14.140625" style="4" bestFit="1" customWidth="1"/>
    <col min="15111" max="15111" width="6.140625" style="4" customWidth="1"/>
    <col min="15112" max="15112" width="15" style="4" customWidth="1"/>
    <col min="15113" max="15114" width="7.7109375" style="4" customWidth="1"/>
    <col min="15115" max="15115" width="14.85546875" style="4" customWidth="1"/>
    <col min="15116" max="15117" width="11.42578125" style="4" customWidth="1"/>
    <col min="15118" max="15359" width="9.140625" style="4" customWidth="1"/>
    <col min="15360" max="15360" width="4.7109375" style="4"/>
    <col min="15361" max="15361" width="5.28515625" style="4" customWidth="1"/>
    <col min="15362" max="15362" width="31.28515625" style="4" bestFit="1" customWidth="1"/>
    <col min="15363" max="15363" width="6.140625" style="4" customWidth="1"/>
    <col min="15364" max="15364" width="14.85546875" style="4" customWidth="1"/>
    <col min="15365" max="15365" width="6.140625" style="4" customWidth="1"/>
    <col min="15366" max="15366" width="14.140625" style="4" bestFit="1" customWidth="1"/>
    <col min="15367" max="15367" width="6.140625" style="4" customWidth="1"/>
    <col min="15368" max="15368" width="15" style="4" customWidth="1"/>
    <col min="15369" max="15370" width="7.7109375" style="4" customWidth="1"/>
    <col min="15371" max="15371" width="14.85546875" style="4" customWidth="1"/>
    <col min="15372" max="15373" width="11.42578125" style="4" customWidth="1"/>
    <col min="15374" max="15615" width="9.140625" style="4" customWidth="1"/>
    <col min="15616" max="15616" width="4.7109375" style="4"/>
    <col min="15617" max="15617" width="5.28515625" style="4" customWidth="1"/>
    <col min="15618" max="15618" width="31.28515625" style="4" bestFit="1" customWidth="1"/>
    <col min="15619" max="15619" width="6.140625" style="4" customWidth="1"/>
    <col min="15620" max="15620" width="14.85546875" style="4" customWidth="1"/>
    <col min="15621" max="15621" width="6.140625" style="4" customWidth="1"/>
    <col min="15622" max="15622" width="14.140625" style="4" bestFit="1" customWidth="1"/>
    <col min="15623" max="15623" width="6.140625" style="4" customWidth="1"/>
    <col min="15624" max="15624" width="15" style="4" customWidth="1"/>
    <col min="15625" max="15626" width="7.7109375" style="4" customWidth="1"/>
    <col min="15627" max="15627" width="14.85546875" style="4" customWidth="1"/>
    <col min="15628" max="15629" width="11.42578125" style="4" customWidth="1"/>
    <col min="15630" max="15871" width="9.140625" style="4" customWidth="1"/>
    <col min="15872" max="15872" width="4.7109375" style="4"/>
    <col min="15873" max="15873" width="5.28515625" style="4" customWidth="1"/>
    <col min="15874" max="15874" width="31.28515625" style="4" bestFit="1" customWidth="1"/>
    <col min="15875" max="15875" width="6.140625" style="4" customWidth="1"/>
    <col min="15876" max="15876" width="14.85546875" style="4" customWidth="1"/>
    <col min="15877" max="15877" width="6.140625" style="4" customWidth="1"/>
    <col min="15878" max="15878" width="14.140625" style="4" bestFit="1" customWidth="1"/>
    <col min="15879" max="15879" width="6.140625" style="4" customWidth="1"/>
    <col min="15880" max="15880" width="15" style="4" customWidth="1"/>
    <col min="15881" max="15882" width="7.7109375" style="4" customWidth="1"/>
    <col min="15883" max="15883" width="14.85546875" style="4" customWidth="1"/>
    <col min="15884" max="15885" width="11.42578125" style="4" customWidth="1"/>
    <col min="15886" max="16127" width="9.140625" style="4" customWidth="1"/>
    <col min="16128" max="16128" width="4.7109375" style="4"/>
    <col min="16129" max="16129" width="5.28515625" style="4" customWidth="1"/>
    <col min="16130" max="16130" width="31.28515625" style="4" bestFit="1" customWidth="1"/>
    <col min="16131" max="16131" width="6.140625" style="4" customWidth="1"/>
    <col min="16132" max="16132" width="14.85546875" style="4" customWidth="1"/>
    <col min="16133" max="16133" width="6.140625" style="4" customWidth="1"/>
    <col min="16134" max="16134" width="14.140625" style="4" bestFit="1" customWidth="1"/>
    <col min="16135" max="16135" width="6.140625" style="4" customWidth="1"/>
    <col min="16136" max="16136" width="15" style="4" customWidth="1"/>
    <col min="16137" max="16138" width="7.7109375" style="4" customWidth="1"/>
    <col min="16139" max="16139" width="14.85546875" style="4" customWidth="1"/>
    <col min="16140" max="16141" width="11.42578125" style="4" customWidth="1"/>
    <col min="16142" max="16383" width="9.140625" style="4" customWidth="1"/>
    <col min="16384" max="16384" width="4.7109375" style="4"/>
  </cols>
  <sheetData>
    <row r="1" spans="1:18" ht="16.5" customHeight="1" x14ac:dyDescent="0.2">
      <c r="P1" s="405" t="s">
        <v>295</v>
      </c>
      <c r="Q1" s="405"/>
      <c r="R1" s="105"/>
    </row>
    <row r="2" spans="1:18" ht="36" customHeight="1" x14ac:dyDescent="0.2">
      <c r="A2" s="404" t="s">
        <v>285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</row>
    <row r="3" spans="1:18" ht="0.75" customHeight="1" x14ac:dyDescent="0.2">
      <c r="A3" s="404"/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</row>
    <row r="4" spans="1:18" s="24" customFormat="1" ht="16.5" thickBot="1" x14ac:dyDescent="0.3">
      <c r="A4" s="416"/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9"/>
    </row>
    <row r="5" spans="1:18" ht="33.75" customHeight="1" x14ac:dyDescent="0.2">
      <c r="A5" s="417" t="s">
        <v>2</v>
      </c>
      <c r="B5" s="419" t="s">
        <v>127</v>
      </c>
      <c r="C5" s="406" t="s">
        <v>128</v>
      </c>
      <c r="D5" s="407"/>
      <c r="E5" s="406" t="s">
        <v>129</v>
      </c>
      <c r="F5" s="407"/>
      <c r="G5" s="406" t="s">
        <v>203</v>
      </c>
      <c r="H5" s="407"/>
      <c r="I5" s="406" t="s">
        <v>255</v>
      </c>
      <c r="J5" s="407"/>
      <c r="K5" s="406" t="s">
        <v>205</v>
      </c>
      <c r="L5" s="407"/>
      <c r="M5" s="408" t="s">
        <v>130</v>
      </c>
      <c r="N5" s="408" t="s">
        <v>131</v>
      </c>
      <c r="O5" s="410" t="s">
        <v>132</v>
      </c>
      <c r="P5" s="410" t="s">
        <v>133</v>
      </c>
      <c r="Q5" s="412" t="s">
        <v>134</v>
      </c>
    </row>
    <row r="6" spans="1:18" ht="32.25" customHeight="1" x14ac:dyDescent="0.2">
      <c r="A6" s="418"/>
      <c r="B6" s="420"/>
      <c r="C6" s="176" t="s">
        <v>135</v>
      </c>
      <c r="D6" s="177" t="s">
        <v>136</v>
      </c>
      <c r="E6" s="176" t="s">
        <v>135</v>
      </c>
      <c r="F6" s="177" t="s">
        <v>136</v>
      </c>
      <c r="G6" s="176" t="s">
        <v>135</v>
      </c>
      <c r="H6" s="177" t="s">
        <v>136</v>
      </c>
      <c r="I6" s="176" t="s">
        <v>135</v>
      </c>
      <c r="J6" s="177" t="s">
        <v>136</v>
      </c>
      <c r="K6" s="176" t="s">
        <v>135</v>
      </c>
      <c r="L6" s="177" t="s">
        <v>136</v>
      </c>
      <c r="M6" s="409"/>
      <c r="N6" s="409"/>
      <c r="O6" s="411"/>
      <c r="P6" s="411"/>
      <c r="Q6" s="413"/>
    </row>
    <row r="7" spans="1:18" s="25" customFormat="1" ht="37.5" customHeight="1" x14ac:dyDescent="0.25">
      <c r="A7" s="197">
        <v>1</v>
      </c>
      <c r="B7" s="172">
        <v>2</v>
      </c>
      <c r="C7" s="172">
        <v>3</v>
      </c>
      <c r="D7" s="173">
        <v>4</v>
      </c>
      <c r="E7" s="173">
        <v>5</v>
      </c>
      <c r="F7" s="173">
        <v>6</v>
      </c>
      <c r="G7" s="173">
        <v>7</v>
      </c>
      <c r="H7" s="173">
        <v>8</v>
      </c>
      <c r="I7" s="173">
        <v>9</v>
      </c>
      <c r="J7" s="173">
        <v>10</v>
      </c>
      <c r="K7" s="173">
        <v>11</v>
      </c>
      <c r="L7" s="173">
        <v>12</v>
      </c>
      <c r="M7" s="174">
        <v>13</v>
      </c>
      <c r="N7" s="174" t="s">
        <v>206</v>
      </c>
      <c r="O7" s="175" t="s">
        <v>207</v>
      </c>
      <c r="P7" s="174">
        <v>16</v>
      </c>
      <c r="Q7" s="198">
        <v>17</v>
      </c>
    </row>
    <row r="8" spans="1:18" s="27" customFormat="1" ht="18" x14ac:dyDescent="0.15">
      <c r="A8" s="376" t="s">
        <v>137</v>
      </c>
      <c r="B8" s="195" t="s">
        <v>138</v>
      </c>
      <c r="C8" s="199">
        <v>4</v>
      </c>
      <c r="D8" s="200">
        <v>12528480</v>
      </c>
      <c r="E8" s="199"/>
      <c r="F8" s="200"/>
      <c r="G8" s="200"/>
      <c r="H8" s="200"/>
      <c r="I8" s="289"/>
      <c r="J8" s="200"/>
      <c r="K8" s="199"/>
      <c r="L8" s="200"/>
      <c r="M8" s="199">
        <v>0</v>
      </c>
      <c r="N8" s="199">
        <v>4</v>
      </c>
      <c r="O8" s="200">
        <v>12528480</v>
      </c>
      <c r="P8" s="26">
        <v>1.0053617008835596</v>
      </c>
      <c r="Q8" s="26">
        <v>0.61823802163833075</v>
      </c>
    </row>
    <row r="9" spans="1:18" s="27" customFormat="1" ht="11.25" x14ac:dyDescent="0.15">
      <c r="A9" s="377" t="s">
        <v>7</v>
      </c>
      <c r="B9" s="196" t="s">
        <v>8</v>
      </c>
      <c r="C9" s="201">
        <v>16</v>
      </c>
      <c r="D9" s="202">
        <v>54928922.18</v>
      </c>
      <c r="E9" s="201"/>
      <c r="F9" s="202"/>
      <c r="G9" s="202"/>
      <c r="H9" s="202"/>
      <c r="I9" s="290"/>
      <c r="J9" s="202"/>
      <c r="K9" s="201"/>
      <c r="L9" s="202"/>
      <c r="M9" s="201">
        <v>0</v>
      </c>
      <c r="N9" s="201">
        <v>16</v>
      </c>
      <c r="O9" s="202">
        <v>54928922.18</v>
      </c>
      <c r="P9" s="28">
        <v>4.4078319660952872</v>
      </c>
      <c r="Q9" s="28">
        <v>2.472952086553323</v>
      </c>
    </row>
    <row r="10" spans="1:18" s="27" customFormat="1" ht="11.25" x14ac:dyDescent="0.15">
      <c r="A10" s="376" t="s">
        <v>9</v>
      </c>
      <c r="B10" s="195" t="s">
        <v>10</v>
      </c>
      <c r="C10" s="199">
        <v>12</v>
      </c>
      <c r="D10" s="200">
        <v>4915227.669999999</v>
      </c>
      <c r="E10" s="199"/>
      <c r="F10" s="200"/>
      <c r="G10" s="200"/>
      <c r="H10" s="200"/>
      <c r="I10" s="289"/>
      <c r="J10" s="200"/>
      <c r="K10" s="199"/>
      <c r="L10" s="200"/>
      <c r="M10" s="199">
        <v>0</v>
      </c>
      <c r="N10" s="199">
        <v>12</v>
      </c>
      <c r="O10" s="200">
        <v>4915227.669999999</v>
      </c>
      <c r="P10" s="26">
        <v>0.39442786758977422</v>
      </c>
      <c r="Q10" s="26">
        <v>1.8547140649149922</v>
      </c>
    </row>
    <row r="11" spans="1:18" s="27" customFormat="1" ht="11.25" x14ac:dyDescent="0.15">
      <c r="A11" s="377" t="s">
        <v>270</v>
      </c>
      <c r="B11" s="196" t="s">
        <v>271</v>
      </c>
      <c r="C11" s="201">
        <v>4</v>
      </c>
      <c r="D11" s="202">
        <v>2975986.8</v>
      </c>
      <c r="E11" s="201"/>
      <c r="F11" s="202"/>
      <c r="G11" s="202"/>
      <c r="H11" s="202"/>
      <c r="I11" s="290"/>
      <c r="J11" s="202"/>
      <c r="K11" s="201"/>
      <c r="L11" s="202"/>
      <c r="M11" s="201">
        <v>0</v>
      </c>
      <c r="N11" s="201">
        <v>4</v>
      </c>
      <c r="O11" s="202">
        <v>2975986.8</v>
      </c>
      <c r="P11" s="28">
        <v>0.23881134431750872</v>
      </c>
      <c r="Q11" s="28">
        <v>0.61823802163833075</v>
      </c>
    </row>
    <row r="12" spans="1:18" s="27" customFormat="1" ht="11.25" x14ac:dyDescent="0.15">
      <c r="A12" s="376" t="s">
        <v>11</v>
      </c>
      <c r="B12" s="195" t="s">
        <v>12</v>
      </c>
      <c r="C12" s="199">
        <v>2</v>
      </c>
      <c r="D12" s="200">
        <v>1883994</v>
      </c>
      <c r="E12" s="199"/>
      <c r="F12" s="200"/>
      <c r="G12" s="200"/>
      <c r="H12" s="200"/>
      <c r="I12" s="289"/>
      <c r="J12" s="200"/>
      <c r="K12" s="199"/>
      <c r="L12" s="200"/>
      <c r="M12" s="199">
        <v>0</v>
      </c>
      <c r="N12" s="199">
        <v>2</v>
      </c>
      <c r="O12" s="200">
        <v>1883994</v>
      </c>
      <c r="P12" s="26">
        <v>0.15118317723254704</v>
      </c>
      <c r="Q12" s="26">
        <v>0.30911901081916537</v>
      </c>
    </row>
    <row r="13" spans="1:18" s="27" customFormat="1" ht="11.25" x14ac:dyDescent="0.15">
      <c r="A13" s="377" t="s">
        <v>272</v>
      </c>
      <c r="B13" s="196" t="s">
        <v>273</v>
      </c>
      <c r="C13" s="201">
        <v>4</v>
      </c>
      <c r="D13" s="202">
        <v>3044389.2299999995</v>
      </c>
      <c r="E13" s="201"/>
      <c r="F13" s="202"/>
      <c r="G13" s="202"/>
      <c r="H13" s="202"/>
      <c r="I13" s="290"/>
      <c r="J13" s="202"/>
      <c r="K13" s="201"/>
      <c r="L13" s="202"/>
      <c r="M13" s="201">
        <v>0</v>
      </c>
      <c r="N13" s="201">
        <v>4</v>
      </c>
      <c r="O13" s="202">
        <v>3044389.2299999995</v>
      </c>
      <c r="P13" s="28">
        <v>0.24430037278459873</v>
      </c>
      <c r="Q13" s="28">
        <v>0.61823802163833075</v>
      </c>
    </row>
    <row r="14" spans="1:18" s="27" customFormat="1" ht="18" x14ac:dyDescent="0.15">
      <c r="A14" s="376" t="s">
        <v>13</v>
      </c>
      <c r="B14" s="195" t="s">
        <v>14</v>
      </c>
      <c r="C14" s="199">
        <v>11</v>
      </c>
      <c r="D14" s="200">
        <v>12791665.950000001</v>
      </c>
      <c r="E14" s="199"/>
      <c r="F14" s="200"/>
      <c r="G14" s="200"/>
      <c r="H14" s="200"/>
      <c r="I14" s="289"/>
      <c r="J14" s="200"/>
      <c r="K14" s="199"/>
      <c r="L14" s="200"/>
      <c r="M14" s="199">
        <v>0</v>
      </c>
      <c r="N14" s="199">
        <v>11</v>
      </c>
      <c r="O14" s="200">
        <v>12791665.950000001</v>
      </c>
      <c r="P14" s="26">
        <v>1.0264813478272157</v>
      </c>
      <c r="Q14" s="26">
        <v>1.7001545595054095</v>
      </c>
    </row>
    <row r="15" spans="1:18" s="27" customFormat="1" ht="11.25" x14ac:dyDescent="0.15">
      <c r="A15" s="377" t="s">
        <v>15</v>
      </c>
      <c r="B15" s="196" t="s">
        <v>16</v>
      </c>
      <c r="C15" s="201">
        <v>2</v>
      </c>
      <c r="D15" s="202">
        <v>884270.63</v>
      </c>
      <c r="E15" s="201"/>
      <c r="F15" s="202"/>
      <c r="G15" s="202"/>
      <c r="H15" s="202"/>
      <c r="I15" s="290"/>
      <c r="J15" s="202"/>
      <c r="K15" s="201"/>
      <c r="L15" s="202"/>
      <c r="M15" s="201">
        <v>0</v>
      </c>
      <c r="N15" s="201">
        <v>2</v>
      </c>
      <c r="O15" s="202">
        <v>884270.63</v>
      </c>
      <c r="P15" s="28">
        <v>7.0959272363301601E-2</v>
      </c>
      <c r="Q15" s="28">
        <v>0.30911901081916537</v>
      </c>
    </row>
    <row r="16" spans="1:18" s="27" customFormat="1" ht="18" x14ac:dyDescent="0.15">
      <c r="A16" s="376" t="s">
        <v>17</v>
      </c>
      <c r="B16" s="195" t="s">
        <v>18</v>
      </c>
      <c r="C16" s="199">
        <v>1</v>
      </c>
      <c r="D16" s="200">
        <v>1000000</v>
      </c>
      <c r="E16" s="199"/>
      <c r="F16" s="200"/>
      <c r="G16" s="200"/>
      <c r="H16" s="200"/>
      <c r="I16" s="289"/>
      <c r="J16" s="200"/>
      <c r="K16" s="199"/>
      <c r="L16" s="200"/>
      <c r="M16" s="199">
        <v>0</v>
      </c>
      <c r="N16" s="199">
        <v>1</v>
      </c>
      <c r="O16" s="200">
        <v>1000000</v>
      </c>
      <c r="P16" s="26">
        <v>8.0246103348814823E-2</v>
      </c>
      <c r="Q16" s="26">
        <v>0.15455950540958269</v>
      </c>
    </row>
    <row r="17" spans="1:17" s="27" customFormat="1" ht="18" x14ac:dyDescent="0.15">
      <c r="A17" s="377" t="s">
        <v>19</v>
      </c>
      <c r="B17" s="196" t="s">
        <v>20</v>
      </c>
      <c r="C17" s="201">
        <v>2</v>
      </c>
      <c r="D17" s="202">
        <v>1434000</v>
      </c>
      <c r="E17" s="201"/>
      <c r="F17" s="202"/>
      <c r="G17" s="202"/>
      <c r="H17" s="202"/>
      <c r="I17" s="290"/>
      <c r="J17" s="202"/>
      <c r="K17" s="201"/>
      <c r="L17" s="202"/>
      <c r="M17" s="201">
        <v>0</v>
      </c>
      <c r="N17" s="201">
        <v>2</v>
      </c>
      <c r="O17" s="202">
        <v>1434000</v>
      </c>
      <c r="P17" s="28">
        <v>0.11507291220220046</v>
      </c>
      <c r="Q17" s="28">
        <v>0.30911901081916537</v>
      </c>
    </row>
    <row r="18" spans="1:17" s="27" customFormat="1" ht="11.25" x14ac:dyDescent="0.15">
      <c r="A18" s="376" t="s">
        <v>286</v>
      </c>
      <c r="B18" s="195" t="s">
        <v>287</v>
      </c>
      <c r="C18" s="199">
        <v>1</v>
      </c>
      <c r="D18" s="200">
        <v>3347601.26</v>
      </c>
      <c r="E18" s="199"/>
      <c r="F18" s="200"/>
      <c r="G18" s="200"/>
      <c r="H18" s="200"/>
      <c r="I18" s="289"/>
      <c r="J18" s="200"/>
      <c r="K18" s="199"/>
      <c r="L18" s="200"/>
      <c r="M18" s="199">
        <v>0</v>
      </c>
      <c r="N18" s="199">
        <v>1</v>
      </c>
      <c r="O18" s="200">
        <v>3347601.26</v>
      </c>
      <c r="P18" s="26">
        <v>0.26863195668058276</v>
      </c>
      <c r="Q18" s="26">
        <v>0.15455950540958269</v>
      </c>
    </row>
    <row r="19" spans="1:17" s="27" customFormat="1" ht="11.25" x14ac:dyDescent="0.15">
      <c r="A19" s="377" t="s">
        <v>21</v>
      </c>
      <c r="B19" s="196" t="s">
        <v>22</v>
      </c>
      <c r="C19" s="201">
        <v>3</v>
      </c>
      <c r="D19" s="202">
        <v>367524</v>
      </c>
      <c r="E19" s="201"/>
      <c r="F19" s="202"/>
      <c r="G19" s="202"/>
      <c r="H19" s="202"/>
      <c r="I19" s="290"/>
      <c r="J19" s="202"/>
      <c r="K19" s="201"/>
      <c r="L19" s="202"/>
      <c r="M19" s="201">
        <v>2</v>
      </c>
      <c r="N19" s="201">
        <v>5</v>
      </c>
      <c r="O19" s="202">
        <v>367524</v>
      </c>
      <c r="P19" s="28">
        <v>2.9492368887169822E-2</v>
      </c>
      <c r="Q19" s="28">
        <v>0.77279752704791349</v>
      </c>
    </row>
    <row r="20" spans="1:17" s="27" customFormat="1" ht="11.25" x14ac:dyDescent="0.15">
      <c r="A20" s="376" t="s">
        <v>23</v>
      </c>
      <c r="B20" s="195" t="s">
        <v>24</v>
      </c>
      <c r="C20" s="199">
        <v>8</v>
      </c>
      <c r="D20" s="200">
        <v>25299441.25</v>
      </c>
      <c r="E20" s="199"/>
      <c r="F20" s="200"/>
      <c r="G20" s="200"/>
      <c r="H20" s="200"/>
      <c r="I20" s="289"/>
      <c r="J20" s="200"/>
      <c r="K20" s="199"/>
      <c r="L20" s="200"/>
      <c r="M20" s="199">
        <v>0</v>
      </c>
      <c r="N20" s="199">
        <v>8</v>
      </c>
      <c r="O20" s="200">
        <v>25299441.25</v>
      </c>
      <c r="P20" s="26">
        <v>2.0301815772147691</v>
      </c>
      <c r="Q20" s="26">
        <v>1.2364760432766615</v>
      </c>
    </row>
    <row r="21" spans="1:17" s="27" customFormat="1" ht="11.25" x14ac:dyDescent="0.15">
      <c r="A21" s="377" t="s">
        <v>228</v>
      </c>
      <c r="B21" s="196" t="s">
        <v>229</v>
      </c>
      <c r="C21" s="201"/>
      <c r="D21" s="202"/>
      <c r="E21" s="201">
        <v>1</v>
      </c>
      <c r="F21" s="202">
        <v>606750</v>
      </c>
      <c r="G21" s="202"/>
      <c r="H21" s="202"/>
      <c r="I21" s="290"/>
      <c r="J21" s="202"/>
      <c r="K21" s="201"/>
      <c r="L21" s="202"/>
      <c r="M21" s="201">
        <v>1</v>
      </c>
      <c r="N21" s="201">
        <v>2</v>
      </c>
      <c r="O21" s="202">
        <v>606750</v>
      </c>
      <c r="P21" s="28">
        <v>4.8689323206893398E-2</v>
      </c>
      <c r="Q21" s="28">
        <v>0.30911901081916537</v>
      </c>
    </row>
    <row r="22" spans="1:17" s="27" customFormat="1" ht="18" x14ac:dyDescent="0.15">
      <c r="A22" s="376" t="s">
        <v>25</v>
      </c>
      <c r="B22" s="195" t="s">
        <v>26</v>
      </c>
      <c r="C22" s="199">
        <v>11</v>
      </c>
      <c r="D22" s="200">
        <v>5023815.8600000003</v>
      </c>
      <c r="E22" s="199"/>
      <c r="F22" s="200"/>
      <c r="G22" s="200"/>
      <c r="H22" s="200"/>
      <c r="I22" s="289"/>
      <c r="J22" s="200"/>
      <c r="K22" s="199"/>
      <c r="L22" s="200"/>
      <c r="M22" s="199">
        <v>0</v>
      </c>
      <c r="N22" s="199">
        <v>11</v>
      </c>
      <c r="O22" s="200">
        <v>5023815.8600000003</v>
      </c>
      <c r="P22" s="26">
        <v>0.40314164670697511</v>
      </c>
      <c r="Q22" s="26">
        <v>1.7001545595054095</v>
      </c>
    </row>
    <row r="23" spans="1:17" s="27" customFormat="1" ht="11.25" x14ac:dyDescent="0.15">
      <c r="A23" s="377" t="s">
        <v>27</v>
      </c>
      <c r="B23" s="196" t="s">
        <v>28</v>
      </c>
      <c r="C23" s="201">
        <v>24</v>
      </c>
      <c r="D23" s="202">
        <v>6802485.8299999991</v>
      </c>
      <c r="E23" s="201"/>
      <c r="F23" s="202"/>
      <c r="G23" s="202"/>
      <c r="H23" s="202"/>
      <c r="I23" s="290"/>
      <c r="J23" s="202"/>
      <c r="K23" s="201"/>
      <c r="L23" s="202"/>
      <c r="M23" s="201">
        <v>0</v>
      </c>
      <c r="N23" s="201">
        <v>24</v>
      </c>
      <c r="O23" s="202">
        <v>6802485.8299999991</v>
      </c>
      <c r="P23" s="28">
        <v>0.54587298094302827</v>
      </c>
      <c r="Q23" s="28">
        <v>3.7094281298299845</v>
      </c>
    </row>
    <row r="24" spans="1:17" s="27" customFormat="1" ht="18" x14ac:dyDescent="0.15">
      <c r="A24" s="376" t="s">
        <v>260</v>
      </c>
      <c r="B24" s="195" t="s">
        <v>261</v>
      </c>
      <c r="C24" s="199">
        <v>2</v>
      </c>
      <c r="D24" s="200">
        <v>2160000</v>
      </c>
      <c r="E24" s="199"/>
      <c r="F24" s="200"/>
      <c r="G24" s="200"/>
      <c r="H24" s="200"/>
      <c r="I24" s="289"/>
      <c r="J24" s="200"/>
      <c r="K24" s="199"/>
      <c r="L24" s="200"/>
      <c r="M24" s="199">
        <v>0</v>
      </c>
      <c r="N24" s="199">
        <v>2</v>
      </c>
      <c r="O24" s="200">
        <v>2160000</v>
      </c>
      <c r="P24" s="26">
        <v>0.17333158323344003</v>
      </c>
      <c r="Q24" s="26">
        <v>0.30911901081916537</v>
      </c>
    </row>
    <row r="25" spans="1:17" s="27" customFormat="1" ht="11.25" x14ac:dyDescent="0.15">
      <c r="A25" s="377" t="s">
        <v>224</v>
      </c>
      <c r="B25" s="196" t="s">
        <v>225</v>
      </c>
      <c r="C25" s="201">
        <v>12</v>
      </c>
      <c r="D25" s="202">
        <v>15160736.57</v>
      </c>
      <c r="E25" s="201"/>
      <c r="F25" s="202"/>
      <c r="G25" s="202"/>
      <c r="H25" s="202"/>
      <c r="I25" s="290"/>
      <c r="J25" s="202"/>
      <c r="K25" s="201"/>
      <c r="L25" s="202"/>
      <c r="M25" s="201">
        <v>0</v>
      </c>
      <c r="N25" s="201">
        <v>12</v>
      </c>
      <c r="O25" s="202">
        <v>15160736.57</v>
      </c>
      <c r="P25" s="28">
        <v>1.2165900336403763</v>
      </c>
      <c r="Q25" s="28">
        <v>1.8547140649149922</v>
      </c>
    </row>
    <row r="26" spans="1:17" s="27" customFormat="1" ht="11.25" x14ac:dyDescent="0.15">
      <c r="A26" s="376" t="s">
        <v>120</v>
      </c>
      <c r="B26" s="195" t="s">
        <v>121</v>
      </c>
      <c r="C26" s="199">
        <v>31</v>
      </c>
      <c r="D26" s="200">
        <v>44646674.840000011</v>
      </c>
      <c r="E26" s="199"/>
      <c r="F26" s="200"/>
      <c r="G26" s="200"/>
      <c r="H26" s="200"/>
      <c r="I26" s="289"/>
      <c r="J26" s="200"/>
      <c r="K26" s="199"/>
      <c r="L26" s="200"/>
      <c r="M26" s="199">
        <v>0</v>
      </c>
      <c r="N26" s="199">
        <v>31</v>
      </c>
      <c r="O26" s="200">
        <v>44646674.840000011</v>
      </c>
      <c r="P26" s="26">
        <v>3.5827216833915716</v>
      </c>
      <c r="Q26" s="26">
        <v>4.7913446676970635</v>
      </c>
    </row>
    <row r="27" spans="1:17" s="27" customFormat="1" ht="11.25" x14ac:dyDescent="0.15">
      <c r="A27" s="377" t="s">
        <v>122</v>
      </c>
      <c r="B27" s="196" t="s">
        <v>123</v>
      </c>
      <c r="C27" s="201">
        <v>35</v>
      </c>
      <c r="D27" s="202">
        <v>69486172.280000016</v>
      </c>
      <c r="E27" s="201">
        <v>3</v>
      </c>
      <c r="F27" s="202">
        <v>85785521.109999999</v>
      </c>
      <c r="G27" s="202"/>
      <c r="H27" s="202"/>
      <c r="I27" s="290"/>
      <c r="J27" s="202"/>
      <c r="K27" s="201"/>
      <c r="L27" s="202"/>
      <c r="M27" s="201">
        <v>2</v>
      </c>
      <c r="N27" s="201">
        <v>40</v>
      </c>
      <c r="O27" s="202">
        <v>155271693.39000002</v>
      </c>
      <c r="P27" s="28">
        <v>12.45994835491943</v>
      </c>
      <c r="Q27" s="28">
        <v>6.1823802163833079</v>
      </c>
    </row>
    <row r="28" spans="1:17" s="27" customFormat="1" ht="11.25" x14ac:dyDescent="0.15">
      <c r="A28" s="376" t="s">
        <v>230</v>
      </c>
      <c r="B28" s="195" t="s">
        <v>231</v>
      </c>
      <c r="C28" s="199">
        <v>9</v>
      </c>
      <c r="D28" s="200">
        <v>911659.04</v>
      </c>
      <c r="E28" s="199"/>
      <c r="F28" s="200"/>
      <c r="G28" s="200"/>
      <c r="H28" s="200"/>
      <c r="I28" s="289"/>
      <c r="J28" s="200"/>
      <c r="K28" s="199"/>
      <c r="L28" s="200"/>
      <c r="M28" s="199">
        <v>0</v>
      </c>
      <c r="N28" s="199">
        <v>9</v>
      </c>
      <c r="O28" s="200">
        <v>911659.04</v>
      </c>
      <c r="P28" s="26">
        <v>7.3157085542721309E-2</v>
      </c>
      <c r="Q28" s="26">
        <v>1.3910355486862442</v>
      </c>
    </row>
    <row r="29" spans="1:17" s="27" customFormat="1" ht="11.25" x14ac:dyDescent="0.15">
      <c r="A29" s="377" t="s">
        <v>29</v>
      </c>
      <c r="B29" s="196" t="s">
        <v>30</v>
      </c>
      <c r="C29" s="201">
        <v>4</v>
      </c>
      <c r="D29" s="202">
        <v>874258</v>
      </c>
      <c r="E29" s="201"/>
      <c r="F29" s="202"/>
      <c r="G29" s="202"/>
      <c r="H29" s="202"/>
      <c r="I29" s="290"/>
      <c r="J29" s="202"/>
      <c r="K29" s="201"/>
      <c r="L29" s="202"/>
      <c r="M29" s="201">
        <v>0</v>
      </c>
      <c r="N29" s="201">
        <v>4</v>
      </c>
      <c r="O29" s="202">
        <v>874258</v>
      </c>
      <c r="P29" s="28">
        <v>7.0155797821528157E-2</v>
      </c>
      <c r="Q29" s="28">
        <v>0.61823802163833075</v>
      </c>
    </row>
    <row r="30" spans="1:17" s="27" customFormat="1" ht="11.25" x14ac:dyDescent="0.15">
      <c r="A30" s="376" t="s">
        <v>31</v>
      </c>
      <c r="B30" s="195" t="s">
        <v>32</v>
      </c>
      <c r="C30" s="199">
        <v>17</v>
      </c>
      <c r="D30" s="200">
        <v>52383372.909999996</v>
      </c>
      <c r="E30" s="199"/>
      <c r="F30" s="200"/>
      <c r="G30" s="200"/>
      <c r="H30" s="200"/>
      <c r="I30" s="289"/>
      <c r="J30" s="200"/>
      <c r="K30" s="199"/>
      <c r="L30" s="200"/>
      <c r="M30" s="199">
        <v>0</v>
      </c>
      <c r="N30" s="199">
        <v>17</v>
      </c>
      <c r="O30" s="200">
        <v>52383372.909999996</v>
      </c>
      <c r="P30" s="26">
        <v>4.2035615562953668</v>
      </c>
      <c r="Q30" s="26">
        <v>2.6275115919629055</v>
      </c>
    </row>
    <row r="31" spans="1:17" s="27" customFormat="1" ht="11.25" x14ac:dyDescent="0.15">
      <c r="A31" s="377" t="s">
        <v>33</v>
      </c>
      <c r="B31" s="196" t="s">
        <v>34</v>
      </c>
      <c r="C31" s="201">
        <v>3</v>
      </c>
      <c r="D31" s="202">
        <v>1855268.4</v>
      </c>
      <c r="E31" s="201"/>
      <c r="F31" s="202"/>
      <c r="G31" s="202"/>
      <c r="H31" s="202"/>
      <c r="I31" s="290"/>
      <c r="J31" s="202"/>
      <c r="K31" s="201"/>
      <c r="L31" s="202"/>
      <c r="M31" s="201">
        <v>0</v>
      </c>
      <c r="N31" s="201">
        <v>3</v>
      </c>
      <c r="O31" s="202">
        <v>1855268.4</v>
      </c>
      <c r="P31" s="28">
        <v>0.14887805976619031</v>
      </c>
      <c r="Q31" s="28">
        <v>0.46367851622874806</v>
      </c>
    </row>
    <row r="32" spans="1:17" s="27" customFormat="1" ht="11.25" x14ac:dyDescent="0.15">
      <c r="A32" s="376" t="s">
        <v>180</v>
      </c>
      <c r="B32" s="195" t="s">
        <v>181</v>
      </c>
      <c r="C32" s="199">
        <v>15</v>
      </c>
      <c r="D32" s="200">
        <v>22713282.390000001</v>
      </c>
      <c r="E32" s="199"/>
      <c r="F32" s="200"/>
      <c r="G32" s="200"/>
      <c r="H32" s="200"/>
      <c r="I32" s="289"/>
      <c r="J32" s="200"/>
      <c r="K32" s="199"/>
      <c r="L32" s="200"/>
      <c r="M32" s="199">
        <v>0</v>
      </c>
      <c r="N32" s="199">
        <v>15</v>
      </c>
      <c r="O32" s="200">
        <v>22713282.390000001</v>
      </c>
      <c r="P32" s="26">
        <v>1.8226524060587559</v>
      </c>
      <c r="Q32" s="26">
        <v>2.3183925811437405</v>
      </c>
    </row>
    <row r="33" spans="1:17" s="27" customFormat="1" ht="18" x14ac:dyDescent="0.15">
      <c r="A33" s="377" t="s">
        <v>264</v>
      </c>
      <c r="B33" s="196" t="s">
        <v>265</v>
      </c>
      <c r="C33" s="201">
        <v>1</v>
      </c>
      <c r="D33" s="202">
        <v>1182000</v>
      </c>
      <c r="E33" s="201"/>
      <c r="F33" s="202"/>
      <c r="G33" s="202"/>
      <c r="H33" s="202"/>
      <c r="I33" s="290"/>
      <c r="J33" s="202"/>
      <c r="K33" s="201"/>
      <c r="L33" s="202"/>
      <c r="M33" s="201">
        <v>0</v>
      </c>
      <c r="N33" s="201">
        <v>1</v>
      </c>
      <c r="O33" s="202">
        <v>1182000</v>
      </c>
      <c r="P33" s="28">
        <v>9.4850894158299129E-2</v>
      </c>
      <c r="Q33" s="28">
        <v>0.15455950540958269</v>
      </c>
    </row>
    <row r="34" spans="1:17" s="27" customFormat="1" ht="11.25" x14ac:dyDescent="0.15">
      <c r="A34" s="376" t="s">
        <v>39</v>
      </c>
      <c r="B34" s="195" t="s">
        <v>40</v>
      </c>
      <c r="C34" s="199">
        <v>19</v>
      </c>
      <c r="D34" s="200">
        <v>35676780.259999998</v>
      </c>
      <c r="E34" s="199"/>
      <c r="F34" s="200"/>
      <c r="G34" s="200"/>
      <c r="H34" s="200"/>
      <c r="I34" s="289"/>
      <c r="J34" s="200"/>
      <c r="K34" s="199"/>
      <c r="L34" s="200"/>
      <c r="M34" s="199">
        <v>0</v>
      </c>
      <c r="N34" s="199">
        <v>19</v>
      </c>
      <c r="O34" s="200">
        <v>35676780.259999998</v>
      </c>
      <c r="P34" s="26">
        <v>2.8629225958969169</v>
      </c>
      <c r="Q34" s="26">
        <v>2.936630602782071</v>
      </c>
    </row>
    <row r="35" spans="1:17" s="27" customFormat="1" ht="18" x14ac:dyDescent="0.15">
      <c r="A35" s="377" t="s">
        <v>41</v>
      </c>
      <c r="B35" s="196" t="s">
        <v>42</v>
      </c>
      <c r="C35" s="201">
        <v>13</v>
      </c>
      <c r="D35" s="202">
        <v>17481245.43</v>
      </c>
      <c r="E35" s="201"/>
      <c r="F35" s="202"/>
      <c r="G35" s="202"/>
      <c r="H35" s="202"/>
      <c r="I35" s="290"/>
      <c r="J35" s="202"/>
      <c r="K35" s="201"/>
      <c r="L35" s="202"/>
      <c r="M35" s="201">
        <v>0</v>
      </c>
      <c r="N35" s="201">
        <v>13</v>
      </c>
      <c r="O35" s="202">
        <v>17481245.43</v>
      </c>
      <c r="P35" s="28">
        <v>1.4028018274417768</v>
      </c>
      <c r="Q35" s="28">
        <v>2.009273570324575</v>
      </c>
    </row>
    <row r="36" spans="1:17" s="27" customFormat="1" ht="11.25" x14ac:dyDescent="0.15">
      <c r="A36" s="376" t="s">
        <v>266</v>
      </c>
      <c r="B36" s="195" t="s">
        <v>267</v>
      </c>
      <c r="C36" s="199">
        <v>4</v>
      </c>
      <c r="D36" s="200">
        <v>5566066.3600000003</v>
      </c>
      <c r="E36" s="199"/>
      <c r="F36" s="200"/>
      <c r="G36" s="200"/>
      <c r="H36" s="200"/>
      <c r="I36" s="289"/>
      <c r="J36" s="200"/>
      <c r="K36" s="199"/>
      <c r="L36" s="200"/>
      <c r="M36" s="199">
        <v>0</v>
      </c>
      <c r="N36" s="199">
        <v>4</v>
      </c>
      <c r="O36" s="200">
        <v>5566066.3600000003</v>
      </c>
      <c r="P36" s="26">
        <v>0.44665513637092158</v>
      </c>
      <c r="Q36" s="26">
        <v>0.61823802163833075</v>
      </c>
    </row>
    <row r="37" spans="1:17" s="27" customFormat="1" ht="11.25" x14ac:dyDescent="0.15">
      <c r="A37" s="377" t="s">
        <v>43</v>
      </c>
      <c r="B37" s="196" t="s">
        <v>44</v>
      </c>
      <c r="C37" s="201">
        <v>3</v>
      </c>
      <c r="D37" s="202">
        <v>6391005</v>
      </c>
      <c r="E37" s="201"/>
      <c r="F37" s="202"/>
      <c r="G37" s="202"/>
      <c r="H37" s="202"/>
      <c r="I37" s="290"/>
      <c r="J37" s="202"/>
      <c r="K37" s="201"/>
      <c r="L37" s="202"/>
      <c r="M37" s="201">
        <v>0</v>
      </c>
      <c r="N37" s="201">
        <v>3</v>
      </c>
      <c r="O37" s="202">
        <v>6391005</v>
      </c>
      <c r="P37" s="28">
        <v>0.51285324773279228</v>
      </c>
      <c r="Q37" s="28">
        <v>0.46367851622874806</v>
      </c>
    </row>
    <row r="38" spans="1:17" s="27" customFormat="1" ht="11.25" x14ac:dyDescent="0.15">
      <c r="A38" s="376" t="s">
        <v>45</v>
      </c>
      <c r="B38" s="195" t="s">
        <v>46</v>
      </c>
      <c r="C38" s="199">
        <v>13</v>
      </c>
      <c r="D38" s="200">
        <v>6361159.6699999999</v>
      </c>
      <c r="E38" s="199"/>
      <c r="F38" s="200"/>
      <c r="G38" s="200"/>
      <c r="H38" s="200"/>
      <c r="I38" s="289"/>
      <c r="J38" s="200"/>
      <c r="K38" s="199"/>
      <c r="L38" s="200"/>
      <c r="M38" s="199">
        <v>0</v>
      </c>
      <c r="N38" s="199">
        <v>13</v>
      </c>
      <c r="O38" s="200">
        <v>6361159.6699999999</v>
      </c>
      <c r="P38" s="26">
        <v>0.51045827629713281</v>
      </c>
      <c r="Q38" s="26">
        <v>2.009273570324575</v>
      </c>
    </row>
    <row r="39" spans="1:17" s="27" customFormat="1" ht="11.25" x14ac:dyDescent="0.15">
      <c r="A39" s="377" t="s">
        <v>232</v>
      </c>
      <c r="B39" s="196" t="s">
        <v>233</v>
      </c>
      <c r="C39" s="201">
        <v>4</v>
      </c>
      <c r="D39" s="202">
        <v>611836.62</v>
      </c>
      <c r="E39" s="201"/>
      <c r="F39" s="202"/>
      <c r="G39" s="202"/>
      <c r="H39" s="202"/>
      <c r="I39" s="290"/>
      <c r="J39" s="202"/>
      <c r="K39" s="201"/>
      <c r="L39" s="202"/>
      <c r="M39" s="201">
        <v>0</v>
      </c>
      <c r="N39" s="201">
        <v>4</v>
      </c>
      <c r="O39" s="202">
        <v>611836.62</v>
      </c>
      <c r="P39" s="28">
        <v>4.9097504641109548E-2</v>
      </c>
      <c r="Q39" s="28">
        <v>0.61823802163833075</v>
      </c>
    </row>
    <row r="40" spans="1:17" s="27" customFormat="1" ht="11.25" x14ac:dyDescent="0.15">
      <c r="A40" s="376" t="s">
        <v>234</v>
      </c>
      <c r="B40" s="195" t="s">
        <v>235</v>
      </c>
      <c r="C40" s="199">
        <v>8</v>
      </c>
      <c r="D40" s="200">
        <v>5767483.3900000006</v>
      </c>
      <c r="E40" s="199"/>
      <c r="F40" s="200"/>
      <c r="G40" s="200"/>
      <c r="H40" s="200"/>
      <c r="I40" s="289"/>
      <c r="J40" s="200"/>
      <c r="K40" s="199"/>
      <c r="L40" s="200"/>
      <c r="M40" s="199">
        <v>0</v>
      </c>
      <c r="N40" s="199">
        <v>8</v>
      </c>
      <c r="O40" s="200">
        <v>5767483.3900000006</v>
      </c>
      <c r="P40" s="26">
        <v>0.46281806817651289</v>
      </c>
      <c r="Q40" s="26">
        <v>1.2364760432766615</v>
      </c>
    </row>
    <row r="41" spans="1:17" s="27" customFormat="1" ht="11.25" x14ac:dyDescent="0.15">
      <c r="A41" s="377" t="s">
        <v>186</v>
      </c>
      <c r="B41" s="196" t="s">
        <v>187</v>
      </c>
      <c r="C41" s="201">
        <v>12</v>
      </c>
      <c r="D41" s="202">
        <v>55848086.879999995</v>
      </c>
      <c r="E41" s="201"/>
      <c r="F41" s="202"/>
      <c r="G41" s="202"/>
      <c r="H41" s="202"/>
      <c r="I41" s="290"/>
      <c r="J41" s="202"/>
      <c r="K41" s="201"/>
      <c r="L41" s="202"/>
      <c r="M41" s="201">
        <v>0</v>
      </c>
      <c r="N41" s="201">
        <v>12</v>
      </c>
      <c r="O41" s="202">
        <v>55848086.879999995</v>
      </c>
      <c r="P41" s="28">
        <v>4.4815913516060695</v>
      </c>
      <c r="Q41" s="28">
        <v>1.8547140649149922</v>
      </c>
    </row>
    <row r="42" spans="1:17" s="27" customFormat="1" ht="11.25" x14ac:dyDescent="0.15">
      <c r="A42" s="376" t="s">
        <v>182</v>
      </c>
      <c r="B42" s="195" t="s">
        <v>183</v>
      </c>
      <c r="C42" s="199">
        <v>4</v>
      </c>
      <c r="D42" s="200">
        <v>21902634.219999999</v>
      </c>
      <c r="E42" s="199"/>
      <c r="F42" s="200"/>
      <c r="G42" s="200"/>
      <c r="H42" s="200"/>
      <c r="I42" s="289"/>
      <c r="J42" s="200"/>
      <c r="K42" s="199"/>
      <c r="L42" s="200"/>
      <c r="M42" s="199">
        <v>0</v>
      </c>
      <c r="N42" s="199">
        <v>4</v>
      </c>
      <c r="O42" s="200">
        <v>21902634.219999999</v>
      </c>
      <c r="P42" s="26">
        <v>1.7576010492294083</v>
      </c>
      <c r="Q42" s="26">
        <v>0.61823802163833075</v>
      </c>
    </row>
    <row r="43" spans="1:17" s="27" customFormat="1" ht="11.25" x14ac:dyDescent="0.15">
      <c r="A43" s="377" t="s">
        <v>49</v>
      </c>
      <c r="B43" s="196" t="s">
        <v>50</v>
      </c>
      <c r="C43" s="201">
        <v>1</v>
      </c>
      <c r="D43" s="202">
        <v>59896.37</v>
      </c>
      <c r="E43" s="201"/>
      <c r="F43" s="202"/>
      <c r="G43" s="202"/>
      <c r="H43" s="202"/>
      <c r="I43" s="290"/>
      <c r="J43" s="202"/>
      <c r="K43" s="201"/>
      <c r="L43" s="202"/>
      <c r="M43" s="201">
        <v>0</v>
      </c>
      <c r="N43" s="201">
        <v>1</v>
      </c>
      <c r="O43" s="202">
        <v>59896.37</v>
      </c>
      <c r="P43" s="28">
        <v>4.8064502972388519E-3</v>
      </c>
      <c r="Q43" s="28">
        <v>0.15455950540958269</v>
      </c>
    </row>
    <row r="44" spans="1:17" s="27" customFormat="1" ht="11.25" x14ac:dyDescent="0.15">
      <c r="A44" s="376" t="s">
        <v>51</v>
      </c>
      <c r="B44" s="195" t="s">
        <v>52</v>
      </c>
      <c r="C44" s="199">
        <v>1</v>
      </c>
      <c r="D44" s="200">
        <v>481612.83</v>
      </c>
      <c r="E44" s="199"/>
      <c r="F44" s="200"/>
      <c r="G44" s="200"/>
      <c r="H44" s="200"/>
      <c r="I44" s="289"/>
      <c r="J44" s="200"/>
      <c r="K44" s="199"/>
      <c r="L44" s="200"/>
      <c r="M44" s="199">
        <v>0</v>
      </c>
      <c r="N44" s="199">
        <v>1</v>
      </c>
      <c r="O44" s="200">
        <v>481612.83</v>
      </c>
      <c r="P44" s="26">
        <v>3.8647552930295183E-2</v>
      </c>
      <c r="Q44" s="26">
        <v>0.15455950540958269</v>
      </c>
    </row>
    <row r="45" spans="1:17" s="27" customFormat="1" ht="11.25" x14ac:dyDescent="0.15">
      <c r="A45" s="377" t="s">
        <v>53</v>
      </c>
      <c r="B45" s="196" t="s">
        <v>54</v>
      </c>
      <c r="C45" s="201">
        <v>5</v>
      </c>
      <c r="D45" s="202">
        <v>6774872.79</v>
      </c>
      <c r="E45" s="201"/>
      <c r="F45" s="202"/>
      <c r="G45" s="202"/>
      <c r="H45" s="202"/>
      <c r="I45" s="290"/>
      <c r="J45" s="202"/>
      <c r="K45" s="201"/>
      <c r="L45" s="202"/>
      <c r="M45" s="201">
        <v>1</v>
      </c>
      <c r="N45" s="201">
        <v>6</v>
      </c>
      <c r="O45" s="202">
        <v>6774872.79</v>
      </c>
      <c r="P45" s="28">
        <v>0.54365714208141347</v>
      </c>
      <c r="Q45" s="28">
        <v>0.92735703245749612</v>
      </c>
    </row>
    <row r="46" spans="1:17" s="27" customFormat="1" ht="11.25" x14ac:dyDescent="0.15">
      <c r="A46" s="376" t="s">
        <v>57</v>
      </c>
      <c r="B46" s="195" t="s">
        <v>58</v>
      </c>
      <c r="C46" s="199">
        <v>3</v>
      </c>
      <c r="D46" s="200">
        <v>2897271.31</v>
      </c>
      <c r="E46" s="199"/>
      <c r="F46" s="200"/>
      <c r="G46" s="200"/>
      <c r="H46" s="200"/>
      <c r="I46" s="289"/>
      <c r="J46" s="200"/>
      <c r="K46" s="199"/>
      <c r="L46" s="200"/>
      <c r="M46" s="199">
        <v>0</v>
      </c>
      <c r="N46" s="199">
        <v>3</v>
      </c>
      <c r="O46" s="200">
        <v>2897271.31</v>
      </c>
      <c r="P46" s="26">
        <v>0.23249473297181611</v>
      </c>
      <c r="Q46" s="26">
        <v>0.46367851622874806</v>
      </c>
    </row>
    <row r="47" spans="1:17" s="27" customFormat="1" ht="11.25" x14ac:dyDescent="0.15">
      <c r="A47" s="377" t="s">
        <v>59</v>
      </c>
      <c r="B47" s="196" t="s">
        <v>60</v>
      </c>
      <c r="C47" s="201">
        <v>2</v>
      </c>
      <c r="D47" s="202">
        <v>3500400</v>
      </c>
      <c r="E47" s="201"/>
      <c r="F47" s="202"/>
      <c r="G47" s="202"/>
      <c r="H47" s="202"/>
      <c r="I47" s="290"/>
      <c r="J47" s="202"/>
      <c r="K47" s="201"/>
      <c r="L47" s="202"/>
      <c r="M47" s="201">
        <v>1</v>
      </c>
      <c r="N47" s="201">
        <v>3</v>
      </c>
      <c r="O47" s="202">
        <v>3500400</v>
      </c>
      <c r="P47" s="28">
        <v>0.28089346016219141</v>
      </c>
      <c r="Q47" s="28">
        <v>0.46367851622874806</v>
      </c>
    </row>
    <row r="48" spans="1:17" s="27" customFormat="1" ht="11.25" x14ac:dyDescent="0.15">
      <c r="A48" s="376" t="s">
        <v>274</v>
      </c>
      <c r="B48" s="195" t="s">
        <v>275</v>
      </c>
      <c r="C48" s="199">
        <v>1</v>
      </c>
      <c r="D48" s="200">
        <v>3453332.4</v>
      </c>
      <c r="E48" s="199"/>
      <c r="F48" s="200"/>
      <c r="G48" s="200"/>
      <c r="H48" s="200"/>
      <c r="I48" s="289"/>
      <c r="J48" s="200"/>
      <c r="K48" s="199"/>
      <c r="L48" s="200"/>
      <c r="M48" s="199">
        <v>0</v>
      </c>
      <c r="N48" s="199">
        <v>1</v>
      </c>
      <c r="O48" s="200">
        <v>3453332.4</v>
      </c>
      <c r="P48" s="26">
        <v>0.27711646866821077</v>
      </c>
      <c r="Q48" s="26">
        <v>0.15455950540958269</v>
      </c>
    </row>
    <row r="49" spans="1:17" s="27" customFormat="1" ht="11.25" x14ac:dyDescent="0.15">
      <c r="A49" s="377" t="s">
        <v>61</v>
      </c>
      <c r="B49" s="196" t="s">
        <v>62</v>
      </c>
      <c r="C49" s="201">
        <v>44</v>
      </c>
      <c r="D49" s="202">
        <v>70746179.379999995</v>
      </c>
      <c r="E49" s="201">
        <v>2</v>
      </c>
      <c r="F49" s="202">
        <v>524496</v>
      </c>
      <c r="G49" s="202"/>
      <c r="H49" s="202"/>
      <c r="I49" s="290"/>
      <c r="J49" s="202"/>
      <c r="K49" s="201"/>
      <c r="L49" s="202"/>
      <c r="M49" s="201">
        <v>2</v>
      </c>
      <c r="N49" s="201">
        <v>48</v>
      </c>
      <c r="O49" s="202">
        <v>71270675.379999995</v>
      </c>
      <c r="P49" s="28">
        <v>5.7191939822833122</v>
      </c>
      <c r="Q49" s="28">
        <v>7.418856259659969</v>
      </c>
    </row>
    <row r="50" spans="1:17" s="27" customFormat="1" ht="11.25" x14ac:dyDescent="0.15">
      <c r="A50" s="376" t="s">
        <v>63</v>
      </c>
      <c r="B50" s="195" t="s">
        <v>64</v>
      </c>
      <c r="C50" s="199">
        <v>11</v>
      </c>
      <c r="D50" s="200">
        <v>138540828.81999999</v>
      </c>
      <c r="E50" s="199"/>
      <c r="F50" s="200"/>
      <c r="G50" s="200"/>
      <c r="H50" s="200"/>
      <c r="I50" s="289">
        <v>1</v>
      </c>
      <c r="J50" s="200">
        <v>-3480.82</v>
      </c>
      <c r="K50" s="199"/>
      <c r="L50" s="200"/>
      <c r="M50" s="199">
        <v>0</v>
      </c>
      <c r="N50" s="199">
        <v>12</v>
      </c>
      <c r="O50" s="200">
        <v>138537348</v>
      </c>
      <c r="P50" s="26">
        <v>11.117082345278725</v>
      </c>
      <c r="Q50" s="26">
        <v>1.8547140649149922</v>
      </c>
    </row>
    <row r="51" spans="1:17" s="27" customFormat="1" ht="11.25" x14ac:dyDescent="0.15">
      <c r="A51" s="377" t="s">
        <v>262</v>
      </c>
      <c r="B51" s="196" t="s">
        <v>263</v>
      </c>
      <c r="C51" s="201">
        <v>10</v>
      </c>
      <c r="D51" s="202">
        <v>6626985.9800000004</v>
      </c>
      <c r="E51" s="201">
        <v>1</v>
      </c>
      <c r="F51" s="202">
        <v>54119.99</v>
      </c>
      <c r="G51" s="202"/>
      <c r="H51" s="202"/>
      <c r="I51" s="290"/>
      <c r="J51" s="202"/>
      <c r="K51" s="201"/>
      <c r="L51" s="202"/>
      <c r="M51" s="201">
        <v>0</v>
      </c>
      <c r="N51" s="201">
        <v>11</v>
      </c>
      <c r="O51" s="202">
        <v>6681105.9700000007</v>
      </c>
      <c r="P51" s="28">
        <v>0.53613272015300384</v>
      </c>
      <c r="Q51" s="28">
        <v>1.7001545595054095</v>
      </c>
    </row>
    <row r="52" spans="1:17" s="27" customFormat="1" ht="11.25" x14ac:dyDescent="0.15">
      <c r="A52" s="376" t="s">
        <v>65</v>
      </c>
      <c r="B52" s="195" t="s">
        <v>66</v>
      </c>
      <c r="C52" s="199">
        <v>5</v>
      </c>
      <c r="D52" s="200">
        <v>10406496.67</v>
      </c>
      <c r="E52" s="199"/>
      <c r="F52" s="200"/>
      <c r="G52" s="200"/>
      <c r="H52" s="200"/>
      <c r="I52" s="289"/>
      <c r="J52" s="200"/>
      <c r="K52" s="199"/>
      <c r="L52" s="200"/>
      <c r="M52" s="199">
        <v>3</v>
      </c>
      <c r="N52" s="199">
        <v>8</v>
      </c>
      <c r="O52" s="200">
        <v>10406496.67</v>
      </c>
      <c r="P52" s="26">
        <v>0.83508080727991729</v>
      </c>
      <c r="Q52" s="26">
        <v>1.2364760432766615</v>
      </c>
    </row>
    <row r="53" spans="1:17" s="27" customFormat="1" ht="18" x14ac:dyDescent="0.15">
      <c r="A53" s="377" t="s">
        <v>184</v>
      </c>
      <c r="B53" s="196" t="s">
        <v>185</v>
      </c>
      <c r="C53" s="201">
        <v>3</v>
      </c>
      <c r="D53" s="202">
        <v>7331912.4000000004</v>
      </c>
      <c r="E53" s="201"/>
      <c r="F53" s="202"/>
      <c r="G53" s="202"/>
      <c r="H53" s="202"/>
      <c r="I53" s="290"/>
      <c r="J53" s="202"/>
      <c r="K53" s="201"/>
      <c r="L53" s="202"/>
      <c r="M53" s="201">
        <v>0</v>
      </c>
      <c r="N53" s="201">
        <v>3</v>
      </c>
      <c r="O53" s="202">
        <v>7331912.4000000004</v>
      </c>
      <c r="P53" s="28">
        <v>0.58835740019485694</v>
      </c>
      <c r="Q53" s="28">
        <v>0.46367851622874806</v>
      </c>
    </row>
    <row r="54" spans="1:17" s="27" customFormat="1" ht="18" x14ac:dyDescent="0.15">
      <c r="A54" s="376" t="s">
        <v>67</v>
      </c>
      <c r="B54" s="195" t="s">
        <v>68</v>
      </c>
      <c r="C54" s="199">
        <v>1</v>
      </c>
      <c r="D54" s="200">
        <v>300355.32</v>
      </c>
      <c r="E54" s="199"/>
      <c r="F54" s="200"/>
      <c r="G54" s="200"/>
      <c r="H54" s="200"/>
      <c r="I54" s="289"/>
      <c r="J54" s="200"/>
      <c r="K54" s="199"/>
      <c r="L54" s="200"/>
      <c r="M54" s="199">
        <v>0</v>
      </c>
      <c r="N54" s="199">
        <v>1</v>
      </c>
      <c r="O54" s="200">
        <v>300355.32</v>
      </c>
      <c r="P54" s="26">
        <v>2.410234405008635E-2</v>
      </c>
      <c r="Q54" s="26">
        <v>0.15455950540958269</v>
      </c>
    </row>
    <row r="55" spans="1:17" s="27" customFormat="1" ht="18" x14ac:dyDescent="0.15">
      <c r="A55" s="377" t="s">
        <v>69</v>
      </c>
      <c r="B55" s="196" t="s">
        <v>70</v>
      </c>
      <c r="C55" s="201">
        <v>54</v>
      </c>
      <c r="D55" s="202">
        <v>106196327.22999999</v>
      </c>
      <c r="E55" s="201">
        <v>1</v>
      </c>
      <c r="F55" s="202">
        <v>1678575.55</v>
      </c>
      <c r="G55" s="202"/>
      <c r="H55" s="202"/>
      <c r="I55" s="290">
        <v>1</v>
      </c>
      <c r="J55" s="202">
        <v>-158.44999999999999</v>
      </c>
      <c r="K55" s="201"/>
      <c r="L55" s="202"/>
      <c r="M55" s="201">
        <v>3</v>
      </c>
      <c r="N55" s="201">
        <v>59</v>
      </c>
      <c r="O55" s="202">
        <v>107874744.32999998</v>
      </c>
      <c r="P55" s="28">
        <v>8.6565278822321545</v>
      </c>
      <c r="Q55" s="28">
        <v>9.1190108191653785</v>
      </c>
    </row>
    <row r="56" spans="1:17" s="27" customFormat="1" ht="11.25" x14ac:dyDescent="0.15">
      <c r="A56" s="376" t="s">
        <v>71</v>
      </c>
      <c r="B56" s="195" t="s">
        <v>72</v>
      </c>
      <c r="C56" s="199">
        <v>1</v>
      </c>
      <c r="D56" s="200">
        <v>2412547.56</v>
      </c>
      <c r="E56" s="199"/>
      <c r="F56" s="200"/>
      <c r="G56" s="200"/>
      <c r="H56" s="200"/>
      <c r="I56" s="289"/>
      <c r="J56" s="200"/>
      <c r="K56" s="199"/>
      <c r="L56" s="200"/>
      <c r="M56" s="199">
        <v>3</v>
      </c>
      <c r="N56" s="199">
        <v>4</v>
      </c>
      <c r="O56" s="200">
        <v>2412547.56</v>
      </c>
      <c r="P56" s="26">
        <v>0.19359754083369105</v>
      </c>
      <c r="Q56" s="26">
        <v>0.61823802163833075</v>
      </c>
    </row>
    <row r="57" spans="1:17" s="27" customFormat="1" ht="11.25" x14ac:dyDescent="0.15">
      <c r="A57" s="377" t="s">
        <v>73</v>
      </c>
      <c r="B57" s="196" t="s">
        <v>74</v>
      </c>
      <c r="C57" s="201">
        <v>5</v>
      </c>
      <c r="D57" s="202">
        <v>2930954.02</v>
      </c>
      <c r="E57" s="201"/>
      <c r="F57" s="202"/>
      <c r="G57" s="202"/>
      <c r="H57" s="202"/>
      <c r="I57" s="290"/>
      <c r="J57" s="202"/>
      <c r="K57" s="201"/>
      <c r="L57" s="202"/>
      <c r="M57" s="201">
        <v>0</v>
      </c>
      <c r="N57" s="201">
        <v>5</v>
      </c>
      <c r="O57" s="202">
        <v>2930954.02</v>
      </c>
      <c r="P57" s="28">
        <v>0.23519763919954428</v>
      </c>
      <c r="Q57" s="28">
        <v>0.77279752704791349</v>
      </c>
    </row>
    <row r="58" spans="1:17" s="27" customFormat="1" ht="11.25" x14ac:dyDescent="0.15">
      <c r="A58" s="376" t="s">
        <v>253</v>
      </c>
      <c r="B58" s="195" t="s">
        <v>254</v>
      </c>
      <c r="C58" s="199">
        <v>3</v>
      </c>
      <c r="D58" s="200">
        <v>2616129.16</v>
      </c>
      <c r="E58" s="199"/>
      <c r="F58" s="200"/>
      <c r="G58" s="200"/>
      <c r="H58" s="200"/>
      <c r="I58" s="289"/>
      <c r="J58" s="200"/>
      <c r="K58" s="199"/>
      <c r="L58" s="200"/>
      <c r="M58" s="199">
        <v>0</v>
      </c>
      <c r="N58" s="199">
        <v>3</v>
      </c>
      <c r="O58" s="200">
        <v>2616129.16</v>
      </c>
      <c r="P58" s="26">
        <v>0.20993417094720812</v>
      </c>
      <c r="Q58" s="26">
        <v>0.46367851622874806</v>
      </c>
    </row>
    <row r="59" spans="1:17" s="27" customFormat="1" ht="11.25" x14ac:dyDescent="0.15">
      <c r="A59" s="377" t="s">
        <v>75</v>
      </c>
      <c r="B59" s="196" t="s">
        <v>76</v>
      </c>
      <c r="C59" s="201">
        <v>3</v>
      </c>
      <c r="D59" s="202">
        <v>850433.07000000007</v>
      </c>
      <c r="E59" s="201"/>
      <c r="F59" s="202"/>
      <c r="G59" s="202"/>
      <c r="H59" s="202"/>
      <c r="I59" s="290"/>
      <c r="J59" s="202"/>
      <c r="K59" s="201"/>
      <c r="L59" s="202"/>
      <c r="M59" s="201">
        <v>0</v>
      </c>
      <c r="N59" s="201">
        <v>3</v>
      </c>
      <c r="O59" s="202">
        <v>850433.07000000007</v>
      </c>
      <c r="P59" s="28">
        <v>6.8243940026469871E-2</v>
      </c>
      <c r="Q59" s="28">
        <v>0.46367851622874806</v>
      </c>
    </row>
    <row r="60" spans="1:17" s="27" customFormat="1" ht="18" x14ac:dyDescent="0.15">
      <c r="A60" s="376" t="s">
        <v>238</v>
      </c>
      <c r="B60" s="195" t="s">
        <v>239</v>
      </c>
      <c r="C60" s="199">
        <v>1</v>
      </c>
      <c r="D60" s="200">
        <v>926764.91</v>
      </c>
      <c r="E60" s="199"/>
      <c r="F60" s="200"/>
      <c r="G60" s="200"/>
      <c r="H60" s="200"/>
      <c r="I60" s="289"/>
      <c r="J60" s="200"/>
      <c r="K60" s="199"/>
      <c r="L60" s="200"/>
      <c r="M60" s="199">
        <v>0</v>
      </c>
      <c r="N60" s="199">
        <v>1</v>
      </c>
      <c r="O60" s="200">
        <v>926764.91</v>
      </c>
      <c r="P60" s="26">
        <v>7.4369272747915077E-2</v>
      </c>
      <c r="Q60" s="26">
        <v>0.15455950540958269</v>
      </c>
    </row>
    <row r="61" spans="1:17" s="27" customFormat="1" ht="11.25" x14ac:dyDescent="0.15">
      <c r="A61" s="377" t="s">
        <v>240</v>
      </c>
      <c r="B61" s="196" t="s">
        <v>241</v>
      </c>
      <c r="C61" s="201">
        <v>2</v>
      </c>
      <c r="D61" s="202">
        <v>3758840.88</v>
      </c>
      <c r="E61" s="201"/>
      <c r="F61" s="202"/>
      <c r="G61" s="202"/>
      <c r="H61" s="202"/>
      <c r="I61" s="290"/>
      <c r="J61" s="202"/>
      <c r="K61" s="201"/>
      <c r="L61" s="202"/>
      <c r="M61" s="201">
        <v>0</v>
      </c>
      <c r="N61" s="201">
        <v>2</v>
      </c>
      <c r="O61" s="202">
        <v>3758840.88</v>
      </c>
      <c r="P61" s="28">
        <v>0.30163233372823006</v>
      </c>
      <c r="Q61" s="28">
        <v>0.30911901081916537</v>
      </c>
    </row>
    <row r="62" spans="1:17" s="27" customFormat="1" ht="11.25" x14ac:dyDescent="0.15">
      <c r="A62" s="376" t="s">
        <v>258</v>
      </c>
      <c r="B62" s="195" t="s">
        <v>259</v>
      </c>
      <c r="C62" s="199">
        <v>7</v>
      </c>
      <c r="D62" s="200">
        <v>8857651</v>
      </c>
      <c r="E62" s="199"/>
      <c r="F62" s="200"/>
      <c r="G62" s="200"/>
      <c r="H62" s="200"/>
      <c r="I62" s="289"/>
      <c r="J62" s="200"/>
      <c r="K62" s="199"/>
      <c r="L62" s="200"/>
      <c r="M62" s="199">
        <v>0</v>
      </c>
      <c r="N62" s="199">
        <v>7</v>
      </c>
      <c r="O62" s="200">
        <v>8857651</v>
      </c>
      <c r="P62" s="26">
        <v>0.71079197757373302</v>
      </c>
      <c r="Q62" s="26">
        <v>1.0819165378670788</v>
      </c>
    </row>
    <row r="63" spans="1:17" s="27" customFormat="1" ht="11.25" x14ac:dyDescent="0.15">
      <c r="A63" s="377" t="s">
        <v>77</v>
      </c>
      <c r="B63" s="196" t="s">
        <v>78</v>
      </c>
      <c r="C63" s="201">
        <v>2</v>
      </c>
      <c r="D63" s="202">
        <v>1008824.1799999999</v>
      </c>
      <c r="E63" s="201"/>
      <c r="F63" s="202"/>
      <c r="G63" s="202"/>
      <c r="H63" s="202"/>
      <c r="I63" s="290"/>
      <c r="J63" s="202"/>
      <c r="K63" s="201"/>
      <c r="L63" s="202"/>
      <c r="M63" s="201">
        <v>0</v>
      </c>
      <c r="N63" s="201">
        <v>2</v>
      </c>
      <c r="O63" s="202">
        <v>1008824.1799999999</v>
      </c>
      <c r="P63" s="28">
        <v>8.0954209409063366E-2</v>
      </c>
      <c r="Q63" s="28">
        <v>0.30911901081916537</v>
      </c>
    </row>
    <row r="64" spans="1:17" s="27" customFormat="1" ht="11.25" x14ac:dyDescent="0.15">
      <c r="A64" s="376" t="s">
        <v>242</v>
      </c>
      <c r="B64" s="195" t="s">
        <v>243</v>
      </c>
      <c r="C64" s="199">
        <v>1</v>
      </c>
      <c r="D64" s="200">
        <v>3300000</v>
      </c>
      <c r="E64" s="199"/>
      <c r="F64" s="200"/>
      <c r="G64" s="200"/>
      <c r="H64" s="200"/>
      <c r="I64" s="289"/>
      <c r="J64" s="200"/>
      <c r="K64" s="199"/>
      <c r="L64" s="200"/>
      <c r="M64" s="199">
        <v>0</v>
      </c>
      <c r="N64" s="199">
        <v>1</v>
      </c>
      <c r="O64" s="200">
        <v>3300000</v>
      </c>
      <c r="P64" s="26">
        <v>0.26481214105108891</v>
      </c>
      <c r="Q64" s="26">
        <v>0.15455950540958269</v>
      </c>
    </row>
    <row r="65" spans="1:17" s="27" customFormat="1" ht="11.25" x14ac:dyDescent="0.15">
      <c r="A65" s="377" t="s">
        <v>150</v>
      </c>
      <c r="B65" s="196" t="s">
        <v>151</v>
      </c>
      <c r="C65" s="201">
        <v>1</v>
      </c>
      <c r="D65" s="202">
        <v>10326150</v>
      </c>
      <c r="E65" s="201"/>
      <c r="F65" s="202"/>
      <c r="G65" s="202"/>
      <c r="H65" s="202"/>
      <c r="I65" s="290"/>
      <c r="J65" s="202"/>
      <c r="K65" s="201"/>
      <c r="L65" s="202"/>
      <c r="M65" s="201">
        <v>0</v>
      </c>
      <c r="N65" s="201">
        <v>1</v>
      </c>
      <c r="O65" s="202">
        <v>10326150</v>
      </c>
      <c r="P65" s="28">
        <v>0.82863330009536418</v>
      </c>
      <c r="Q65" s="28">
        <v>0.15455950540958269</v>
      </c>
    </row>
    <row r="66" spans="1:17" s="27" customFormat="1" ht="18" x14ac:dyDescent="0.15">
      <c r="A66" s="376" t="s">
        <v>79</v>
      </c>
      <c r="B66" s="195" t="s">
        <v>80</v>
      </c>
      <c r="C66" s="199">
        <v>15</v>
      </c>
      <c r="D66" s="200">
        <v>9350582.3599999994</v>
      </c>
      <c r="E66" s="199"/>
      <c r="F66" s="200"/>
      <c r="G66" s="200"/>
      <c r="H66" s="200"/>
      <c r="I66" s="289"/>
      <c r="J66" s="200"/>
      <c r="K66" s="199"/>
      <c r="L66" s="200"/>
      <c r="M66" s="199">
        <v>0</v>
      </c>
      <c r="N66" s="199">
        <v>15</v>
      </c>
      <c r="O66" s="200">
        <v>9350582.3599999994</v>
      </c>
      <c r="P66" s="26">
        <v>0.75034779843216481</v>
      </c>
      <c r="Q66" s="26">
        <v>2.3183925811437405</v>
      </c>
    </row>
    <row r="67" spans="1:17" s="27" customFormat="1" ht="27" x14ac:dyDescent="0.15">
      <c r="A67" s="377" t="s">
        <v>81</v>
      </c>
      <c r="B67" s="196" t="s">
        <v>82</v>
      </c>
      <c r="C67" s="201">
        <v>1</v>
      </c>
      <c r="D67" s="202">
        <v>1119105.7</v>
      </c>
      <c r="E67" s="201"/>
      <c r="F67" s="202"/>
      <c r="G67" s="202"/>
      <c r="H67" s="202"/>
      <c r="I67" s="290"/>
      <c r="J67" s="202"/>
      <c r="K67" s="201"/>
      <c r="L67" s="202"/>
      <c r="M67" s="201">
        <v>0</v>
      </c>
      <c r="N67" s="201">
        <v>1</v>
      </c>
      <c r="O67" s="202">
        <v>1119105.7</v>
      </c>
      <c r="P67" s="28">
        <v>8.9803871660447759E-2</v>
      </c>
      <c r="Q67" s="28">
        <v>0.15455950540958269</v>
      </c>
    </row>
    <row r="68" spans="1:17" s="27" customFormat="1" ht="18" x14ac:dyDescent="0.15">
      <c r="A68" s="376" t="s">
        <v>83</v>
      </c>
      <c r="B68" s="195" t="s">
        <v>84</v>
      </c>
      <c r="C68" s="199">
        <v>44</v>
      </c>
      <c r="D68" s="200">
        <v>31893725.030000005</v>
      </c>
      <c r="E68" s="199"/>
      <c r="F68" s="200"/>
      <c r="G68" s="200"/>
      <c r="H68" s="200"/>
      <c r="I68" s="289"/>
      <c r="J68" s="200"/>
      <c r="K68" s="199"/>
      <c r="L68" s="200"/>
      <c r="M68" s="199">
        <v>0</v>
      </c>
      <c r="N68" s="199">
        <v>44</v>
      </c>
      <c r="O68" s="200">
        <v>31893725.030000005</v>
      </c>
      <c r="P68" s="26">
        <v>2.5593471549360625</v>
      </c>
      <c r="Q68" s="26">
        <v>6.800618238021638</v>
      </c>
    </row>
    <row r="69" spans="1:17" s="27" customFormat="1" ht="27" x14ac:dyDescent="0.15">
      <c r="A69" s="377" t="s">
        <v>244</v>
      </c>
      <c r="B69" s="196" t="s">
        <v>245</v>
      </c>
      <c r="C69" s="201">
        <v>5</v>
      </c>
      <c r="D69" s="202">
        <v>1428166.6799999997</v>
      </c>
      <c r="E69" s="201"/>
      <c r="F69" s="202"/>
      <c r="G69" s="202"/>
      <c r="H69" s="202"/>
      <c r="I69" s="290"/>
      <c r="J69" s="202"/>
      <c r="K69" s="201"/>
      <c r="L69" s="202"/>
      <c r="M69" s="201">
        <v>0</v>
      </c>
      <c r="N69" s="201">
        <v>5</v>
      </c>
      <c r="O69" s="202">
        <v>1428166.6799999997</v>
      </c>
      <c r="P69" s="28">
        <v>0.11460481100261373</v>
      </c>
      <c r="Q69" s="28">
        <v>0.77279752704791349</v>
      </c>
    </row>
    <row r="70" spans="1:17" s="27" customFormat="1" ht="18" x14ac:dyDescent="0.15">
      <c r="A70" s="376" t="s">
        <v>85</v>
      </c>
      <c r="B70" s="195" t="s">
        <v>86</v>
      </c>
      <c r="C70" s="199"/>
      <c r="D70" s="200"/>
      <c r="E70" s="199"/>
      <c r="F70" s="200"/>
      <c r="G70" s="200"/>
      <c r="H70" s="200"/>
      <c r="I70" s="289">
        <v>1</v>
      </c>
      <c r="J70" s="200">
        <v>-263938.67</v>
      </c>
      <c r="K70" s="199"/>
      <c r="L70" s="200"/>
      <c r="M70" s="199">
        <v>0</v>
      </c>
      <c r="N70" s="199">
        <v>1</v>
      </c>
      <c r="O70" s="200">
        <v>-263938.67</v>
      </c>
      <c r="P70" s="26">
        <v>-2.1180049790568731E-2</v>
      </c>
      <c r="Q70" s="26">
        <v>0.15455950540958269</v>
      </c>
    </row>
    <row r="71" spans="1:17" s="27" customFormat="1" ht="18" x14ac:dyDescent="0.15">
      <c r="A71" s="377" t="s">
        <v>276</v>
      </c>
      <c r="B71" s="196" t="s">
        <v>277</v>
      </c>
      <c r="C71" s="201">
        <v>1</v>
      </c>
      <c r="D71" s="202">
        <v>687744</v>
      </c>
      <c r="E71" s="201"/>
      <c r="F71" s="202"/>
      <c r="G71" s="202"/>
      <c r="H71" s="202"/>
      <c r="I71" s="290"/>
      <c r="J71" s="202"/>
      <c r="K71" s="201"/>
      <c r="L71" s="202"/>
      <c r="M71" s="201">
        <v>0</v>
      </c>
      <c r="N71" s="201">
        <v>1</v>
      </c>
      <c r="O71" s="202">
        <v>687744</v>
      </c>
      <c r="P71" s="28">
        <v>5.5188776101527302E-2</v>
      </c>
      <c r="Q71" s="28">
        <v>0.15455950540958269</v>
      </c>
    </row>
    <row r="72" spans="1:17" s="27" customFormat="1" ht="11.25" x14ac:dyDescent="0.15">
      <c r="A72" s="376" t="s">
        <v>87</v>
      </c>
      <c r="B72" s="195" t="s">
        <v>88</v>
      </c>
      <c r="C72" s="199">
        <v>1</v>
      </c>
      <c r="D72" s="200">
        <v>3495025</v>
      </c>
      <c r="E72" s="199"/>
      <c r="F72" s="200"/>
      <c r="G72" s="200"/>
      <c r="H72" s="200"/>
      <c r="I72" s="289"/>
      <c r="J72" s="200"/>
      <c r="K72" s="199"/>
      <c r="L72" s="200"/>
      <c r="M72" s="199">
        <v>0</v>
      </c>
      <c r="N72" s="199">
        <v>1</v>
      </c>
      <c r="O72" s="200">
        <v>3495025</v>
      </c>
      <c r="P72" s="26">
        <v>0.28046213735669157</v>
      </c>
      <c r="Q72" s="26">
        <v>0.15455950540958269</v>
      </c>
    </row>
    <row r="73" spans="1:17" s="27" customFormat="1" ht="11.25" x14ac:dyDescent="0.15">
      <c r="A73" s="377" t="s">
        <v>89</v>
      </c>
      <c r="B73" s="196" t="s">
        <v>90</v>
      </c>
      <c r="C73" s="201">
        <v>2</v>
      </c>
      <c r="D73" s="202">
        <v>2279734.83</v>
      </c>
      <c r="E73" s="201"/>
      <c r="F73" s="202"/>
      <c r="G73" s="202"/>
      <c r="H73" s="202"/>
      <c r="I73" s="290"/>
      <c r="J73" s="202"/>
      <c r="K73" s="201"/>
      <c r="L73" s="202"/>
      <c r="M73" s="201">
        <v>0</v>
      </c>
      <c r="N73" s="201">
        <v>2</v>
      </c>
      <c r="O73" s="202">
        <v>2279734.83</v>
      </c>
      <c r="P73" s="28">
        <v>0.18293983677607281</v>
      </c>
      <c r="Q73" s="28">
        <v>0.30911901081916537</v>
      </c>
    </row>
    <row r="74" spans="1:17" s="27" customFormat="1" ht="11.25" x14ac:dyDescent="0.15">
      <c r="A74" s="376" t="s">
        <v>91</v>
      </c>
      <c r="B74" s="195" t="s">
        <v>92</v>
      </c>
      <c r="C74" s="199">
        <v>7</v>
      </c>
      <c r="D74" s="200">
        <v>7693289.8999999994</v>
      </c>
      <c r="E74" s="199"/>
      <c r="F74" s="200"/>
      <c r="G74" s="200"/>
      <c r="H74" s="200"/>
      <c r="I74" s="289"/>
      <c r="J74" s="200"/>
      <c r="K74" s="199"/>
      <c r="L74" s="200"/>
      <c r="M74" s="199">
        <v>0</v>
      </c>
      <c r="N74" s="199">
        <v>7</v>
      </c>
      <c r="O74" s="200">
        <v>7693289.8999999994</v>
      </c>
      <c r="P74" s="26">
        <v>0.61735653640779331</v>
      </c>
      <c r="Q74" s="26">
        <v>1.0819165378670788</v>
      </c>
    </row>
    <row r="75" spans="1:17" s="27" customFormat="1" ht="11.25" x14ac:dyDescent="0.15">
      <c r="A75" s="377" t="s">
        <v>93</v>
      </c>
      <c r="B75" s="196" t="s">
        <v>94</v>
      </c>
      <c r="C75" s="201">
        <v>11</v>
      </c>
      <c r="D75" s="202">
        <v>23809535.349999998</v>
      </c>
      <c r="E75" s="201"/>
      <c r="F75" s="202"/>
      <c r="G75" s="202"/>
      <c r="H75" s="202"/>
      <c r="I75" s="290"/>
      <c r="J75" s="202"/>
      <c r="K75" s="201"/>
      <c r="L75" s="202"/>
      <c r="M75" s="201">
        <v>0</v>
      </c>
      <c r="N75" s="201">
        <v>11</v>
      </c>
      <c r="O75" s="202">
        <v>23809535.349999998</v>
      </c>
      <c r="P75" s="28">
        <v>1.91062243438336</v>
      </c>
      <c r="Q75" s="28">
        <v>1.7001545595054095</v>
      </c>
    </row>
    <row r="76" spans="1:17" s="27" customFormat="1" ht="11.25" x14ac:dyDescent="0.15">
      <c r="A76" s="376" t="s">
        <v>95</v>
      </c>
      <c r="B76" s="195" t="s">
        <v>96</v>
      </c>
      <c r="C76" s="199">
        <v>3</v>
      </c>
      <c r="D76" s="200">
        <v>156032.99</v>
      </c>
      <c r="E76" s="199"/>
      <c r="F76" s="200"/>
      <c r="G76" s="200"/>
      <c r="H76" s="200"/>
      <c r="I76" s="289"/>
      <c r="J76" s="200"/>
      <c r="K76" s="199"/>
      <c r="L76" s="200"/>
      <c r="M76" s="199">
        <v>0</v>
      </c>
      <c r="N76" s="199">
        <v>3</v>
      </c>
      <c r="O76" s="200">
        <v>156032.99</v>
      </c>
      <c r="P76" s="26">
        <v>1.252103944136459E-2</v>
      </c>
      <c r="Q76" s="26">
        <v>0.46367851622874806</v>
      </c>
    </row>
    <row r="77" spans="1:17" s="27" customFormat="1" ht="11.25" x14ac:dyDescent="0.15">
      <c r="A77" s="377" t="s">
        <v>97</v>
      </c>
      <c r="B77" s="196" t="s">
        <v>98</v>
      </c>
      <c r="C77" s="201">
        <v>2</v>
      </c>
      <c r="D77" s="202">
        <v>28529331.509999998</v>
      </c>
      <c r="E77" s="201"/>
      <c r="F77" s="202"/>
      <c r="G77" s="202"/>
      <c r="H77" s="202"/>
      <c r="I77" s="290"/>
      <c r="J77" s="202"/>
      <c r="K77" s="201"/>
      <c r="L77" s="202"/>
      <c r="M77" s="201">
        <v>0</v>
      </c>
      <c r="N77" s="201">
        <v>2</v>
      </c>
      <c r="O77" s="202">
        <v>28529331.509999998</v>
      </c>
      <c r="P77" s="28">
        <v>2.2893676848240592</v>
      </c>
      <c r="Q77" s="28">
        <v>0.30911901081916537</v>
      </c>
    </row>
    <row r="78" spans="1:17" s="27" customFormat="1" ht="11.25" x14ac:dyDescent="0.15">
      <c r="A78" s="376" t="s">
        <v>288</v>
      </c>
      <c r="B78" s="195" t="s">
        <v>289</v>
      </c>
      <c r="C78" s="199">
        <v>1</v>
      </c>
      <c r="D78" s="200">
        <v>774699.41</v>
      </c>
      <c r="E78" s="199"/>
      <c r="F78" s="200"/>
      <c r="G78" s="200"/>
      <c r="H78" s="200"/>
      <c r="I78" s="289"/>
      <c r="J78" s="200"/>
      <c r="K78" s="199"/>
      <c r="L78" s="200"/>
      <c r="M78" s="199">
        <v>0</v>
      </c>
      <c r="N78" s="199">
        <v>1</v>
      </c>
      <c r="O78" s="200">
        <v>774699.41</v>
      </c>
      <c r="P78" s="26">
        <v>6.2166608919125871E-2</v>
      </c>
      <c r="Q78" s="26">
        <v>0.15455950540958269</v>
      </c>
    </row>
    <row r="79" spans="1:17" s="27" customFormat="1" ht="11.25" x14ac:dyDescent="0.15">
      <c r="A79" s="377" t="s">
        <v>99</v>
      </c>
      <c r="B79" s="196" t="s">
        <v>100</v>
      </c>
      <c r="C79" s="201">
        <v>2</v>
      </c>
      <c r="D79" s="202">
        <v>1253998.75</v>
      </c>
      <c r="E79" s="201"/>
      <c r="F79" s="202"/>
      <c r="G79" s="202"/>
      <c r="H79" s="202"/>
      <c r="I79" s="290"/>
      <c r="J79" s="202"/>
      <c r="K79" s="201"/>
      <c r="L79" s="202"/>
      <c r="M79" s="201">
        <v>0</v>
      </c>
      <c r="N79" s="201">
        <v>2</v>
      </c>
      <c r="O79" s="202">
        <v>1253998.75</v>
      </c>
      <c r="P79" s="28">
        <v>0.10062851329178461</v>
      </c>
      <c r="Q79" s="28">
        <v>0.30911901081916537</v>
      </c>
    </row>
    <row r="80" spans="1:17" s="27" customFormat="1" ht="11.25" x14ac:dyDescent="0.15">
      <c r="A80" s="376" t="s">
        <v>101</v>
      </c>
      <c r="B80" s="195" t="s">
        <v>102</v>
      </c>
      <c r="C80" s="199">
        <v>3</v>
      </c>
      <c r="D80" s="200">
        <v>2670000</v>
      </c>
      <c r="E80" s="199"/>
      <c r="F80" s="200"/>
      <c r="G80" s="200"/>
      <c r="H80" s="200"/>
      <c r="I80" s="289"/>
      <c r="J80" s="200"/>
      <c r="K80" s="199"/>
      <c r="L80" s="200"/>
      <c r="M80" s="199">
        <v>0</v>
      </c>
      <c r="N80" s="199">
        <v>3</v>
      </c>
      <c r="O80" s="200">
        <v>2670000</v>
      </c>
      <c r="P80" s="26">
        <v>0.2142570959413356</v>
      </c>
      <c r="Q80" s="26">
        <v>0.46367851622874806</v>
      </c>
    </row>
    <row r="81" spans="1:18" s="27" customFormat="1" ht="18" x14ac:dyDescent="0.15">
      <c r="A81" s="377" t="s">
        <v>103</v>
      </c>
      <c r="B81" s="196" t="s">
        <v>104</v>
      </c>
      <c r="C81" s="201">
        <v>1</v>
      </c>
      <c r="D81" s="202">
        <v>6589200</v>
      </c>
      <c r="E81" s="201"/>
      <c r="F81" s="202"/>
      <c r="G81" s="202"/>
      <c r="H81" s="202"/>
      <c r="I81" s="290"/>
      <c r="J81" s="202"/>
      <c r="K81" s="201"/>
      <c r="L81" s="202"/>
      <c r="M81" s="201">
        <v>0</v>
      </c>
      <c r="N81" s="201">
        <v>1</v>
      </c>
      <c r="O81" s="202">
        <v>6589200</v>
      </c>
      <c r="P81" s="28">
        <v>0.52875762418601069</v>
      </c>
      <c r="Q81" s="28">
        <v>0.15455950540958269</v>
      </c>
    </row>
    <row r="82" spans="1:18" s="27" customFormat="1" ht="13.15" customHeight="1" x14ac:dyDescent="0.15">
      <c r="A82" s="376" t="s">
        <v>105</v>
      </c>
      <c r="B82" s="195" t="s">
        <v>106</v>
      </c>
      <c r="C82" s="199">
        <v>9</v>
      </c>
      <c r="D82" s="200">
        <v>66709002.030000001</v>
      </c>
      <c r="E82" s="199"/>
      <c r="F82" s="200"/>
      <c r="G82" s="200"/>
      <c r="H82" s="200"/>
      <c r="I82" s="289"/>
      <c r="J82" s="200"/>
      <c r="K82" s="199"/>
      <c r="L82" s="200"/>
      <c r="M82" s="199">
        <v>0</v>
      </c>
      <c r="N82" s="199">
        <v>9</v>
      </c>
      <c r="O82" s="200">
        <v>66709002.030000001</v>
      </c>
      <c r="P82" s="26">
        <v>5.3531374711956783</v>
      </c>
      <c r="Q82" s="26">
        <v>1.3910355486862442</v>
      </c>
    </row>
    <row r="83" spans="1:18" s="27" customFormat="1" ht="11.25" x14ac:dyDescent="0.15">
      <c r="A83" s="377" t="s">
        <v>107</v>
      </c>
      <c r="B83" s="196" t="s">
        <v>108</v>
      </c>
      <c r="C83" s="201">
        <v>1</v>
      </c>
      <c r="D83" s="202">
        <v>0</v>
      </c>
      <c r="E83" s="201"/>
      <c r="F83" s="202"/>
      <c r="G83" s="202"/>
      <c r="H83" s="202"/>
      <c r="I83" s="290"/>
      <c r="J83" s="202"/>
      <c r="K83" s="201"/>
      <c r="L83" s="202"/>
      <c r="M83" s="201">
        <v>0</v>
      </c>
      <c r="N83" s="201">
        <v>1</v>
      </c>
      <c r="O83" s="202">
        <v>0</v>
      </c>
      <c r="P83" s="28">
        <v>0</v>
      </c>
      <c r="Q83" s="28">
        <v>0.15455950540958269</v>
      </c>
    </row>
    <row r="84" spans="1:18" s="27" customFormat="1" ht="11.25" x14ac:dyDescent="0.15">
      <c r="A84" s="376" t="s">
        <v>109</v>
      </c>
      <c r="B84" s="195" t="s">
        <v>110</v>
      </c>
      <c r="C84" s="199">
        <v>1</v>
      </c>
      <c r="D84" s="200">
        <v>167328</v>
      </c>
      <c r="E84" s="199"/>
      <c r="F84" s="200"/>
      <c r="G84" s="200"/>
      <c r="H84" s="200"/>
      <c r="I84" s="289"/>
      <c r="J84" s="200"/>
      <c r="K84" s="199"/>
      <c r="L84" s="200"/>
      <c r="M84" s="199">
        <v>0</v>
      </c>
      <c r="N84" s="199">
        <v>1</v>
      </c>
      <c r="O84" s="200">
        <v>167328</v>
      </c>
      <c r="P84" s="26">
        <v>1.3427419981150487E-2</v>
      </c>
      <c r="Q84" s="26">
        <v>0.15455950540958269</v>
      </c>
    </row>
    <row r="85" spans="1:18" s="27" customFormat="1" ht="11.25" x14ac:dyDescent="0.15">
      <c r="A85" s="377" t="s">
        <v>111</v>
      </c>
      <c r="B85" s="196" t="s">
        <v>112</v>
      </c>
      <c r="C85" s="201">
        <v>2</v>
      </c>
      <c r="D85" s="202">
        <v>1950883.2</v>
      </c>
      <c r="E85" s="201"/>
      <c r="F85" s="202"/>
      <c r="G85" s="202"/>
      <c r="H85" s="202"/>
      <c r="I85" s="290"/>
      <c r="J85" s="202"/>
      <c r="K85" s="201"/>
      <c r="L85" s="202"/>
      <c r="M85" s="201">
        <v>0</v>
      </c>
      <c r="N85" s="201">
        <v>2</v>
      </c>
      <c r="O85" s="202">
        <v>1950883.2</v>
      </c>
      <c r="P85" s="28">
        <v>0.15655077488866659</v>
      </c>
      <c r="Q85" s="28">
        <v>0.30911901081916537</v>
      </c>
    </row>
    <row r="86" spans="1:18" s="27" customFormat="1" ht="11.25" x14ac:dyDescent="0.15">
      <c r="A86" s="376" t="s">
        <v>256</v>
      </c>
      <c r="B86" s="195" t="s">
        <v>257</v>
      </c>
      <c r="C86" s="199">
        <v>1</v>
      </c>
      <c r="D86" s="200">
        <v>2160000</v>
      </c>
      <c r="E86" s="199"/>
      <c r="F86" s="200"/>
      <c r="G86" s="200"/>
      <c r="H86" s="200"/>
      <c r="I86" s="289"/>
      <c r="J86" s="200"/>
      <c r="K86" s="199"/>
      <c r="L86" s="200"/>
      <c r="M86" s="199">
        <v>0</v>
      </c>
      <c r="N86" s="199">
        <v>1</v>
      </c>
      <c r="O86" s="200">
        <v>2160000</v>
      </c>
      <c r="P86" s="26">
        <v>0.17333158323344003</v>
      </c>
      <c r="Q86" s="26">
        <v>0.15455950540958269</v>
      </c>
    </row>
    <row r="87" spans="1:18" s="27" customFormat="1" ht="11.25" x14ac:dyDescent="0.15">
      <c r="A87" s="377" t="s">
        <v>113</v>
      </c>
      <c r="B87" s="196" t="s">
        <v>114</v>
      </c>
      <c r="C87" s="201">
        <v>5</v>
      </c>
      <c r="D87" s="202">
        <v>4624560</v>
      </c>
      <c r="E87" s="201"/>
      <c r="F87" s="202"/>
      <c r="G87" s="202"/>
      <c r="H87" s="202"/>
      <c r="I87" s="290"/>
      <c r="J87" s="202"/>
      <c r="K87" s="201"/>
      <c r="L87" s="202"/>
      <c r="M87" s="201">
        <v>0</v>
      </c>
      <c r="N87" s="201">
        <v>5</v>
      </c>
      <c r="O87" s="202">
        <v>4624560</v>
      </c>
      <c r="P87" s="28">
        <v>0.37110291970279508</v>
      </c>
      <c r="Q87" s="28">
        <v>0.77279752704791349</v>
      </c>
    </row>
    <row r="88" spans="1:18" s="27" customFormat="1" ht="11.25" x14ac:dyDescent="0.15">
      <c r="A88" s="376" t="s">
        <v>248</v>
      </c>
      <c r="B88" s="195" t="s">
        <v>249</v>
      </c>
      <c r="C88" s="199">
        <v>3</v>
      </c>
      <c r="D88" s="200">
        <v>1980273.0099999998</v>
      </c>
      <c r="E88" s="199"/>
      <c r="F88" s="200"/>
      <c r="G88" s="200"/>
      <c r="H88" s="200"/>
      <c r="I88" s="289"/>
      <c r="J88" s="200"/>
      <c r="K88" s="199"/>
      <c r="L88" s="200"/>
      <c r="M88" s="199">
        <v>6</v>
      </c>
      <c r="N88" s="199">
        <v>9</v>
      </c>
      <c r="O88" s="200">
        <v>1980273.0099999998</v>
      </c>
      <c r="P88" s="26">
        <v>0.15890919261932859</v>
      </c>
      <c r="Q88" s="26">
        <v>1.3910355486862442</v>
      </c>
    </row>
    <row r="89" spans="1:18" s="27" customFormat="1" ht="11.25" x14ac:dyDescent="0.15">
      <c r="A89" s="377" t="s">
        <v>115</v>
      </c>
      <c r="B89" s="196" t="s">
        <v>116</v>
      </c>
      <c r="C89" s="201">
        <v>5</v>
      </c>
      <c r="D89" s="202">
        <v>19251712.699999999</v>
      </c>
      <c r="E89" s="201"/>
      <c r="F89" s="202"/>
      <c r="G89" s="202"/>
      <c r="H89" s="202"/>
      <c r="I89" s="290"/>
      <c r="J89" s="202"/>
      <c r="K89" s="201"/>
      <c r="L89" s="202"/>
      <c r="M89" s="201">
        <v>0</v>
      </c>
      <c r="N89" s="201">
        <v>5</v>
      </c>
      <c r="O89" s="202">
        <v>19251712.699999999</v>
      </c>
      <c r="P89" s="28">
        <v>1.544874926965891</v>
      </c>
      <c r="Q89" s="28">
        <v>0.77279752704791349</v>
      </c>
    </row>
    <row r="90" spans="1:18" s="27" customFormat="1" ht="11.25" x14ac:dyDescent="0.15">
      <c r="A90" s="376" t="s">
        <v>220</v>
      </c>
      <c r="B90" s="195" t="s">
        <v>221</v>
      </c>
      <c r="C90" s="199">
        <v>2</v>
      </c>
      <c r="D90" s="200">
        <v>718904</v>
      </c>
      <c r="E90" s="199"/>
      <c r="F90" s="200"/>
      <c r="G90" s="200"/>
      <c r="H90" s="200"/>
      <c r="I90" s="289"/>
      <c r="J90" s="200"/>
      <c r="K90" s="199"/>
      <c r="L90" s="200"/>
      <c r="M90" s="199">
        <v>0</v>
      </c>
      <c r="N90" s="199">
        <v>2</v>
      </c>
      <c r="O90" s="200">
        <v>718904</v>
      </c>
      <c r="P90" s="26">
        <v>5.7689244681876375E-2</v>
      </c>
      <c r="Q90" s="26">
        <v>0.30911901081916537</v>
      </c>
    </row>
    <row r="91" spans="1:18" s="27" customFormat="1" ht="11.25" x14ac:dyDescent="0.15">
      <c r="A91" s="377" t="s">
        <v>280</v>
      </c>
      <c r="B91" s="196" t="s">
        <v>281</v>
      </c>
      <c r="C91" s="201">
        <v>3</v>
      </c>
      <c r="D91" s="202">
        <v>39979416</v>
      </c>
      <c r="E91" s="201"/>
      <c r="F91" s="202"/>
      <c r="G91" s="202"/>
      <c r="H91" s="202"/>
      <c r="I91" s="290"/>
      <c r="J91" s="202"/>
      <c r="K91" s="201"/>
      <c r="L91" s="202"/>
      <c r="M91" s="201">
        <v>0</v>
      </c>
      <c r="N91" s="201">
        <v>3</v>
      </c>
      <c r="O91" s="202">
        <v>39979416</v>
      </c>
      <c r="P91" s="28">
        <v>3.2081923481612611</v>
      </c>
      <c r="Q91" s="28">
        <v>0.46367851622874806</v>
      </c>
    </row>
    <row r="92" spans="1:18" ht="22.5" customHeight="1" thickBot="1" x14ac:dyDescent="0.25">
      <c r="A92" s="414" t="s">
        <v>0</v>
      </c>
      <c r="B92" s="415"/>
      <c r="C92" s="203">
        <v>612</v>
      </c>
      <c r="D92" s="204">
        <v>1157784543.6499999</v>
      </c>
      <c r="E92" s="203">
        <v>8</v>
      </c>
      <c r="F92" s="204">
        <v>88649462.649999991</v>
      </c>
      <c r="G92" s="203"/>
      <c r="H92" s="204"/>
      <c r="I92" s="203">
        <v>3</v>
      </c>
      <c r="J92" s="204">
        <v>-267577.94</v>
      </c>
      <c r="K92" s="205"/>
      <c r="L92" s="204"/>
      <c r="M92" s="206">
        <v>24</v>
      </c>
      <c r="N92" s="203">
        <v>647</v>
      </c>
      <c r="O92" s="204">
        <v>1246166428.3599999</v>
      </c>
      <c r="P92" s="207">
        <v>100</v>
      </c>
      <c r="Q92" s="208">
        <v>100</v>
      </c>
      <c r="R92" s="4">
        <f>F92/D92*100</f>
        <v>7.6568186314291369</v>
      </c>
    </row>
    <row r="93" spans="1:18" x14ac:dyDescent="0.2">
      <c r="A93" s="238"/>
      <c r="B93" s="239"/>
      <c r="C93" s="238"/>
      <c r="D93" s="240"/>
      <c r="E93" s="238"/>
      <c r="F93" s="240"/>
      <c r="G93" s="238"/>
      <c r="H93" s="240"/>
      <c r="I93" s="238"/>
      <c r="J93" s="238"/>
      <c r="K93" s="240"/>
      <c r="L93" s="240"/>
      <c r="M93" s="240"/>
      <c r="N93" s="243"/>
      <c r="O93" s="243"/>
      <c r="P93" s="243"/>
      <c r="Q93" s="243"/>
      <c r="R93" s="4">
        <f>H92/D92*100</f>
        <v>0</v>
      </c>
    </row>
    <row r="94" spans="1:18" ht="15" customHeight="1" thickBot="1" x14ac:dyDescent="0.25">
      <c r="A94" s="227"/>
      <c r="B94" s="241" t="s">
        <v>139</v>
      </c>
      <c r="C94" s="238"/>
      <c r="D94" s="240"/>
      <c r="E94" s="238"/>
      <c r="F94" s="240"/>
      <c r="G94" s="238"/>
      <c r="H94" s="240"/>
      <c r="I94" s="238"/>
      <c r="J94" s="238"/>
      <c r="K94" s="240"/>
      <c r="L94" s="240"/>
      <c r="M94" s="240"/>
      <c r="N94" s="243"/>
      <c r="O94" s="243"/>
      <c r="P94" s="243"/>
      <c r="Q94" s="243"/>
      <c r="R94" s="4">
        <f>J92/D92*100</f>
        <v>-2.311120332945896E-2</v>
      </c>
    </row>
    <row r="95" spans="1:18" ht="15" customHeight="1" x14ac:dyDescent="0.2">
      <c r="A95" s="227"/>
      <c r="B95" s="241" t="s">
        <v>117</v>
      </c>
      <c r="C95" s="209">
        <v>420</v>
      </c>
      <c r="D95" s="210">
        <v>776646314.38999987</v>
      </c>
      <c r="E95" s="211">
        <v>7</v>
      </c>
      <c r="F95" s="210">
        <v>86970887.099999994</v>
      </c>
      <c r="G95" s="212">
        <v>0</v>
      </c>
      <c r="H95" s="210">
        <v>0</v>
      </c>
      <c r="I95" s="212">
        <v>1</v>
      </c>
      <c r="J95" s="210">
        <v>-3480.82</v>
      </c>
      <c r="K95" s="211">
        <v>0</v>
      </c>
      <c r="L95" s="210">
        <v>0</v>
      </c>
      <c r="M95" s="211">
        <v>12</v>
      </c>
      <c r="N95" s="212">
        <v>440</v>
      </c>
      <c r="O95" s="210">
        <v>863613720.66999996</v>
      </c>
      <c r="P95" s="213">
        <v>69.30163588233934</v>
      </c>
      <c r="Q95" s="214">
        <v>68.006182380216373</v>
      </c>
      <c r="R95" s="4">
        <f>L92/D92*100</f>
        <v>0</v>
      </c>
    </row>
    <row r="96" spans="1:18" ht="15" customHeight="1" x14ac:dyDescent="0.2">
      <c r="A96" s="227"/>
      <c r="B96" s="241" t="s">
        <v>118</v>
      </c>
      <c r="C96" s="215">
        <v>60</v>
      </c>
      <c r="D96" s="216">
        <v>111539828.80999999</v>
      </c>
      <c r="E96" s="217">
        <v>1</v>
      </c>
      <c r="F96" s="216">
        <v>1678575.55</v>
      </c>
      <c r="G96" s="218">
        <v>0</v>
      </c>
      <c r="H96" s="216">
        <v>0</v>
      </c>
      <c r="I96" s="218">
        <v>1</v>
      </c>
      <c r="J96" s="216">
        <v>-158.44999999999999</v>
      </c>
      <c r="K96" s="217">
        <v>0</v>
      </c>
      <c r="L96" s="216">
        <v>0</v>
      </c>
      <c r="M96" s="217">
        <v>6</v>
      </c>
      <c r="N96" s="218">
        <v>68</v>
      </c>
      <c r="O96" s="216">
        <v>113218245.90999998</v>
      </c>
      <c r="P96" s="219">
        <v>9.08532306226539</v>
      </c>
      <c r="Q96" s="220">
        <v>10.510046367851622</v>
      </c>
    </row>
    <row r="97" spans="1:130" ht="15" customHeight="1" thickBot="1" x14ac:dyDescent="0.25">
      <c r="A97" s="227"/>
      <c r="B97" s="241" t="s">
        <v>119</v>
      </c>
      <c r="C97" s="221">
        <v>132</v>
      </c>
      <c r="D97" s="222">
        <v>269598400.44999993</v>
      </c>
      <c r="E97" s="223">
        <v>0</v>
      </c>
      <c r="F97" s="222">
        <v>0</v>
      </c>
      <c r="G97" s="224">
        <v>0</v>
      </c>
      <c r="H97" s="222">
        <v>0</v>
      </c>
      <c r="I97" s="224">
        <v>1</v>
      </c>
      <c r="J97" s="222">
        <v>-263938.67</v>
      </c>
      <c r="K97" s="223">
        <v>0</v>
      </c>
      <c r="L97" s="222">
        <v>0</v>
      </c>
      <c r="M97" s="223">
        <v>6</v>
      </c>
      <c r="N97" s="224">
        <v>139</v>
      </c>
      <c r="O97" s="222">
        <v>269334461.77999997</v>
      </c>
      <c r="P97" s="225">
        <v>21.6130410553953</v>
      </c>
      <c r="Q97" s="226">
        <v>21.483771251931998</v>
      </c>
    </row>
    <row r="98" spans="1:130" ht="15" customHeight="1" thickBot="1" x14ac:dyDescent="0.25">
      <c r="A98" s="227"/>
      <c r="B98" s="241"/>
      <c r="C98" s="227"/>
      <c r="D98" s="228"/>
      <c r="E98" s="227"/>
      <c r="F98" s="228"/>
      <c r="G98" s="228"/>
      <c r="H98" s="228"/>
      <c r="I98" s="228"/>
      <c r="J98" s="228"/>
      <c r="K98" s="227"/>
      <c r="L98" s="228"/>
      <c r="M98" s="227"/>
      <c r="N98" s="227"/>
      <c r="O98" s="228"/>
      <c r="P98" s="228"/>
      <c r="Q98" s="228"/>
    </row>
    <row r="99" spans="1:130" ht="15" customHeight="1" x14ac:dyDescent="0.2">
      <c r="A99" s="227"/>
      <c r="B99" s="241" t="s">
        <v>140</v>
      </c>
      <c r="C99" s="229">
        <v>68.627450980392155</v>
      </c>
      <c r="D99" s="230">
        <v>67.080383707798163</v>
      </c>
      <c r="E99" s="230">
        <v>87.5</v>
      </c>
      <c r="F99" s="230">
        <v>98.10650228459113</v>
      </c>
      <c r="G99" s="230">
        <v>0</v>
      </c>
      <c r="H99" s="230">
        <v>0</v>
      </c>
      <c r="I99" s="230">
        <v>33.333333333333329</v>
      </c>
      <c r="J99" s="230">
        <v>1.3008620964792539</v>
      </c>
      <c r="K99" s="230">
        <v>0</v>
      </c>
      <c r="L99" s="230">
        <v>0</v>
      </c>
      <c r="M99" s="230">
        <v>50</v>
      </c>
      <c r="N99" s="230">
        <v>68.006182380216387</v>
      </c>
      <c r="O99" s="231">
        <v>69.301635882339312</v>
      </c>
      <c r="P99" s="228"/>
      <c r="Q99" s="228"/>
    </row>
    <row r="100" spans="1:130" ht="15" customHeight="1" x14ac:dyDescent="0.2">
      <c r="A100" s="227"/>
      <c r="B100" s="241" t="s">
        <v>141</v>
      </c>
      <c r="C100" s="232">
        <v>9.8039215686274517</v>
      </c>
      <c r="D100" s="233">
        <v>9.6339020434978835</v>
      </c>
      <c r="E100" s="233">
        <v>12.5</v>
      </c>
      <c r="F100" s="233">
        <v>1.8934977154088821</v>
      </c>
      <c r="G100" s="233">
        <v>0</v>
      </c>
      <c r="H100" s="233">
        <v>0</v>
      </c>
      <c r="I100" s="233">
        <v>33.333333333333329</v>
      </c>
      <c r="J100" s="233">
        <v>5.9216391306398428E-2</v>
      </c>
      <c r="K100" s="233">
        <v>0</v>
      </c>
      <c r="L100" s="233">
        <v>0</v>
      </c>
      <c r="M100" s="233">
        <v>25</v>
      </c>
      <c r="N100" s="233">
        <v>10.510046367851622</v>
      </c>
      <c r="O100" s="234">
        <v>9.08532306226539</v>
      </c>
      <c r="P100" s="228"/>
      <c r="Q100" s="228"/>
    </row>
    <row r="101" spans="1:130" ht="15" customHeight="1" thickBot="1" x14ac:dyDescent="0.25">
      <c r="A101" s="242"/>
      <c r="B101" s="241" t="s">
        <v>142</v>
      </c>
      <c r="C101" s="235">
        <v>21.568627450980394</v>
      </c>
      <c r="D101" s="236">
        <v>23.285714248703943</v>
      </c>
      <c r="E101" s="236">
        <v>0</v>
      </c>
      <c r="F101" s="236">
        <v>0</v>
      </c>
      <c r="G101" s="236">
        <v>0</v>
      </c>
      <c r="H101" s="236">
        <v>0</v>
      </c>
      <c r="I101" s="236">
        <v>33.333333333333329</v>
      </c>
      <c r="J101" s="236">
        <v>98.639921512214343</v>
      </c>
      <c r="K101" s="236">
        <v>0</v>
      </c>
      <c r="L101" s="236">
        <v>0</v>
      </c>
      <c r="M101" s="236">
        <v>25</v>
      </c>
      <c r="N101" s="236">
        <v>21.483771251931994</v>
      </c>
      <c r="O101" s="237">
        <v>21.613041055395293</v>
      </c>
      <c r="P101" s="228"/>
      <c r="Q101" s="228"/>
    </row>
    <row r="102" spans="1:130" ht="89.25" customHeight="1" x14ac:dyDescent="0.2">
      <c r="C102" s="29" t="s">
        <v>143</v>
      </c>
      <c r="D102" s="30" t="s">
        <v>144</v>
      </c>
      <c r="E102" s="29" t="s">
        <v>145</v>
      </c>
      <c r="F102" s="30" t="s">
        <v>146</v>
      </c>
      <c r="G102" s="29" t="s">
        <v>208</v>
      </c>
      <c r="H102" s="30" t="s">
        <v>209</v>
      </c>
      <c r="I102" s="29" t="s">
        <v>210</v>
      </c>
      <c r="J102" s="30" t="s">
        <v>211</v>
      </c>
      <c r="K102" s="29" t="s">
        <v>212</v>
      </c>
      <c r="L102" s="30" t="s">
        <v>213</v>
      </c>
      <c r="M102" s="29" t="s">
        <v>147</v>
      </c>
      <c r="N102" s="29" t="s">
        <v>131</v>
      </c>
      <c r="O102" s="31" t="s">
        <v>148</v>
      </c>
    </row>
    <row r="103" spans="1:130" s="22" customFormat="1" x14ac:dyDescent="0.2">
      <c r="A103" s="9"/>
      <c r="C103" s="9"/>
      <c r="D103" s="8"/>
      <c r="E103" s="9"/>
      <c r="F103" s="8"/>
      <c r="G103" s="9"/>
      <c r="H103" s="8"/>
      <c r="I103" s="9"/>
      <c r="J103" s="9"/>
      <c r="K103" s="23"/>
      <c r="L103" s="8"/>
      <c r="M103" s="8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</row>
  </sheetData>
  <mergeCells count="17">
    <mergeCell ref="A92:B92"/>
    <mergeCell ref="A3:M3"/>
    <mergeCell ref="A4:L4"/>
    <mergeCell ref="A5:A6"/>
    <mergeCell ref="B5:B6"/>
    <mergeCell ref="C5:D5"/>
    <mergeCell ref="E5:F5"/>
    <mergeCell ref="G5:H5"/>
    <mergeCell ref="M5:M6"/>
    <mergeCell ref="I5:J5"/>
    <mergeCell ref="A2:Q2"/>
    <mergeCell ref="P1:Q1"/>
    <mergeCell ref="K5:L5"/>
    <mergeCell ref="N5:N6"/>
    <mergeCell ref="O5:O6"/>
    <mergeCell ref="P5:P6"/>
    <mergeCell ref="Q5:Q6"/>
  </mergeCells>
  <printOptions horizontalCentered="1"/>
  <pageMargins left="0.98425196850393704" right="0.39370078740157483" top="0.39370078740157483" bottom="0.39370078740157483" header="0" footer="0"/>
  <pageSetup paperSize="9" scale="8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  <pageSetUpPr fitToPage="1"/>
  </sheetPr>
  <dimension ref="A1:R22"/>
  <sheetViews>
    <sheetView tabSelected="1" view="pageBreakPreview" zoomScale="90" zoomScaleNormal="40" zoomScaleSheetLayoutView="90" workbookViewId="0">
      <pane ySplit="7" topLeftCell="A8" activePane="bottomLeft" state="frozen"/>
      <selection activeCell="I82" sqref="I82"/>
      <selection pane="bottomLeft" activeCell="I82" sqref="I82"/>
    </sheetView>
  </sheetViews>
  <sheetFormatPr defaultRowHeight="12.75" x14ac:dyDescent="0.2"/>
  <cols>
    <col min="1" max="1" width="5.28515625" style="32" customWidth="1"/>
    <col min="2" max="2" width="31.28515625" style="33" customWidth="1"/>
    <col min="3" max="3" width="5" style="32" customWidth="1"/>
    <col min="4" max="4" width="11" style="34" customWidth="1"/>
    <col min="5" max="5" width="5" style="32" customWidth="1"/>
    <col min="6" max="6" width="10.28515625" style="34" customWidth="1"/>
    <col min="7" max="7" width="5" style="32" customWidth="1"/>
    <col min="8" max="8" width="10.28515625" style="34" customWidth="1"/>
    <col min="9" max="9" width="5" style="32" customWidth="1"/>
    <col min="10" max="10" width="10.28515625" style="32" customWidth="1"/>
    <col min="11" max="11" width="5" style="34" customWidth="1"/>
    <col min="12" max="12" width="10.28515625" style="53" customWidth="1"/>
    <col min="13" max="13" width="5" style="32" customWidth="1"/>
    <col min="14" max="14" width="6" style="35" customWidth="1"/>
    <col min="15" max="15" width="11.140625" style="35" customWidth="1"/>
    <col min="16" max="17" width="6.85546875" style="35" customWidth="1"/>
    <col min="18" max="256" width="8.85546875" style="35"/>
    <col min="257" max="257" width="5.28515625" style="35" customWidth="1"/>
    <col min="258" max="258" width="31.28515625" style="35" customWidth="1"/>
    <col min="259" max="259" width="6.140625" style="35" customWidth="1"/>
    <col min="260" max="260" width="14.85546875" style="35" customWidth="1"/>
    <col min="261" max="261" width="6.140625" style="35" customWidth="1"/>
    <col min="262" max="262" width="13.42578125" style="35" customWidth="1"/>
    <col min="263" max="263" width="6.140625" style="35" customWidth="1"/>
    <col min="264" max="264" width="11.85546875" style="35" bestFit="1" customWidth="1"/>
    <col min="265" max="266" width="7.7109375" style="35" customWidth="1"/>
    <col min="267" max="267" width="14.85546875" style="35" customWidth="1"/>
    <col min="268" max="269" width="11.42578125" style="35" customWidth="1"/>
    <col min="270" max="512" width="8.85546875" style="35"/>
    <col min="513" max="513" width="5.28515625" style="35" customWidth="1"/>
    <col min="514" max="514" width="31.28515625" style="35" customWidth="1"/>
    <col min="515" max="515" width="6.140625" style="35" customWidth="1"/>
    <col min="516" max="516" width="14.85546875" style="35" customWidth="1"/>
    <col min="517" max="517" width="6.140625" style="35" customWidth="1"/>
    <col min="518" max="518" width="13.42578125" style="35" customWidth="1"/>
    <col min="519" max="519" width="6.140625" style="35" customWidth="1"/>
    <col min="520" max="520" width="11.85546875" style="35" bestFit="1" customWidth="1"/>
    <col min="521" max="522" width="7.7109375" style="35" customWidth="1"/>
    <col min="523" max="523" width="14.85546875" style="35" customWidth="1"/>
    <col min="524" max="525" width="11.42578125" style="35" customWidth="1"/>
    <col min="526" max="768" width="8.85546875" style="35"/>
    <col min="769" max="769" width="5.28515625" style="35" customWidth="1"/>
    <col min="770" max="770" width="31.28515625" style="35" customWidth="1"/>
    <col min="771" max="771" width="6.140625" style="35" customWidth="1"/>
    <col min="772" max="772" width="14.85546875" style="35" customWidth="1"/>
    <col min="773" max="773" width="6.140625" style="35" customWidth="1"/>
    <col min="774" max="774" width="13.42578125" style="35" customWidth="1"/>
    <col min="775" max="775" width="6.140625" style="35" customWidth="1"/>
    <col min="776" max="776" width="11.85546875" style="35" bestFit="1" customWidth="1"/>
    <col min="777" max="778" width="7.7109375" style="35" customWidth="1"/>
    <col min="779" max="779" width="14.85546875" style="35" customWidth="1"/>
    <col min="780" max="781" width="11.42578125" style="35" customWidth="1"/>
    <col min="782" max="1024" width="8.85546875" style="35"/>
    <col min="1025" max="1025" width="5.28515625" style="35" customWidth="1"/>
    <col min="1026" max="1026" width="31.28515625" style="35" customWidth="1"/>
    <col min="1027" max="1027" width="6.140625" style="35" customWidth="1"/>
    <col min="1028" max="1028" width="14.85546875" style="35" customWidth="1"/>
    <col min="1029" max="1029" width="6.140625" style="35" customWidth="1"/>
    <col min="1030" max="1030" width="13.42578125" style="35" customWidth="1"/>
    <col min="1031" max="1031" width="6.140625" style="35" customWidth="1"/>
    <col min="1032" max="1032" width="11.85546875" style="35" bestFit="1" customWidth="1"/>
    <col min="1033" max="1034" width="7.7109375" style="35" customWidth="1"/>
    <col min="1035" max="1035" width="14.85546875" style="35" customWidth="1"/>
    <col min="1036" max="1037" width="11.42578125" style="35" customWidth="1"/>
    <col min="1038" max="1280" width="8.85546875" style="35"/>
    <col min="1281" max="1281" width="5.28515625" style="35" customWidth="1"/>
    <col min="1282" max="1282" width="31.28515625" style="35" customWidth="1"/>
    <col min="1283" max="1283" width="6.140625" style="35" customWidth="1"/>
    <col min="1284" max="1284" width="14.85546875" style="35" customWidth="1"/>
    <col min="1285" max="1285" width="6.140625" style="35" customWidth="1"/>
    <col min="1286" max="1286" width="13.42578125" style="35" customWidth="1"/>
    <col min="1287" max="1287" width="6.140625" style="35" customWidth="1"/>
    <col min="1288" max="1288" width="11.85546875" style="35" bestFit="1" customWidth="1"/>
    <col min="1289" max="1290" width="7.7109375" style="35" customWidth="1"/>
    <col min="1291" max="1291" width="14.85546875" style="35" customWidth="1"/>
    <col min="1292" max="1293" width="11.42578125" style="35" customWidth="1"/>
    <col min="1294" max="1536" width="8.85546875" style="35"/>
    <col min="1537" max="1537" width="5.28515625" style="35" customWidth="1"/>
    <col min="1538" max="1538" width="31.28515625" style="35" customWidth="1"/>
    <col min="1539" max="1539" width="6.140625" style="35" customWidth="1"/>
    <col min="1540" max="1540" width="14.85546875" style="35" customWidth="1"/>
    <col min="1541" max="1541" width="6.140625" style="35" customWidth="1"/>
    <col min="1542" max="1542" width="13.42578125" style="35" customWidth="1"/>
    <col min="1543" max="1543" width="6.140625" style="35" customWidth="1"/>
    <col min="1544" max="1544" width="11.85546875" style="35" bestFit="1" customWidth="1"/>
    <col min="1545" max="1546" width="7.7109375" style="35" customWidth="1"/>
    <col min="1547" max="1547" width="14.85546875" style="35" customWidth="1"/>
    <col min="1548" max="1549" width="11.42578125" style="35" customWidth="1"/>
    <col min="1550" max="1792" width="8.85546875" style="35"/>
    <col min="1793" max="1793" width="5.28515625" style="35" customWidth="1"/>
    <col min="1794" max="1794" width="31.28515625" style="35" customWidth="1"/>
    <col min="1795" max="1795" width="6.140625" style="35" customWidth="1"/>
    <col min="1796" max="1796" width="14.85546875" style="35" customWidth="1"/>
    <col min="1797" max="1797" width="6.140625" style="35" customWidth="1"/>
    <col min="1798" max="1798" width="13.42578125" style="35" customWidth="1"/>
    <col min="1799" max="1799" width="6.140625" style="35" customWidth="1"/>
    <col min="1800" max="1800" width="11.85546875" style="35" bestFit="1" customWidth="1"/>
    <col min="1801" max="1802" width="7.7109375" style="35" customWidth="1"/>
    <col min="1803" max="1803" width="14.85546875" style="35" customWidth="1"/>
    <col min="1804" max="1805" width="11.42578125" style="35" customWidth="1"/>
    <col min="1806" max="2048" width="8.85546875" style="35"/>
    <col min="2049" max="2049" width="5.28515625" style="35" customWidth="1"/>
    <col min="2050" max="2050" width="31.28515625" style="35" customWidth="1"/>
    <col min="2051" max="2051" width="6.140625" style="35" customWidth="1"/>
    <col min="2052" max="2052" width="14.85546875" style="35" customWidth="1"/>
    <col min="2053" max="2053" width="6.140625" style="35" customWidth="1"/>
    <col min="2054" max="2054" width="13.42578125" style="35" customWidth="1"/>
    <col min="2055" max="2055" width="6.140625" style="35" customWidth="1"/>
    <col min="2056" max="2056" width="11.85546875" style="35" bestFit="1" customWidth="1"/>
    <col min="2057" max="2058" width="7.7109375" style="35" customWidth="1"/>
    <col min="2059" max="2059" width="14.85546875" style="35" customWidth="1"/>
    <col min="2060" max="2061" width="11.42578125" style="35" customWidth="1"/>
    <col min="2062" max="2304" width="8.85546875" style="35"/>
    <col min="2305" max="2305" width="5.28515625" style="35" customWidth="1"/>
    <col min="2306" max="2306" width="31.28515625" style="35" customWidth="1"/>
    <col min="2307" max="2307" width="6.140625" style="35" customWidth="1"/>
    <col min="2308" max="2308" width="14.85546875" style="35" customWidth="1"/>
    <col min="2309" max="2309" width="6.140625" style="35" customWidth="1"/>
    <col min="2310" max="2310" width="13.42578125" style="35" customWidth="1"/>
    <col min="2311" max="2311" width="6.140625" style="35" customWidth="1"/>
    <col min="2312" max="2312" width="11.85546875" style="35" bestFit="1" customWidth="1"/>
    <col min="2313" max="2314" width="7.7109375" style="35" customWidth="1"/>
    <col min="2315" max="2315" width="14.85546875" style="35" customWidth="1"/>
    <col min="2316" max="2317" width="11.42578125" style="35" customWidth="1"/>
    <col min="2318" max="2560" width="8.85546875" style="35"/>
    <col min="2561" max="2561" width="5.28515625" style="35" customWidth="1"/>
    <col min="2562" max="2562" width="31.28515625" style="35" customWidth="1"/>
    <col min="2563" max="2563" width="6.140625" style="35" customWidth="1"/>
    <col min="2564" max="2564" width="14.85546875" style="35" customWidth="1"/>
    <col min="2565" max="2565" width="6.140625" style="35" customWidth="1"/>
    <col min="2566" max="2566" width="13.42578125" style="35" customWidth="1"/>
    <col min="2567" max="2567" width="6.140625" style="35" customWidth="1"/>
    <col min="2568" max="2568" width="11.85546875" style="35" bestFit="1" customWidth="1"/>
    <col min="2569" max="2570" width="7.7109375" style="35" customWidth="1"/>
    <col min="2571" max="2571" width="14.85546875" style="35" customWidth="1"/>
    <col min="2572" max="2573" width="11.42578125" style="35" customWidth="1"/>
    <col min="2574" max="2816" width="8.85546875" style="35"/>
    <col min="2817" max="2817" width="5.28515625" style="35" customWidth="1"/>
    <col min="2818" max="2818" width="31.28515625" style="35" customWidth="1"/>
    <col min="2819" max="2819" width="6.140625" style="35" customWidth="1"/>
    <col min="2820" max="2820" width="14.85546875" style="35" customWidth="1"/>
    <col min="2821" max="2821" width="6.140625" style="35" customWidth="1"/>
    <col min="2822" max="2822" width="13.42578125" style="35" customWidth="1"/>
    <col min="2823" max="2823" width="6.140625" style="35" customWidth="1"/>
    <col min="2824" max="2824" width="11.85546875" style="35" bestFit="1" customWidth="1"/>
    <col min="2825" max="2826" width="7.7109375" style="35" customWidth="1"/>
    <col min="2827" max="2827" width="14.85546875" style="35" customWidth="1"/>
    <col min="2828" max="2829" width="11.42578125" style="35" customWidth="1"/>
    <col min="2830" max="3072" width="8.85546875" style="35"/>
    <col min="3073" max="3073" width="5.28515625" style="35" customWidth="1"/>
    <col min="3074" max="3074" width="31.28515625" style="35" customWidth="1"/>
    <col min="3075" max="3075" width="6.140625" style="35" customWidth="1"/>
    <col min="3076" max="3076" width="14.85546875" style="35" customWidth="1"/>
    <col min="3077" max="3077" width="6.140625" style="35" customWidth="1"/>
    <col min="3078" max="3078" width="13.42578125" style="35" customWidth="1"/>
    <col min="3079" max="3079" width="6.140625" style="35" customWidth="1"/>
    <col min="3080" max="3080" width="11.85546875" style="35" bestFit="1" customWidth="1"/>
    <col min="3081" max="3082" width="7.7109375" style="35" customWidth="1"/>
    <col min="3083" max="3083" width="14.85546875" style="35" customWidth="1"/>
    <col min="3084" max="3085" width="11.42578125" style="35" customWidth="1"/>
    <col min="3086" max="3328" width="8.85546875" style="35"/>
    <col min="3329" max="3329" width="5.28515625" style="35" customWidth="1"/>
    <col min="3330" max="3330" width="31.28515625" style="35" customWidth="1"/>
    <col min="3331" max="3331" width="6.140625" style="35" customWidth="1"/>
    <col min="3332" max="3332" width="14.85546875" style="35" customWidth="1"/>
    <col min="3333" max="3333" width="6.140625" style="35" customWidth="1"/>
    <col min="3334" max="3334" width="13.42578125" style="35" customWidth="1"/>
    <col min="3335" max="3335" width="6.140625" style="35" customWidth="1"/>
    <col min="3336" max="3336" width="11.85546875" style="35" bestFit="1" customWidth="1"/>
    <col min="3337" max="3338" width="7.7109375" style="35" customWidth="1"/>
    <col min="3339" max="3339" width="14.85546875" style="35" customWidth="1"/>
    <col min="3340" max="3341" width="11.42578125" style="35" customWidth="1"/>
    <col min="3342" max="3584" width="8.85546875" style="35"/>
    <col min="3585" max="3585" width="5.28515625" style="35" customWidth="1"/>
    <col min="3586" max="3586" width="31.28515625" style="35" customWidth="1"/>
    <col min="3587" max="3587" width="6.140625" style="35" customWidth="1"/>
    <col min="3588" max="3588" width="14.85546875" style="35" customWidth="1"/>
    <col min="3589" max="3589" width="6.140625" style="35" customWidth="1"/>
    <col min="3590" max="3590" width="13.42578125" style="35" customWidth="1"/>
    <col min="3591" max="3591" width="6.140625" style="35" customWidth="1"/>
    <col min="3592" max="3592" width="11.85546875" style="35" bestFit="1" customWidth="1"/>
    <col min="3593" max="3594" width="7.7109375" style="35" customWidth="1"/>
    <col min="3595" max="3595" width="14.85546875" style="35" customWidth="1"/>
    <col min="3596" max="3597" width="11.42578125" style="35" customWidth="1"/>
    <col min="3598" max="3840" width="8.85546875" style="35"/>
    <col min="3841" max="3841" width="5.28515625" style="35" customWidth="1"/>
    <col min="3842" max="3842" width="31.28515625" style="35" customWidth="1"/>
    <col min="3843" max="3843" width="6.140625" style="35" customWidth="1"/>
    <col min="3844" max="3844" width="14.85546875" style="35" customWidth="1"/>
    <col min="3845" max="3845" width="6.140625" style="35" customWidth="1"/>
    <col min="3846" max="3846" width="13.42578125" style="35" customWidth="1"/>
    <col min="3847" max="3847" width="6.140625" style="35" customWidth="1"/>
    <col min="3848" max="3848" width="11.85546875" style="35" bestFit="1" customWidth="1"/>
    <col min="3849" max="3850" width="7.7109375" style="35" customWidth="1"/>
    <col min="3851" max="3851" width="14.85546875" style="35" customWidth="1"/>
    <col min="3852" max="3853" width="11.42578125" style="35" customWidth="1"/>
    <col min="3854" max="4096" width="8.85546875" style="35"/>
    <col min="4097" max="4097" width="5.28515625" style="35" customWidth="1"/>
    <col min="4098" max="4098" width="31.28515625" style="35" customWidth="1"/>
    <col min="4099" max="4099" width="6.140625" style="35" customWidth="1"/>
    <col min="4100" max="4100" width="14.85546875" style="35" customWidth="1"/>
    <col min="4101" max="4101" width="6.140625" style="35" customWidth="1"/>
    <col min="4102" max="4102" width="13.42578125" style="35" customWidth="1"/>
    <col min="4103" max="4103" width="6.140625" style="35" customWidth="1"/>
    <col min="4104" max="4104" width="11.85546875" style="35" bestFit="1" customWidth="1"/>
    <col min="4105" max="4106" width="7.7109375" style="35" customWidth="1"/>
    <col min="4107" max="4107" width="14.85546875" style="35" customWidth="1"/>
    <col min="4108" max="4109" width="11.42578125" style="35" customWidth="1"/>
    <col min="4110" max="4352" width="8.85546875" style="35"/>
    <col min="4353" max="4353" width="5.28515625" style="35" customWidth="1"/>
    <col min="4354" max="4354" width="31.28515625" style="35" customWidth="1"/>
    <col min="4355" max="4355" width="6.140625" style="35" customWidth="1"/>
    <col min="4356" max="4356" width="14.85546875" style="35" customWidth="1"/>
    <col min="4357" max="4357" width="6.140625" style="35" customWidth="1"/>
    <col min="4358" max="4358" width="13.42578125" style="35" customWidth="1"/>
    <col min="4359" max="4359" width="6.140625" style="35" customWidth="1"/>
    <col min="4360" max="4360" width="11.85546875" style="35" bestFit="1" customWidth="1"/>
    <col min="4361" max="4362" width="7.7109375" style="35" customWidth="1"/>
    <col min="4363" max="4363" width="14.85546875" style="35" customWidth="1"/>
    <col min="4364" max="4365" width="11.42578125" style="35" customWidth="1"/>
    <col min="4366" max="4608" width="8.85546875" style="35"/>
    <col min="4609" max="4609" width="5.28515625" style="35" customWidth="1"/>
    <col min="4610" max="4610" width="31.28515625" style="35" customWidth="1"/>
    <col min="4611" max="4611" width="6.140625" style="35" customWidth="1"/>
    <col min="4612" max="4612" width="14.85546875" style="35" customWidth="1"/>
    <col min="4613" max="4613" width="6.140625" style="35" customWidth="1"/>
    <col min="4614" max="4614" width="13.42578125" style="35" customWidth="1"/>
    <col min="4615" max="4615" width="6.140625" style="35" customWidth="1"/>
    <col min="4616" max="4616" width="11.85546875" style="35" bestFit="1" customWidth="1"/>
    <col min="4617" max="4618" width="7.7109375" style="35" customWidth="1"/>
    <col min="4619" max="4619" width="14.85546875" style="35" customWidth="1"/>
    <col min="4620" max="4621" width="11.42578125" style="35" customWidth="1"/>
    <col min="4622" max="4864" width="8.85546875" style="35"/>
    <col min="4865" max="4865" width="5.28515625" style="35" customWidth="1"/>
    <col min="4866" max="4866" width="31.28515625" style="35" customWidth="1"/>
    <col min="4867" max="4867" width="6.140625" style="35" customWidth="1"/>
    <col min="4868" max="4868" width="14.85546875" style="35" customWidth="1"/>
    <col min="4869" max="4869" width="6.140625" style="35" customWidth="1"/>
    <col min="4870" max="4870" width="13.42578125" style="35" customWidth="1"/>
    <col min="4871" max="4871" width="6.140625" style="35" customWidth="1"/>
    <col min="4872" max="4872" width="11.85546875" style="35" bestFit="1" customWidth="1"/>
    <col min="4873" max="4874" width="7.7109375" style="35" customWidth="1"/>
    <col min="4875" max="4875" width="14.85546875" style="35" customWidth="1"/>
    <col min="4876" max="4877" width="11.42578125" style="35" customWidth="1"/>
    <col min="4878" max="5120" width="8.85546875" style="35"/>
    <col min="5121" max="5121" width="5.28515625" style="35" customWidth="1"/>
    <col min="5122" max="5122" width="31.28515625" style="35" customWidth="1"/>
    <col min="5123" max="5123" width="6.140625" style="35" customWidth="1"/>
    <col min="5124" max="5124" width="14.85546875" style="35" customWidth="1"/>
    <col min="5125" max="5125" width="6.140625" style="35" customWidth="1"/>
    <col min="5126" max="5126" width="13.42578125" style="35" customWidth="1"/>
    <col min="5127" max="5127" width="6.140625" style="35" customWidth="1"/>
    <col min="5128" max="5128" width="11.85546875" style="35" bestFit="1" customWidth="1"/>
    <col min="5129" max="5130" width="7.7109375" style="35" customWidth="1"/>
    <col min="5131" max="5131" width="14.85546875" style="35" customWidth="1"/>
    <col min="5132" max="5133" width="11.42578125" style="35" customWidth="1"/>
    <col min="5134" max="5376" width="8.85546875" style="35"/>
    <col min="5377" max="5377" width="5.28515625" style="35" customWidth="1"/>
    <col min="5378" max="5378" width="31.28515625" style="35" customWidth="1"/>
    <col min="5379" max="5379" width="6.140625" style="35" customWidth="1"/>
    <col min="5380" max="5380" width="14.85546875" style="35" customWidth="1"/>
    <col min="5381" max="5381" width="6.140625" style="35" customWidth="1"/>
    <col min="5382" max="5382" width="13.42578125" style="35" customWidth="1"/>
    <col min="5383" max="5383" width="6.140625" style="35" customWidth="1"/>
    <col min="5384" max="5384" width="11.85546875" style="35" bestFit="1" customWidth="1"/>
    <col min="5385" max="5386" width="7.7109375" style="35" customWidth="1"/>
    <col min="5387" max="5387" width="14.85546875" style="35" customWidth="1"/>
    <col min="5388" max="5389" width="11.42578125" style="35" customWidth="1"/>
    <col min="5390" max="5632" width="8.85546875" style="35"/>
    <col min="5633" max="5633" width="5.28515625" style="35" customWidth="1"/>
    <col min="5634" max="5634" width="31.28515625" style="35" customWidth="1"/>
    <col min="5635" max="5635" width="6.140625" style="35" customWidth="1"/>
    <col min="5636" max="5636" width="14.85546875" style="35" customWidth="1"/>
    <col min="5637" max="5637" width="6.140625" style="35" customWidth="1"/>
    <col min="5638" max="5638" width="13.42578125" style="35" customWidth="1"/>
    <col min="5639" max="5639" width="6.140625" style="35" customWidth="1"/>
    <col min="5640" max="5640" width="11.85546875" style="35" bestFit="1" customWidth="1"/>
    <col min="5641" max="5642" width="7.7109375" style="35" customWidth="1"/>
    <col min="5643" max="5643" width="14.85546875" style="35" customWidth="1"/>
    <col min="5644" max="5645" width="11.42578125" style="35" customWidth="1"/>
    <col min="5646" max="5888" width="8.85546875" style="35"/>
    <col min="5889" max="5889" width="5.28515625" style="35" customWidth="1"/>
    <col min="5890" max="5890" width="31.28515625" style="35" customWidth="1"/>
    <col min="5891" max="5891" width="6.140625" style="35" customWidth="1"/>
    <col min="5892" max="5892" width="14.85546875" style="35" customWidth="1"/>
    <col min="5893" max="5893" width="6.140625" style="35" customWidth="1"/>
    <col min="5894" max="5894" width="13.42578125" style="35" customWidth="1"/>
    <col min="5895" max="5895" width="6.140625" style="35" customWidth="1"/>
    <col min="5896" max="5896" width="11.85546875" style="35" bestFit="1" customWidth="1"/>
    <col min="5897" max="5898" width="7.7109375" style="35" customWidth="1"/>
    <col min="5899" max="5899" width="14.85546875" style="35" customWidth="1"/>
    <col min="5900" max="5901" width="11.42578125" style="35" customWidth="1"/>
    <col min="5902" max="6144" width="8.85546875" style="35"/>
    <col min="6145" max="6145" width="5.28515625" style="35" customWidth="1"/>
    <col min="6146" max="6146" width="31.28515625" style="35" customWidth="1"/>
    <col min="6147" max="6147" width="6.140625" style="35" customWidth="1"/>
    <col min="6148" max="6148" width="14.85546875" style="35" customWidth="1"/>
    <col min="6149" max="6149" width="6.140625" style="35" customWidth="1"/>
    <col min="6150" max="6150" width="13.42578125" style="35" customWidth="1"/>
    <col min="6151" max="6151" width="6.140625" style="35" customWidth="1"/>
    <col min="6152" max="6152" width="11.85546875" style="35" bestFit="1" customWidth="1"/>
    <col min="6153" max="6154" width="7.7109375" style="35" customWidth="1"/>
    <col min="6155" max="6155" width="14.85546875" style="35" customWidth="1"/>
    <col min="6156" max="6157" width="11.42578125" style="35" customWidth="1"/>
    <col min="6158" max="6400" width="8.85546875" style="35"/>
    <col min="6401" max="6401" width="5.28515625" style="35" customWidth="1"/>
    <col min="6402" max="6402" width="31.28515625" style="35" customWidth="1"/>
    <col min="6403" max="6403" width="6.140625" style="35" customWidth="1"/>
    <col min="6404" max="6404" width="14.85546875" style="35" customWidth="1"/>
    <col min="6405" max="6405" width="6.140625" style="35" customWidth="1"/>
    <col min="6406" max="6406" width="13.42578125" style="35" customWidth="1"/>
    <col min="6407" max="6407" width="6.140625" style="35" customWidth="1"/>
    <col min="6408" max="6408" width="11.85546875" style="35" bestFit="1" customWidth="1"/>
    <col min="6409" max="6410" width="7.7109375" style="35" customWidth="1"/>
    <col min="6411" max="6411" width="14.85546875" style="35" customWidth="1"/>
    <col min="6412" max="6413" width="11.42578125" style="35" customWidth="1"/>
    <col min="6414" max="6656" width="8.85546875" style="35"/>
    <col min="6657" max="6657" width="5.28515625" style="35" customWidth="1"/>
    <col min="6658" max="6658" width="31.28515625" style="35" customWidth="1"/>
    <col min="6659" max="6659" width="6.140625" style="35" customWidth="1"/>
    <col min="6660" max="6660" width="14.85546875" style="35" customWidth="1"/>
    <col min="6661" max="6661" width="6.140625" style="35" customWidth="1"/>
    <col min="6662" max="6662" width="13.42578125" style="35" customWidth="1"/>
    <col min="6663" max="6663" width="6.140625" style="35" customWidth="1"/>
    <col min="6664" max="6664" width="11.85546875" style="35" bestFit="1" customWidth="1"/>
    <col min="6665" max="6666" width="7.7109375" style="35" customWidth="1"/>
    <col min="6667" max="6667" width="14.85546875" style="35" customWidth="1"/>
    <col min="6668" max="6669" width="11.42578125" style="35" customWidth="1"/>
    <col min="6670" max="6912" width="8.85546875" style="35"/>
    <col min="6913" max="6913" width="5.28515625" style="35" customWidth="1"/>
    <col min="6914" max="6914" width="31.28515625" style="35" customWidth="1"/>
    <col min="6915" max="6915" width="6.140625" style="35" customWidth="1"/>
    <col min="6916" max="6916" width="14.85546875" style="35" customWidth="1"/>
    <col min="6917" max="6917" width="6.140625" style="35" customWidth="1"/>
    <col min="6918" max="6918" width="13.42578125" style="35" customWidth="1"/>
    <col min="6919" max="6919" width="6.140625" style="35" customWidth="1"/>
    <col min="6920" max="6920" width="11.85546875" style="35" bestFit="1" customWidth="1"/>
    <col min="6921" max="6922" width="7.7109375" style="35" customWidth="1"/>
    <col min="6923" max="6923" width="14.85546875" style="35" customWidth="1"/>
    <col min="6924" max="6925" width="11.42578125" style="35" customWidth="1"/>
    <col min="6926" max="7168" width="8.85546875" style="35"/>
    <col min="7169" max="7169" width="5.28515625" style="35" customWidth="1"/>
    <col min="7170" max="7170" width="31.28515625" style="35" customWidth="1"/>
    <col min="7171" max="7171" width="6.140625" style="35" customWidth="1"/>
    <col min="7172" max="7172" width="14.85546875" style="35" customWidth="1"/>
    <col min="7173" max="7173" width="6.140625" style="35" customWidth="1"/>
    <col min="7174" max="7174" width="13.42578125" style="35" customWidth="1"/>
    <col min="7175" max="7175" width="6.140625" style="35" customWidth="1"/>
    <col min="7176" max="7176" width="11.85546875" style="35" bestFit="1" customWidth="1"/>
    <col min="7177" max="7178" width="7.7109375" style="35" customWidth="1"/>
    <col min="7179" max="7179" width="14.85546875" style="35" customWidth="1"/>
    <col min="7180" max="7181" width="11.42578125" style="35" customWidth="1"/>
    <col min="7182" max="7424" width="8.85546875" style="35"/>
    <col min="7425" max="7425" width="5.28515625" style="35" customWidth="1"/>
    <col min="7426" max="7426" width="31.28515625" style="35" customWidth="1"/>
    <col min="7427" max="7427" width="6.140625" style="35" customWidth="1"/>
    <col min="7428" max="7428" width="14.85546875" style="35" customWidth="1"/>
    <col min="7429" max="7429" width="6.140625" style="35" customWidth="1"/>
    <col min="7430" max="7430" width="13.42578125" style="35" customWidth="1"/>
    <col min="7431" max="7431" width="6.140625" style="35" customWidth="1"/>
    <col min="7432" max="7432" width="11.85546875" style="35" bestFit="1" customWidth="1"/>
    <col min="7433" max="7434" width="7.7109375" style="35" customWidth="1"/>
    <col min="7435" max="7435" width="14.85546875" style="35" customWidth="1"/>
    <col min="7436" max="7437" width="11.42578125" style="35" customWidth="1"/>
    <col min="7438" max="7680" width="8.85546875" style="35"/>
    <col min="7681" max="7681" width="5.28515625" style="35" customWidth="1"/>
    <col min="7682" max="7682" width="31.28515625" style="35" customWidth="1"/>
    <col min="7683" max="7683" width="6.140625" style="35" customWidth="1"/>
    <col min="7684" max="7684" width="14.85546875" style="35" customWidth="1"/>
    <col min="7685" max="7685" width="6.140625" style="35" customWidth="1"/>
    <col min="7686" max="7686" width="13.42578125" style="35" customWidth="1"/>
    <col min="7687" max="7687" width="6.140625" style="35" customWidth="1"/>
    <col min="7688" max="7688" width="11.85546875" style="35" bestFit="1" customWidth="1"/>
    <col min="7689" max="7690" width="7.7109375" style="35" customWidth="1"/>
    <col min="7691" max="7691" width="14.85546875" style="35" customWidth="1"/>
    <col min="7692" max="7693" width="11.42578125" style="35" customWidth="1"/>
    <col min="7694" max="7936" width="8.85546875" style="35"/>
    <col min="7937" max="7937" width="5.28515625" style="35" customWidth="1"/>
    <col min="7938" max="7938" width="31.28515625" style="35" customWidth="1"/>
    <col min="7939" max="7939" width="6.140625" style="35" customWidth="1"/>
    <col min="7940" max="7940" width="14.85546875" style="35" customWidth="1"/>
    <col min="7941" max="7941" width="6.140625" style="35" customWidth="1"/>
    <col min="7942" max="7942" width="13.42578125" style="35" customWidth="1"/>
    <col min="7943" max="7943" width="6.140625" style="35" customWidth="1"/>
    <col min="7944" max="7944" width="11.85546875" style="35" bestFit="1" customWidth="1"/>
    <col min="7945" max="7946" width="7.7109375" style="35" customWidth="1"/>
    <col min="7947" max="7947" width="14.85546875" style="35" customWidth="1"/>
    <col min="7948" max="7949" width="11.42578125" style="35" customWidth="1"/>
    <col min="7950" max="8192" width="8.85546875" style="35"/>
    <col min="8193" max="8193" width="5.28515625" style="35" customWidth="1"/>
    <col min="8194" max="8194" width="31.28515625" style="35" customWidth="1"/>
    <col min="8195" max="8195" width="6.140625" style="35" customWidth="1"/>
    <col min="8196" max="8196" width="14.85546875" style="35" customWidth="1"/>
    <col min="8197" max="8197" width="6.140625" style="35" customWidth="1"/>
    <col min="8198" max="8198" width="13.42578125" style="35" customWidth="1"/>
    <col min="8199" max="8199" width="6.140625" style="35" customWidth="1"/>
    <col min="8200" max="8200" width="11.85546875" style="35" bestFit="1" customWidth="1"/>
    <col min="8201" max="8202" width="7.7109375" style="35" customWidth="1"/>
    <col min="8203" max="8203" width="14.85546875" style="35" customWidth="1"/>
    <col min="8204" max="8205" width="11.42578125" style="35" customWidth="1"/>
    <col min="8206" max="8448" width="8.85546875" style="35"/>
    <col min="8449" max="8449" width="5.28515625" style="35" customWidth="1"/>
    <col min="8450" max="8450" width="31.28515625" style="35" customWidth="1"/>
    <col min="8451" max="8451" width="6.140625" style="35" customWidth="1"/>
    <col min="8452" max="8452" width="14.85546875" style="35" customWidth="1"/>
    <col min="8453" max="8453" width="6.140625" style="35" customWidth="1"/>
    <col min="8454" max="8454" width="13.42578125" style="35" customWidth="1"/>
    <col min="8455" max="8455" width="6.140625" style="35" customWidth="1"/>
    <col min="8456" max="8456" width="11.85546875" style="35" bestFit="1" customWidth="1"/>
    <col min="8457" max="8458" width="7.7109375" style="35" customWidth="1"/>
    <col min="8459" max="8459" width="14.85546875" style="35" customWidth="1"/>
    <col min="8460" max="8461" width="11.42578125" style="35" customWidth="1"/>
    <col min="8462" max="8704" width="8.85546875" style="35"/>
    <col min="8705" max="8705" width="5.28515625" style="35" customWidth="1"/>
    <col min="8706" max="8706" width="31.28515625" style="35" customWidth="1"/>
    <col min="8707" max="8707" width="6.140625" style="35" customWidth="1"/>
    <col min="8708" max="8708" width="14.85546875" style="35" customWidth="1"/>
    <col min="8709" max="8709" width="6.140625" style="35" customWidth="1"/>
    <col min="8710" max="8710" width="13.42578125" style="35" customWidth="1"/>
    <col min="8711" max="8711" width="6.140625" style="35" customWidth="1"/>
    <col min="8712" max="8712" width="11.85546875" style="35" bestFit="1" customWidth="1"/>
    <col min="8713" max="8714" width="7.7109375" style="35" customWidth="1"/>
    <col min="8715" max="8715" width="14.85546875" style="35" customWidth="1"/>
    <col min="8716" max="8717" width="11.42578125" style="35" customWidth="1"/>
    <col min="8718" max="8960" width="8.85546875" style="35"/>
    <col min="8961" max="8961" width="5.28515625" style="35" customWidth="1"/>
    <col min="8962" max="8962" width="31.28515625" style="35" customWidth="1"/>
    <col min="8963" max="8963" width="6.140625" style="35" customWidth="1"/>
    <col min="8964" max="8964" width="14.85546875" style="35" customWidth="1"/>
    <col min="8965" max="8965" width="6.140625" style="35" customWidth="1"/>
    <col min="8966" max="8966" width="13.42578125" style="35" customWidth="1"/>
    <col min="8967" max="8967" width="6.140625" style="35" customWidth="1"/>
    <col min="8968" max="8968" width="11.85546875" style="35" bestFit="1" customWidth="1"/>
    <col min="8969" max="8970" width="7.7109375" style="35" customWidth="1"/>
    <col min="8971" max="8971" width="14.85546875" style="35" customWidth="1"/>
    <col min="8972" max="8973" width="11.42578125" style="35" customWidth="1"/>
    <col min="8974" max="9216" width="8.85546875" style="35"/>
    <col min="9217" max="9217" width="5.28515625" style="35" customWidth="1"/>
    <col min="9218" max="9218" width="31.28515625" style="35" customWidth="1"/>
    <col min="9219" max="9219" width="6.140625" style="35" customWidth="1"/>
    <col min="9220" max="9220" width="14.85546875" style="35" customWidth="1"/>
    <col min="9221" max="9221" width="6.140625" style="35" customWidth="1"/>
    <col min="9222" max="9222" width="13.42578125" style="35" customWidth="1"/>
    <col min="9223" max="9223" width="6.140625" style="35" customWidth="1"/>
    <col min="9224" max="9224" width="11.85546875" style="35" bestFit="1" customWidth="1"/>
    <col min="9225" max="9226" width="7.7109375" style="35" customWidth="1"/>
    <col min="9227" max="9227" width="14.85546875" style="35" customWidth="1"/>
    <col min="9228" max="9229" width="11.42578125" style="35" customWidth="1"/>
    <col min="9230" max="9472" width="8.85546875" style="35"/>
    <col min="9473" max="9473" width="5.28515625" style="35" customWidth="1"/>
    <col min="9474" max="9474" width="31.28515625" style="35" customWidth="1"/>
    <col min="9475" max="9475" width="6.140625" style="35" customWidth="1"/>
    <col min="9476" max="9476" width="14.85546875" style="35" customWidth="1"/>
    <col min="9477" max="9477" width="6.140625" style="35" customWidth="1"/>
    <col min="9478" max="9478" width="13.42578125" style="35" customWidth="1"/>
    <col min="9479" max="9479" width="6.140625" style="35" customWidth="1"/>
    <col min="9480" max="9480" width="11.85546875" style="35" bestFit="1" customWidth="1"/>
    <col min="9481" max="9482" width="7.7109375" style="35" customWidth="1"/>
    <col min="9483" max="9483" width="14.85546875" style="35" customWidth="1"/>
    <col min="9484" max="9485" width="11.42578125" style="35" customWidth="1"/>
    <col min="9486" max="9728" width="8.85546875" style="35"/>
    <col min="9729" max="9729" width="5.28515625" style="35" customWidth="1"/>
    <col min="9730" max="9730" width="31.28515625" style="35" customWidth="1"/>
    <col min="9731" max="9731" width="6.140625" style="35" customWidth="1"/>
    <col min="9732" max="9732" width="14.85546875" style="35" customWidth="1"/>
    <col min="9733" max="9733" width="6.140625" style="35" customWidth="1"/>
    <col min="9734" max="9734" width="13.42578125" style="35" customWidth="1"/>
    <col min="9735" max="9735" width="6.140625" style="35" customWidth="1"/>
    <col min="9736" max="9736" width="11.85546875" style="35" bestFit="1" customWidth="1"/>
    <col min="9737" max="9738" width="7.7109375" style="35" customWidth="1"/>
    <col min="9739" max="9739" width="14.85546875" style="35" customWidth="1"/>
    <col min="9740" max="9741" width="11.42578125" style="35" customWidth="1"/>
    <col min="9742" max="9984" width="8.85546875" style="35"/>
    <col min="9985" max="9985" width="5.28515625" style="35" customWidth="1"/>
    <col min="9986" max="9986" width="31.28515625" style="35" customWidth="1"/>
    <col min="9987" max="9987" width="6.140625" style="35" customWidth="1"/>
    <col min="9988" max="9988" width="14.85546875" style="35" customWidth="1"/>
    <col min="9989" max="9989" width="6.140625" style="35" customWidth="1"/>
    <col min="9990" max="9990" width="13.42578125" style="35" customWidth="1"/>
    <col min="9991" max="9991" width="6.140625" style="35" customWidth="1"/>
    <col min="9992" max="9992" width="11.85546875" style="35" bestFit="1" customWidth="1"/>
    <col min="9993" max="9994" width="7.7109375" style="35" customWidth="1"/>
    <col min="9995" max="9995" width="14.85546875" style="35" customWidth="1"/>
    <col min="9996" max="9997" width="11.42578125" style="35" customWidth="1"/>
    <col min="9998" max="10240" width="8.85546875" style="35"/>
    <col min="10241" max="10241" width="5.28515625" style="35" customWidth="1"/>
    <col min="10242" max="10242" width="31.28515625" style="35" customWidth="1"/>
    <col min="10243" max="10243" width="6.140625" style="35" customWidth="1"/>
    <col min="10244" max="10244" width="14.85546875" style="35" customWidth="1"/>
    <col min="10245" max="10245" width="6.140625" style="35" customWidth="1"/>
    <col min="10246" max="10246" width="13.42578125" style="35" customWidth="1"/>
    <col min="10247" max="10247" width="6.140625" style="35" customWidth="1"/>
    <col min="10248" max="10248" width="11.85546875" style="35" bestFit="1" customWidth="1"/>
    <col min="10249" max="10250" width="7.7109375" style="35" customWidth="1"/>
    <col min="10251" max="10251" width="14.85546875" style="35" customWidth="1"/>
    <col min="10252" max="10253" width="11.42578125" style="35" customWidth="1"/>
    <col min="10254" max="10496" width="8.85546875" style="35"/>
    <col min="10497" max="10497" width="5.28515625" style="35" customWidth="1"/>
    <col min="10498" max="10498" width="31.28515625" style="35" customWidth="1"/>
    <col min="10499" max="10499" width="6.140625" style="35" customWidth="1"/>
    <col min="10500" max="10500" width="14.85546875" style="35" customWidth="1"/>
    <col min="10501" max="10501" width="6.140625" style="35" customWidth="1"/>
    <col min="10502" max="10502" width="13.42578125" style="35" customWidth="1"/>
    <col min="10503" max="10503" width="6.140625" style="35" customWidth="1"/>
    <col min="10504" max="10504" width="11.85546875" style="35" bestFit="1" customWidth="1"/>
    <col min="10505" max="10506" width="7.7109375" style="35" customWidth="1"/>
    <col min="10507" max="10507" width="14.85546875" style="35" customWidth="1"/>
    <col min="10508" max="10509" width="11.42578125" style="35" customWidth="1"/>
    <col min="10510" max="10752" width="8.85546875" style="35"/>
    <col min="10753" max="10753" width="5.28515625" style="35" customWidth="1"/>
    <col min="10754" max="10754" width="31.28515625" style="35" customWidth="1"/>
    <col min="10755" max="10755" width="6.140625" style="35" customWidth="1"/>
    <col min="10756" max="10756" width="14.85546875" style="35" customWidth="1"/>
    <col min="10757" max="10757" width="6.140625" style="35" customWidth="1"/>
    <col min="10758" max="10758" width="13.42578125" style="35" customWidth="1"/>
    <col min="10759" max="10759" width="6.140625" style="35" customWidth="1"/>
    <col min="10760" max="10760" width="11.85546875" style="35" bestFit="1" customWidth="1"/>
    <col min="10761" max="10762" width="7.7109375" style="35" customWidth="1"/>
    <col min="10763" max="10763" width="14.85546875" style="35" customWidth="1"/>
    <col min="10764" max="10765" width="11.42578125" style="35" customWidth="1"/>
    <col min="10766" max="11008" width="8.85546875" style="35"/>
    <col min="11009" max="11009" width="5.28515625" style="35" customWidth="1"/>
    <col min="11010" max="11010" width="31.28515625" style="35" customWidth="1"/>
    <col min="11011" max="11011" width="6.140625" style="35" customWidth="1"/>
    <col min="11012" max="11012" width="14.85546875" style="35" customWidth="1"/>
    <col min="11013" max="11013" width="6.140625" style="35" customWidth="1"/>
    <col min="11014" max="11014" width="13.42578125" style="35" customWidth="1"/>
    <col min="11015" max="11015" width="6.140625" style="35" customWidth="1"/>
    <col min="11016" max="11016" width="11.85546875" style="35" bestFit="1" customWidth="1"/>
    <col min="11017" max="11018" width="7.7109375" style="35" customWidth="1"/>
    <col min="11019" max="11019" width="14.85546875" style="35" customWidth="1"/>
    <col min="11020" max="11021" width="11.42578125" style="35" customWidth="1"/>
    <col min="11022" max="11264" width="8.85546875" style="35"/>
    <col min="11265" max="11265" width="5.28515625" style="35" customWidth="1"/>
    <col min="11266" max="11266" width="31.28515625" style="35" customWidth="1"/>
    <col min="11267" max="11267" width="6.140625" style="35" customWidth="1"/>
    <col min="11268" max="11268" width="14.85546875" style="35" customWidth="1"/>
    <col min="11269" max="11269" width="6.140625" style="35" customWidth="1"/>
    <col min="11270" max="11270" width="13.42578125" style="35" customWidth="1"/>
    <col min="11271" max="11271" width="6.140625" style="35" customWidth="1"/>
    <col min="11272" max="11272" width="11.85546875" style="35" bestFit="1" customWidth="1"/>
    <col min="11273" max="11274" width="7.7109375" style="35" customWidth="1"/>
    <col min="11275" max="11275" width="14.85546875" style="35" customWidth="1"/>
    <col min="11276" max="11277" width="11.42578125" style="35" customWidth="1"/>
    <col min="11278" max="11520" width="8.85546875" style="35"/>
    <col min="11521" max="11521" width="5.28515625" style="35" customWidth="1"/>
    <col min="11522" max="11522" width="31.28515625" style="35" customWidth="1"/>
    <col min="11523" max="11523" width="6.140625" style="35" customWidth="1"/>
    <col min="11524" max="11524" width="14.85546875" style="35" customWidth="1"/>
    <col min="11525" max="11525" width="6.140625" style="35" customWidth="1"/>
    <col min="11526" max="11526" width="13.42578125" style="35" customWidth="1"/>
    <col min="11527" max="11527" width="6.140625" style="35" customWidth="1"/>
    <col min="11528" max="11528" width="11.85546875" style="35" bestFit="1" customWidth="1"/>
    <col min="11529" max="11530" width="7.7109375" style="35" customWidth="1"/>
    <col min="11531" max="11531" width="14.85546875" style="35" customWidth="1"/>
    <col min="11532" max="11533" width="11.42578125" style="35" customWidth="1"/>
    <col min="11534" max="11776" width="8.85546875" style="35"/>
    <col min="11777" max="11777" width="5.28515625" style="35" customWidth="1"/>
    <col min="11778" max="11778" width="31.28515625" style="35" customWidth="1"/>
    <col min="11779" max="11779" width="6.140625" style="35" customWidth="1"/>
    <col min="11780" max="11780" width="14.85546875" style="35" customWidth="1"/>
    <col min="11781" max="11781" width="6.140625" style="35" customWidth="1"/>
    <col min="11782" max="11782" width="13.42578125" style="35" customWidth="1"/>
    <col min="11783" max="11783" width="6.140625" style="35" customWidth="1"/>
    <col min="11784" max="11784" width="11.85546875" style="35" bestFit="1" customWidth="1"/>
    <col min="11785" max="11786" width="7.7109375" style="35" customWidth="1"/>
    <col min="11787" max="11787" width="14.85546875" style="35" customWidth="1"/>
    <col min="11788" max="11789" width="11.42578125" style="35" customWidth="1"/>
    <col min="11790" max="12032" width="8.85546875" style="35"/>
    <col min="12033" max="12033" width="5.28515625" style="35" customWidth="1"/>
    <col min="12034" max="12034" width="31.28515625" style="35" customWidth="1"/>
    <col min="12035" max="12035" width="6.140625" style="35" customWidth="1"/>
    <col min="12036" max="12036" width="14.85546875" style="35" customWidth="1"/>
    <col min="12037" max="12037" width="6.140625" style="35" customWidth="1"/>
    <col min="12038" max="12038" width="13.42578125" style="35" customWidth="1"/>
    <col min="12039" max="12039" width="6.140625" style="35" customWidth="1"/>
    <col min="12040" max="12040" width="11.85546875" style="35" bestFit="1" customWidth="1"/>
    <col min="12041" max="12042" width="7.7109375" style="35" customWidth="1"/>
    <col min="12043" max="12043" width="14.85546875" style="35" customWidth="1"/>
    <col min="12044" max="12045" width="11.42578125" style="35" customWidth="1"/>
    <col min="12046" max="12288" width="8.85546875" style="35"/>
    <col min="12289" max="12289" width="5.28515625" style="35" customWidth="1"/>
    <col min="12290" max="12290" width="31.28515625" style="35" customWidth="1"/>
    <col min="12291" max="12291" width="6.140625" style="35" customWidth="1"/>
    <col min="12292" max="12292" width="14.85546875" style="35" customWidth="1"/>
    <col min="12293" max="12293" width="6.140625" style="35" customWidth="1"/>
    <col min="12294" max="12294" width="13.42578125" style="35" customWidth="1"/>
    <col min="12295" max="12295" width="6.140625" style="35" customWidth="1"/>
    <col min="12296" max="12296" width="11.85546875" style="35" bestFit="1" customWidth="1"/>
    <col min="12297" max="12298" width="7.7109375" style="35" customWidth="1"/>
    <col min="12299" max="12299" width="14.85546875" style="35" customWidth="1"/>
    <col min="12300" max="12301" width="11.42578125" style="35" customWidth="1"/>
    <col min="12302" max="12544" width="8.85546875" style="35"/>
    <col min="12545" max="12545" width="5.28515625" style="35" customWidth="1"/>
    <col min="12546" max="12546" width="31.28515625" style="35" customWidth="1"/>
    <col min="12547" max="12547" width="6.140625" style="35" customWidth="1"/>
    <col min="12548" max="12548" width="14.85546875" style="35" customWidth="1"/>
    <col min="12549" max="12549" width="6.140625" style="35" customWidth="1"/>
    <col min="12550" max="12550" width="13.42578125" style="35" customWidth="1"/>
    <col min="12551" max="12551" width="6.140625" style="35" customWidth="1"/>
    <col min="12552" max="12552" width="11.85546875" style="35" bestFit="1" customWidth="1"/>
    <col min="12553" max="12554" width="7.7109375" style="35" customWidth="1"/>
    <col min="12555" max="12555" width="14.85546875" style="35" customWidth="1"/>
    <col min="12556" max="12557" width="11.42578125" style="35" customWidth="1"/>
    <col min="12558" max="12800" width="8.85546875" style="35"/>
    <col min="12801" max="12801" width="5.28515625" style="35" customWidth="1"/>
    <col min="12802" max="12802" width="31.28515625" style="35" customWidth="1"/>
    <col min="12803" max="12803" width="6.140625" style="35" customWidth="1"/>
    <col min="12804" max="12804" width="14.85546875" style="35" customWidth="1"/>
    <col min="12805" max="12805" width="6.140625" style="35" customWidth="1"/>
    <col min="12806" max="12806" width="13.42578125" style="35" customWidth="1"/>
    <col min="12807" max="12807" width="6.140625" style="35" customWidth="1"/>
    <col min="12808" max="12808" width="11.85546875" style="35" bestFit="1" customWidth="1"/>
    <col min="12809" max="12810" width="7.7109375" style="35" customWidth="1"/>
    <col min="12811" max="12811" width="14.85546875" style="35" customWidth="1"/>
    <col min="12812" max="12813" width="11.42578125" style="35" customWidth="1"/>
    <col min="12814" max="13056" width="8.85546875" style="35"/>
    <col min="13057" max="13057" width="5.28515625" style="35" customWidth="1"/>
    <col min="13058" max="13058" width="31.28515625" style="35" customWidth="1"/>
    <col min="13059" max="13059" width="6.140625" style="35" customWidth="1"/>
    <col min="13060" max="13060" width="14.85546875" style="35" customWidth="1"/>
    <col min="13061" max="13061" width="6.140625" style="35" customWidth="1"/>
    <col min="13062" max="13062" width="13.42578125" style="35" customWidth="1"/>
    <col min="13063" max="13063" width="6.140625" style="35" customWidth="1"/>
    <col min="13064" max="13064" width="11.85546875" style="35" bestFit="1" customWidth="1"/>
    <col min="13065" max="13066" width="7.7109375" style="35" customWidth="1"/>
    <col min="13067" max="13067" width="14.85546875" style="35" customWidth="1"/>
    <col min="13068" max="13069" width="11.42578125" style="35" customWidth="1"/>
    <col min="13070" max="13312" width="8.85546875" style="35"/>
    <col min="13313" max="13313" width="5.28515625" style="35" customWidth="1"/>
    <col min="13314" max="13314" width="31.28515625" style="35" customWidth="1"/>
    <col min="13315" max="13315" width="6.140625" style="35" customWidth="1"/>
    <col min="13316" max="13316" width="14.85546875" style="35" customWidth="1"/>
    <col min="13317" max="13317" width="6.140625" style="35" customWidth="1"/>
    <col min="13318" max="13318" width="13.42578125" style="35" customWidth="1"/>
    <col min="13319" max="13319" width="6.140625" style="35" customWidth="1"/>
    <col min="13320" max="13320" width="11.85546875" style="35" bestFit="1" customWidth="1"/>
    <col min="13321" max="13322" width="7.7109375" style="35" customWidth="1"/>
    <col min="13323" max="13323" width="14.85546875" style="35" customWidth="1"/>
    <col min="13324" max="13325" width="11.42578125" style="35" customWidth="1"/>
    <col min="13326" max="13568" width="8.85546875" style="35"/>
    <col min="13569" max="13569" width="5.28515625" style="35" customWidth="1"/>
    <col min="13570" max="13570" width="31.28515625" style="35" customWidth="1"/>
    <col min="13571" max="13571" width="6.140625" style="35" customWidth="1"/>
    <col min="13572" max="13572" width="14.85546875" style="35" customWidth="1"/>
    <col min="13573" max="13573" width="6.140625" style="35" customWidth="1"/>
    <col min="13574" max="13574" width="13.42578125" style="35" customWidth="1"/>
    <col min="13575" max="13575" width="6.140625" style="35" customWidth="1"/>
    <col min="13576" max="13576" width="11.85546875" style="35" bestFit="1" customWidth="1"/>
    <col min="13577" max="13578" width="7.7109375" style="35" customWidth="1"/>
    <col min="13579" max="13579" width="14.85546875" style="35" customWidth="1"/>
    <col min="13580" max="13581" width="11.42578125" style="35" customWidth="1"/>
    <col min="13582" max="13824" width="8.85546875" style="35"/>
    <col min="13825" max="13825" width="5.28515625" style="35" customWidth="1"/>
    <col min="13826" max="13826" width="31.28515625" style="35" customWidth="1"/>
    <col min="13827" max="13827" width="6.140625" style="35" customWidth="1"/>
    <col min="13828" max="13828" width="14.85546875" style="35" customWidth="1"/>
    <col min="13829" max="13829" width="6.140625" style="35" customWidth="1"/>
    <col min="13830" max="13830" width="13.42578125" style="35" customWidth="1"/>
    <col min="13831" max="13831" width="6.140625" style="35" customWidth="1"/>
    <col min="13832" max="13832" width="11.85546875" style="35" bestFit="1" customWidth="1"/>
    <col min="13833" max="13834" width="7.7109375" style="35" customWidth="1"/>
    <col min="13835" max="13835" width="14.85546875" style="35" customWidth="1"/>
    <col min="13836" max="13837" width="11.42578125" style="35" customWidth="1"/>
    <col min="13838" max="14080" width="8.85546875" style="35"/>
    <col min="14081" max="14081" width="5.28515625" style="35" customWidth="1"/>
    <col min="14082" max="14082" width="31.28515625" style="35" customWidth="1"/>
    <col min="14083" max="14083" width="6.140625" style="35" customWidth="1"/>
    <col min="14084" max="14084" width="14.85546875" style="35" customWidth="1"/>
    <col min="14085" max="14085" width="6.140625" style="35" customWidth="1"/>
    <col min="14086" max="14086" width="13.42578125" style="35" customWidth="1"/>
    <col min="14087" max="14087" width="6.140625" style="35" customWidth="1"/>
    <col min="14088" max="14088" width="11.85546875" style="35" bestFit="1" customWidth="1"/>
    <col min="14089" max="14090" width="7.7109375" style="35" customWidth="1"/>
    <col min="14091" max="14091" width="14.85546875" style="35" customWidth="1"/>
    <col min="14092" max="14093" width="11.42578125" style="35" customWidth="1"/>
    <col min="14094" max="14336" width="8.85546875" style="35"/>
    <col min="14337" max="14337" width="5.28515625" style="35" customWidth="1"/>
    <col min="14338" max="14338" width="31.28515625" style="35" customWidth="1"/>
    <col min="14339" max="14339" width="6.140625" style="35" customWidth="1"/>
    <col min="14340" max="14340" width="14.85546875" style="35" customWidth="1"/>
    <col min="14341" max="14341" width="6.140625" style="35" customWidth="1"/>
    <col min="14342" max="14342" width="13.42578125" style="35" customWidth="1"/>
    <col min="14343" max="14343" width="6.140625" style="35" customWidth="1"/>
    <col min="14344" max="14344" width="11.85546875" style="35" bestFit="1" customWidth="1"/>
    <col min="14345" max="14346" width="7.7109375" style="35" customWidth="1"/>
    <col min="14347" max="14347" width="14.85546875" style="35" customWidth="1"/>
    <col min="14348" max="14349" width="11.42578125" style="35" customWidth="1"/>
    <col min="14350" max="14592" width="8.85546875" style="35"/>
    <col min="14593" max="14593" width="5.28515625" style="35" customWidth="1"/>
    <col min="14594" max="14594" width="31.28515625" style="35" customWidth="1"/>
    <col min="14595" max="14595" width="6.140625" style="35" customWidth="1"/>
    <col min="14596" max="14596" width="14.85546875" style="35" customWidth="1"/>
    <col min="14597" max="14597" width="6.140625" style="35" customWidth="1"/>
    <col min="14598" max="14598" width="13.42578125" style="35" customWidth="1"/>
    <col min="14599" max="14599" width="6.140625" style="35" customWidth="1"/>
    <col min="14600" max="14600" width="11.85546875" style="35" bestFit="1" customWidth="1"/>
    <col min="14601" max="14602" width="7.7109375" style="35" customWidth="1"/>
    <col min="14603" max="14603" width="14.85546875" style="35" customWidth="1"/>
    <col min="14604" max="14605" width="11.42578125" style="35" customWidth="1"/>
    <col min="14606" max="14848" width="8.85546875" style="35"/>
    <col min="14849" max="14849" width="5.28515625" style="35" customWidth="1"/>
    <col min="14850" max="14850" width="31.28515625" style="35" customWidth="1"/>
    <col min="14851" max="14851" width="6.140625" style="35" customWidth="1"/>
    <col min="14852" max="14852" width="14.85546875" style="35" customWidth="1"/>
    <col min="14853" max="14853" width="6.140625" style="35" customWidth="1"/>
    <col min="14854" max="14854" width="13.42578125" style="35" customWidth="1"/>
    <col min="14855" max="14855" width="6.140625" style="35" customWidth="1"/>
    <col min="14856" max="14856" width="11.85546875" style="35" bestFit="1" customWidth="1"/>
    <col min="14857" max="14858" width="7.7109375" style="35" customWidth="1"/>
    <col min="14859" max="14859" width="14.85546875" style="35" customWidth="1"/>
    <col min="14860" max="14861" width="11.42578125" style="35" customWidth="1"/>
    <col min="14862" max="15104" width="8.85546875" style="35"/>
    <col min="15105" max="15105" width="5.28515625" style="35" customWidth="1"/>
    <col min="15106" max="15106" width="31.28515625" style="35" customWidth="1"/>
    <col min="15107" max="15107" width="6.140625" style="35" customWidth="1"/>
    <col min="15108" max="15108" width="14.85546875" style="35" customWidth="1"/>
    <col min="15109" max="15109" width="6.140625" style="35" customWidth="1"/>
    <col min="15110" max="15110" width="13.42578125" style="35" customWidth="1"/>
    <col min="15111" max="15111" width="6.140625" style="35" customWidth="1"/>
    <col min="15112" max="15112" width="11.85546875" style="35" bestFit="1" customWidth="1"/>
    <col min="15113" max="15114" width="7.7109375" style="35" customWidth="1"/>
    <col min="15115" max="15115" width="14.85546875" style="35" customWidth="1"/>
    <col min="15116" max="15117" width="11.42578125" style="35" customWidth="1"/>
    <col min="15118" max="15360" width="8.85546875" style="35"/>
    <col min="15361" max="15361" width="5.28515625" style="35" customWidth="1"/>
    <col min="15362" max="15362" width="31.28515625" style="35" customWidth="1"/>
    <col min="15363" max="15363" width="6.140625" style="35" customWidth="1"/>
    <col min="15364" max="15364" width="14.85546875" style="35" customWidth="1"/>
    <col min="15365" max="15365" width="6.140625" style="35" customWidth="1"/>
    <col min="15366" max="15366" width="13.42578125" style="35" customWidth="1"/>
    <col min="15367" max="15367" width="6.140625" style="35" customWidth="1"/>
    <col min="15368" max="15368" width="11.85546875" style="35" bestFit="1" customWidth="1"/>
    <col min="15369" max="15370" width="7.7109375" style="35" customWidth="1"/>
    <col min="15371" max="15371" width="14.85546875" style="35" customWidth="1"/>
    <col min="15372" max="15373" width="11.42578125" style="35" customWidth="1"/>
    <col min="15374" max="15616" width="8.85546875" style="35"/>
    <col min="15617" max="15617" width="5.28515625" style="35" customWidth="1"/>
    <col min="15618" max="15618" width="31.28515625" style="35" customWidth="1"/>
    <col min="15619" max="15619" width="6.140625" style="35" customWidth="1"/>
    <col min="15620" max="15620" width="14.85546875" style="35" customWidth="1"/>
    <col min="15621" max="15621" width="6.140625" style="35" customWidth="1"/>
    <col min="15622" max="15622" width="13.42578125" style="35" customWidth="1"/>
    <col min="15623" max="15623" width="6.140625" style="35" customWidth="1"/>
    <col min="15624" max="15624" width="11.85546875" style="35" bestFit="1" customWidth="1"/>
    <col min="15625" max="15626" width="7.7109375" style="35" customWidth="1"/>
    <col min="15627" max="15627" width="14.85546875" style="35" customWidth="1"/>
    <col min="15628" max="15629" width="11.42578125" style="35" customWidth="1"/>
    <col min="15630" max="15872" width="8.85546875" style="35"/>
    <col min="15873" max="15873" width="5.28515625" style="35" customWidth="1"/>
    <col min="15874" max="15874" width="31.28515625" style="35" customWidth="1"/>
    <col min="15875" max="15875" width="6.140625" style="35" customWidth="1"/>
    <col min="15876" max="15876" width="14.85546875" style="35" customWidth="1"/>
    <col min="15877" max="15877" width="6.140625" style="35" customWidth="1"/>
    <col min="15878" max="15878" width="13.42578125" style="35" customWidth="1"/>
    <col min="15879" max="15879" width="6.140625" style="35" customWidth="1"/>
    <col min="15880" max="15880" width="11.85546875" style="35" bestFit="1" customWidth="1"/>
    <col min="15881" max="15882" width="7.7109375" style="35" customWidth="1"/>
    <col min="15883" max="15883" width="14.85546875" style="35" customWidth="1"/>
    <col min="15884" max="15885" width="11.42578125" style="35" customWidth="1"/>
    <col min="15886" max="16128" width="8.85546875" style="35"/>
    <col min="16129" max="16129" width="5.28515625" style="35" customWidth="1"/>
    <col min="16130" max="16130" width="31.28515625" style="35" customWidth="1"/>
    <col min="16131" max="16131" width="6.140625" style="35" customWidth="1"/>
    <col min="16132" max="16132" width="14.85546875" style="35" customWidth="1"/>
    <col min="16133" max="16133" width="6.140625" style="35" customWidth="1"/>
    <col min="16134" max="16134" width="13.42578125" style="35" customWidth="1"/>
    <col min="16135" max="16135" width="6.140625" style="35" customWidth="1"/>
    <col min="16136" max="16136" width="11.85546875" style="35" bestFit="1" customWidth="1"/>
    <col min="16137" max="16138" width="7.7109375" style="35" customWidth="1"/>
    <col min="16139" max="16139" width="14.85546875" style="35" customWidth="1"/>
    <col min="16140" max="16141" width="11.42578125" style="35" customWidth="1"/>
    <col min="16142" max="16384" width="8.85546875" style="35"/>
  </cols>
  <sheetData>
    <row r="1" spans="1:18" ht="16.5" customHeight="1" x14ac:dyDescent="0.2">
      <c r="P1" s="421" t="s">
        <v>296</v>
      </c>
      <c r="Q1" s="421"/>
      <c r="R1" s="244"/>
    </row>
    <row r="2" spans="1:18" ht="27" customHeight="1" x14ac:dyDescent="0.2">
      <c r="A2" s="422" t="s">
        <v>149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</row>
    <row r="3" spans="1:18" ht="25.5" customHeight="1" x14ac:dyDescent="0.2">
      <c r="A3" s="422" t="s">
        <v>297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</row>
    <row r="4" spans="1:18" ht="16.5" thickBot="1" x14ac:dyDescent="0.25">
      <c r="A4" s="36"/>
      <c r="B4" s="36"/>
      <c r="C4" s="36"/>
      <c r="D4" s="37"/>
      <c r="E4" s="36"/>
      <c r="F4" s="37"/>
      <c r="G4" s="36"/>
      <c r="H4" s="37"/>
      <c r="I4" s="36"/>
      <c r="J4" s="36"/>
      <c r="K4" s="37"/>
      <c r="L4" s="36"/>
      <c r="M4" s="38"/>
    </row>
    <row r="5" spans="1:18" ht="27.75" customHeight="1" x14ac:dyDescent="0.2">
      <c r="A5" s="417" t="s">
        <v>2</v>
      </c>
      <c r="B5" s="419" t="s">
        <v>127</v>
      </c>
      <c r="C5" s="406" t="s">
        <v>128</v>
      </c>
      <c r="D5" s="407"/>
      <c r="E5" s="406" t="s">
        <v>129</v>
      </c>
      <c r="F5" s="407"/>
      <c r="G5" s="406" t="s">
        <v>203</v>
      </c>
      <c r="H5" s="407"/>
      <c r="I5" s="406" t="s">
        <v>204</v>
      </c>
      <c r="J5" s="407"/>
      <c r="K5" s="406" t="s">
        <v>205</v>
      </c>
      <c r="L5" s="407"/>
      <c r="M5" s="408" t="s">
        <v>130</v>
      </c>
      <c r="N5" s="408" t="s">
        <v>131</v>
      </c>
      <c r="O5" s="410" t="s">
        <v>132</v>
      </c>
      <c r="P5" s="410" t="s">
        <v>133</v>
      </c>
      <c r="Q5" s="412" t="s">
        <v>134</v>
      </c>
    </row>
    <row r="6" spans="1:18" ht="53.25" customHeight="1" x14ac:dyDescent="0.2">
      <c r="A6" s="418"/>
      <c r="B6" s="420"/>
      <c r="C6" s="176" t="s">
        <v>135</v>
      </c>
      <c r="D6" s="177" t="s">
        <v>136</v>
      </c>
      <c r="E6" s="176" t="s">
        <v>135</v>
      </c>
      <c r="F6" s="177" t="s">
        <v>136</v>
      </c>
      <c r="G6" s="176" t="s">
        <v>135</v>
      </c>
      <c r="H6" s="177" t="s">
        <v>136</v>
      </c>
      <c r="I6" s="176" t="s">
        <v>135</v>
      </c>
      <c r="J6" s="177" t="s">
        <v>136</v>
      </c>
      <c r="K6" s="176" t="s">
        <v>135</v>
      </c>
      <c r="L6" s="177" t="s">
        <v>136</v>
      </c>
      <c r="M6" s="409"/>
      <c r="N6" s="409"/>
      <c r="O6" s="411"/>
      <c r="P6" s="411"/>
      <c r="Q6" s="413"/>
    </row>
    <row r="7" spans="1:18" s="40" customFormat="1" ht="27" x14ac:dyDescent="0.2">
      <c r="A7" s="197">
        <v>1</v>
      </c>
      <c r="B7" s="172">
        <v>2</v>
      </c>
      <c r="C7" s="172">
        <v>3</v>
      </c>
      <c r="D7" s="173">
        <v>4</v>
      </c>
      <c r="E7" s="173">
        <v>5</v>
      </c>
      <c r="F7" s="173">
        <v>6</v>
      </c>
      <c r="G7" s="173">
        <v>7</v>
      </c>
      <c r="H7" s="173">
        <v>8</v>
      </c>
      <c r="I7" s="173">
        <v>9</v>
      </c>
      <c r="J7" s="173">
        <v>10</v>
      </c>
      <c r="K7" s="173">
        <v>11</v>
      </c>
      <c r="L7" s="173">
        <v>12</v>
      </c>
      <c r="M7" s="174">
        <v>13</v>
      </c>
      <c r="N7" s="174" t="s">
        <v>206</v>
      </c>
      <c r="O7" s="175" t="s">
        <v>207</v>
      </c>
      <c r="P7" s="174">
        <v>16</v>
      </c>
      <c r="Q7" s="198">
        <v>17</v>
      </c>
    </row>
    <row r="8" spans="1:18" x14ac:dyDescent="0.2">
      <c r="A8" s="365" t="s">
        <v>63</v>
      </c>
      <c r="B8" s="366" t="s">
        <v>64</v>
      </c>
      <c r="C8" s="199"/>
      <c r="D8" s="200"/>
      <c r="E8" s="199"/>
      <c r="F8" s="200"/>
      <c r="G8" s="200"/>
      <c r="H8" s="200"/>
      <c r="I8" s="279"/>
      <c r="J8" s="200"/>
      <c r="K8" s="199">
        <v>1</v>
      </c>
      <c r="L8" s="200">
        <v>-163200</v>
      </c>
      <c r="M8" s="199"/>
      <c r="N8" s="199">
        <v>1</v>
      </c>
      <c r="O8" s="200">
        <v>-163200</v>
      </c>
      <c r="P8" s="26">
        <v>-0.18980848752654836</v>
      </c>
      <c r="Q8" s="26">
        <v>5.8823529411764701</v>
      </c>
    </row>
    <row r="9" spans="1:18" ht="18.75" x14ac:dyDescent="0.2">
      <c r="A9" s="367" t="s">
        <v>69</v>
      </c>
      <c r="B9" s="368" t="s">
        <v>70</v>
      </c>
      <c r="C9" s="201">
        <v>14</v>
      </c>
      <c r="D9" s="202">
        <v>81100006.690000013</v>
      </c>
      <c r="E9" s="201"/>
      <c r="F9" s="202"/>
      <c r="G9" s="202"/>
      <c r="H9" s="202"/>
      <c r="I9" s="280"/>
      <c r="J9" s="202"/>
      <c r="K9" s="201"/>
      <c r="L9" s="202"/>
      <c r="M9" s="201"/>
      <c r="N9" s="201">
        <v>14</v>
      </c>
      <c r="O9" s="202">
        <v>81100006.690000013</v>
      </c>
      <c r="P9" s="28">
        <v>94.322730442535885</v>
      </c>
      <c r="Q9" s="28">
        <v>82.352941176470594</v>
      </c>
    </row>
    <row r="10" spans="1:18" x14ac:dyDescent="0.2">
      <c r="A10" s="378" t="s">
        <v>290</v>
      </c>
      <c r="B10" s="379" t="s">
        <v>291</v>
      </c>
      <c r="C10" s="199">
        <v>1</v>
      </c>
      <c r="D10" s="200">
        <v>5044596</v>
      </c>
      <c r="E10" s="199"/>
      <c r="F10" s="200"/>
      <c r="G10" s="200"/>
      <c r="H10" s="200"/>
      <c r="I10" s="279"/>
      <c r="J10" s="200"/>
      <c r="K10" s="199"/>
      <c r="L10" s="200"/>
      <c r="M10" s="199"/>
      <c r="N10" s="199">
        <v>1</v>
      </c>
      <c r="O10" s="200">
        <v>5044596</v>
      </c>
      <c r="P10" s="26">
        <v>5.8670780449906603</v>
      </c>
      <c r="Q10" s="26">
        <v>5.882352941176471</v>
      </c>
    </row>
    <row r="11" spans="1:18" x14ac:dyDescent="0.2">
      <c r="A11" s="378" t="s">
        <v>107</v>
      </c>
      <c r="B11" s="379" t="s">
        <v>108</v>
      </c>
      <c r="C11" s="388">
        <v>1</v>
      </c>
      <c r="D11" s="389">
        <v>0</v>
      </c>
      <c r="E11" s="388"/>
      <c r="F11" s="389"/>
      <c r="G11" s="389"/>
      <c r="H11" s="389"/>
      <c r="I11" s="390"/>
      <c r="J11" s="389"/>
      <c r="K11" s="388"/>
      <c r="L11" s="389"/>
      <c r="M11" s="388"/>
      <c r="N11" s="388">
        <v>1</v>
      </c>
      <c r="O11" s="389">
        <v>0</v>
      </c>
      <c r="P11" s="391">
        <v>0</v>
      </c>
      <c r="Q11" s="391">
        <v>5.882352941176471</v>
      </c>
    </row>
    <row r="12" spans="1:18" ht="13.5" thickBot="1" x14ac:dyDescent="0.25">
      <c r="A12" s="414" t="s">
        <v>0</v>
      </c>
      <c r="B12" s="415"/>
      <c r="C12" s="203">
        <v>16</v>
      </c>
      <c r="D12" s="204">
        <v>86144602.690000013</v>
      </c>
      <c r="E12" s="203">
        <v>0</v>
      </c>
      <c r="F12" s="204">
        <v>0</v>
      </c>
      <c r="G12" s="203">
        <v>0</v>
      </c>
      <c r="H12" s="204">
        <v>0</v>
      </c>
      <c r="I12" s="205">
        <v>0</v>
      </c>
      <c r="J12" s="204">
        <v>0</v>
      </c>
      <c r="K12" s="205">
        <v>1</v>
      </c>
      <c r="L12" s="204">
        <v>-163200</v>
      </c>
      <c r="M12" s="206">
        <v>0</v>
      </c>
      <c r="N12" s="203">
        <v>17</v>
      </c>
      <c r="O12" s="204">
        <v>85981402.690000013</v>
      </c>
      <c r="P12" s="207">
        <v>100.00000000000001</v>
      </c>
      <c r="Q12" s="208">
        <v>100</v>
      </c>
      <c r="R12" s="35">
        <f>F12/D12*100</f>
        <v>0</v>
      </c>
    </row>
    <row r="13" spans="1:18" ht="15" customHeight="1" x14ac:dyDescent="0.2">
      <c r="B13" s="43"/>
      <c r="C13" s="44"/>
      <c r="D13" s="45"/>
      <c r="E13" s="44"/>
      <c r="F13" s="45"/>
      <c r="G13" s="44"/>
      <c r="H13" s="45"/>
      <c r="I13" s="281"/>
      <c r="K13" s="45"/>
      <c r="L13" s="46"/>
      <c r="M13" s="46"/>
      <c r="R13" s="35">
        <f>H12/D12*100</f>
        <v>0</v>
      </c>
    </row>
    <row r="14" spans="1:18" ht="15" customHeight="1" thickBot="1" x14ac:dyDescent="0.25">
      <c r="B14" s="241" t="s">
        <v>139</v>
      </c>
      <c r="C14" s="238"/>
      <c r="D14" s="240"/>
      <c r="E14" s="238"/>
      <c r="F14" s="240"/>
      <c r="G14" s="238"/>
      <c r="H14" s="240"/>
      <c r="I14" s="282"/>
      <c r="J14" s="238"/>
      <c r="K14" s="240"/>
      <c r="L14" s="240"/>
      <c r="M14" s="240"/>
      <c r="N14" s="243"/>
      <c r="O14" s="243"/>
      <c r="P14" s="243"/>
      <c r="Q14" s="243"/>
      <c r="R14" s="35">
        <f>J12/D12*100</f>
        <v>0</v>
      </c>
    </row>
    <row r="15" spans="1:18" ht="15" customHeight="1" x14ac:dyDescent="0.2">
      <c r="A15" s="9"/>
      <c r="B15" s="241" t="s">
        <v>117</v>
      </c>
      <c r="C15" s="209">
        <v>0</v>
      </c>
      <c r="D15" s="210">
        <v>0</v>
      </c>
      <c r="E15" s="211">
        <v>0</v>
      </c>
      <c r="F15" s="210">
        <v>0</v>
      </c>
      <c r="G15" s="212">
        <v>0</v>
      </c>
      <c r="H15" s="210">
        <v>0</v>
      </c>
      <c r="I15" s="283">
        <v>0</v>
      </c>
      <c r="J15" s="210">
        <v>0</v>
      </c>
      <c r="K15" s="211">
        <v>1</v>
      </c>
      <c r="L15" s="210">
        <v>-163200</v>
      </c>
      <c r="M15" s="211">
        <v>0</v>
      </c>
      <c r="N15" s="212">
        <v>1</v>
      </c>
      <c r="O15" s="210">
        <v>-163200</v>
      </c>
      <c r="P15" s="213">
        <v>-0.18980848752654836</v>
      </c>
      <c r="Q15" s="214">
        <v>5.8823529411764701</v>
      </c>
      <c r="R15" s="35">
        <f>L12/D12*100</f>
        <v>-0.18944889743968238</v>
      </c>
    </row>
    <row r="16" spans="1:18" ht="15" customHeight="1" x14ac:dyDescent="0.2">
      <c r="A16" s="9"/>
      <c r="B16" s="241" t="s">
        <v>118</v>
      </c>
      <c r="C16" s="215">
        <v>14</v>
      </c>
      <c r="D16" s="216">
        <v>81100006.690000013</v>
      </c>
      <c r="E16" s="217">
        <v>0</v>
      </c>
      <c r="F16" s="216">
        <v>0</v>
      </c>
      <c r="G16" s="218">
        <v>0</v>
      </c>
      <c r="H16" s="216">
        <v>0</v>
      </c>
      <c r="I16" s="284">
        <v>0</v>
      </c>
      <c r="J16" s="216">
        <v>0</v>
      </c>
      <c r="K16" s="217">
        <v>0</v>
      </c>
      <c r="L16" s="216">
        <v>0</v>
      </c>
      <c r="M16" s="217">
        <v>0</v>
      </c>
      <c r="N16" s="218">
        <v>14</v>
      </c>
      <c r="O16" s="216">
        <v>81100006.690000013</v>
      </c>
      <c r="P16" s="219">
        <v>94.322730442535885</v>
      </c>
      <c r="Q16" s="220">
        <v>82.352941176470594</v>
      </c>
    </row>
    <row r="17" spans="1:17" ht="15" customHeight="1" thickBot="1" x14ac:dyDescent="0.25">
      <c r="A17" s="9"/>
      <c r="B17" s="241" t="s">
        <v>119</v>
      </c>
      <c r="C17" s="221">
        <v>2</v>
      </c>
      <c r="D17" s="222">
        <v>5044596</v>
      </c>
      <c r="E17" s="224">
        <v>0</v>
      </c>
      <c r="F17" s="222">
        <v>0</v>
      </c>
      <c r="G17" s="224">
        <v>0</v>
      </c>
      <c r="H17" s="222">
        <v>0</v>
      </c>
      <c r="I17" s="224">
        <v>0</v>
      </c>
      <c r="J17" s="222">
        <v>0</v>
      </c>
      <c r="K17" s="224">
        <v>0</v>
      </c>
      <c r="L17" s="222">
        <v>0</v>
      </c>
      <c r="M17" s="224">
        <v>0</v>
      </c>
      <c r="N17" s="224">
        <v>2</v>
      </c>
      <c r="O17" s="222">
        <v>5044596</v>
      </c>
      <c r="P17" s="225">
        <v>5.8670780449906603</v>
      </c>
      <c r="Q17" s="226">
        <v>11.764705882352942</v>
      </c>
    </row>
    <row r="18" spans="1:17" ht="15" customHeight="1" thickBot="1" x14ac:dyDescent="0.25">
      <c r="B18" s="241"/>
      <c r="C18" s="227"/>
      <c r="D18" s="228"/>
      <c r="E18" s="227"/>
      <c r="F18" s="228"/>
      <c r="G18" s="228"/>
      <c r="H18" s="228"/>
      <c r="I18" s="285"/>
      <c r="J18" s="228"/>
      <c r="K18" s="227"/>
      <c r="L18" s="228"/>
      <c r="M18" s="227"/>
      <c r="N18" s="227"/>
      <c r="O18" s="228"/>
      <c r="P18" s="228"/>
      <c r="Q18" s="228"/>
    </row>
    <row r="19" spans="1:17" ht="15" customHeight="1" x14ac:dyDescent="0.2">
      <c r="B19" s="241" t="s">
        <v>140</v>
      </c>
      <c r="C19" s="229">
        <v>0</v>
      </c>
      <c r="D19" s="230">
        <v>0</v>
      </c>
      <c r="E19" s="230">
        <v>0</v>
      </c>
      <c r="F19" s="230">
        <v>0</v>
      </c>
      <c r="G19" s="230">
        <v>0</v>
      </c>
      <c r="H19" s="230">
        <v>0</v>
      </c>
      <c r="I19" s="286">
        <v>0</v>
      </c>
      <c r="J19" s="230">
        <v>0</v>
      </c>
      <c r="K19" s="230">
        <v>100</v>
      </c>
      <c r="L19" s="230">
        <v>100</v>
      </c>
      <c r="M19" s="230">
        <v>0</v>
      </c>
      <c r="N19" s="230">
        <v>5.8823529411764701</v>
      </c>
      <c r="O19" s="231">
        <v>-0.18980848752654839</v>
      </c>
      <c r="P19" s="228"/>
      <c r="Q19" s="228"/>
    </row>
    <row r="20" spans="1:17" ht="15" customHeight="1" x14ac:dyDescent="0.2">
      <c r="B20" s="241" t="s">
        <v>141</v>
      </c>
      <c r="C20" s="232">
        <v>87.5</v>
      </c>
      <c r="D20" s="233">
        <v>94.144037069677495</v>
      </c>
      <c r="E20" s="233">
        <v>0</v>
      </c>
      <c r="F20" s="233">
        <v>0</v>
      </c>
      <c r="G20" s="233">
        <v>0</v>
      </c>
      <c r="H20" s="233">
        <v>0</v>
      </c>
      <c r="I20" s="287">
        <v>0</v>
      </c>
      <c r="J20" s="233">
        <v>0</v>
      </c>
      <c r="K20" s="233">
        <v>0</v>
      </c>
      <c r="L20" s="233">
        <v>0</v>
      </c>
      <c r="M20" s="233">
        <v>0</v>
      </c>
      <c r="N20" s="233">
        <v>82.352941176470594</v>
      </c>
      <c r="O20" s="234">
        <v>94.322730442535885</v>
      </c>
      <c r="P20" s="228"/>
      <c r="Q20" s="228"/>
    </row>
    <row r="21" spans="1:17" ht="15" customHeight="1" thickBot="1" x14ac:dyDescent="0.25">
      <c r="B21" s="241" t="s">
        <v>142</v>
      </c>
      <c r="C21" s="235">
        <v>12.5</v>
      </c>
      <c r="D21" s="236">
        <v>5.8559629303224998</v>
      </c>
      <c r="E21" s="236">
        <v>0</v>
      </c>
      <c r="F21" s="236">
        <v>0</v>
      </c>
      <c r="G21" s="236">
        <v>0</v>
      </c>
      <c r="H21" s="236">
        <v>0</v>
      </c>
      <c r="I21" s="288">
        <v>0</v>
      </c>
      <c r="J21" s="236">
        <v>0</v>
      </c>
      <c r="K21" s="236">
        <v>0</v>
      </c>
      <c r="L21" s="236">
        <v>0</v>
      </c>
      <c r="M21" s="236">
        <v>0</v>
      </c>
      <c r="N21" s="236">
        <v>11.76470588235294</v>
      </c>
      <c r="O21" s="237">
        <v>5.8670780449906603</v>
      </c>
      <c r="P21" s="228"/>
      <c r="Q21" s="228"/>
    </row>
    <row r="22" spans="1:17" s="56" customFormat="1" ht="55.5" customHeight="1" x14ac:dyDescent="0.2">
      <c r="A22" s="54"/>
      <c r="B22" s="55"/>
      <c r="C22" s="29" t="s">
        <v>143</v>
      </c>
      <c r="D22" s="30" t="s">
        <v>144</v>
      </c>
      <c r="E22" s="29" t="s">
        <v>145</v>
      </c>
      <c r="F22" s="30" t="s">
        <v>146</v>
      </c>
      <c r="G22" s="29" t="s">
        <v>208</v>
      </c>
      <c r="H22" s="30" t="s">
        <v>209</v>
      </c>
      <c r="I22" s="29" t="s">
        <v>210</v>
      </c>
      <c r="J22" s="30" t="s">
        <v>211</v>
      </c>
      <c r="K22" s="29" t="s">
        <v>212</v>
      </c>
      <c r="L22" s="30" t="s">
        <v>213</v>
      </c>
      <c r="M22" s="29" t="s">
        <v>147</v>
      </c>
      <c r="N22" s="29" t="s">
        <v>131</v>
      </c>
      <c r="O22" s="31" t="s">
        <v>148</v>
      </c>
    </row>
  </sheetData>
  <mergeCells count="16">
    <mergeCell ref="A12:B12"/>
    <mergeCell ref="M5:M6"/>
    <mergeCell ref="A5:A6"/>
    <mergeCell ref="B5:B6"/>
    <mergeCell ref="C5:D5"/>
    <mergeCell ref="E5:F5"/>
    <mergeCell ref="G5:H5"/>
    <mergeCell ref="I5:J5"/>
    <mergeCell ref="K5:L5"/>
    <mergeCell ref="P1:Q1"/>
    <mergeCell ref="A2:Q2"/>
    <mergeCell ref="A3:Q3"/>
    <mergeCell ref="N5:N6"/>
    <mergeCell ref="O5:O6"/>
    <mergeCell ref="P5:P6"/>
    <mergeCell ref="Q5:Q6"/>
  </mergeCells>
  <phoneticPr fontId="15" type="noConversion"/>
  <printOptions horizontalCentered="1"/>
  <pageMargins left="0.98425196850393704" right="0.39370078740157483" top="0.39370078740157483" bottom="0.39370078740157483" header="0" footer="0"/>
  <pageSetup paperSize="9" scale="87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R54"/>
  <sheetViews>
    <sheetView tabSelected="1" view="pageBreakPreview" zoomScaleNormal="85" zoomScaleSheetLayoutView="100" workbookViewId="0">
      <pane ySplit="7" topLeftCell="A8" activePane="bottomLeft" state="frozen"/>
      <selection activeCell="I82" sqref="I82"/>
      <selection pane="bottomLeft" activeCell="I82" sqref="I82"/>
    </sheetView>
  </sheetViews>
  <sheetFormatPr defaultColWidth="4.7109375" defaultRowHeight="12.75" x14ac:dyDescent="0.2"/>
  <cols>
    <col min="1" max="1" width="5.28515625" style="32" customWidth="1"/>
    <col min="2" max="2" width="31.85546875" style="33" customWidth="1"/>
    <col min="3" max="3" width="5.5703125" style="32" customWidth="1"/>
    <col min="4" max="4" width="11.28515625" style="34" customWidth="1"/>
    <col min="5" max="5" width="5.5703125" style="32" customWidth="1"/>
    <col min="6" max="6" width="11.28515625" style="34" customWidth="1"/>
    <col min="7" max="7" width="5.5703125" style="34" customWidth="1"/>
    <col min="8" max="8" width="11.28515625" style="34" customWidth="1"/>
    <col min="9" max="9" width="5.5703125" style="32" customWidth="1"/>
    <col min="10" max="10" width="11.28515625" style="34" customWidth="1"/>
    <col min="11" max="11" width="5.5703125" style="32" customWidth="1"/>
    <col min="12" max="12" width="11.28515625" style="32" customWidth="1"/>
    <col min="13" max="13" width="5.5703125" style="34" customWidth="1"/>
    <col min="14" max="14" width="6.42578125" style="34" customWidth="1"/>
    <col min="15" max="15" width="11.28515625" style="34" customWidth="1"/>
    <col min="16" max="17" width="8.7109375" style="35" customWidth="1"/>
    <col min="18" max="18" width="18.7109375" style="35" customWidth="1"/>
    <col min="19" max="19" width="10.140625" style="35" bestFit="1" customWidth="1"/>
    <col min="20" max="257" width="9.140625" style="35" customWidth="1"/>
    <col min="258" max="258" width="4.7109375" style="35"/>
    <col min="259" max="259" width="5.28515625" style="35" customWidth="1"/>
    <col min="260" max="260" width="31.85546875" style="35" customWidth="1"/>
    <col min="261" max="261" width="7.28515625" style="35" customWidth="1"/>
    <col min="262" max="262" width="13.7109375" style="35" customWidth="1"/>
    <col min="263" max="263" width="6.5703125" style="35" customWidth="1"/>
    <col min="264" max="264" width="12.85546875" style="35" customWidth="1"/>
    <col min="265" max="265" width="7.140625" style="35" customWidth="1"/>
    <col min="266" max="266" width="13.140625" style="35" customWidth="1"/>
    <col min="267" max="267" width="7.7109375" style="35" customWidth="1"/>
    <col min="268" max="268" width="8.28515625" style="35" customWidth="1"/>
    <col min="269" max="269" width="13.140625" style="35" customWidth="1"/>
    <col min="270" max="270" width="12.28515625" style="35" customWidth="1"/>
    <col min="271" max="271" width="12.140625" style="35" customWidth="1"/>
    <col min="272" max="274" width="9.140625" style="35" customWidth="1"/>
    <col min="275" max="275" width="10.140625" style="35" bestFit="1" customWidth="1"/>
    <col min="276" max="513" width="9.140625" style="35" customWidth="1"/>
    <col min="514" max="514" width="4.7109375" style="35"/>
    <col min="515" max="515" width="5.28515625" style="35" customWidth="1"/>
    <col min="516" max="516" width="31.85546875" style="35" customWidth="1"/>
    <col min="517" max="517" width="7.28515625" style="35" customWidth="1"/>
    <col min="518" max="518" width="13.7109375" style="35" customWidth="1"/>
    <col min="519" max="519" width="6.5703125" style="35" customWidth="1"/>
    <col min="520" max="520" width="12.85546875" style="35" customWidth="1"/>
    <col min="521" max="521" width="7.140625" style="35" customWidth="1"/>
    <col min="522" max="522" width="13.140625" style="35" customWidth="1"/>
    <col min="523" max="523" width="7.7109375" style="35" customWidth="1"/>
    <col min="524" max="524" width="8.28515625" style="35" customWidth="1"/>
    <col min="525" max="525" width="13.140625" style="35" customWidth="1"/>
    <col min="526" max="526" width="12.28515625" style="35" customWidth="1"/>
    <col min="527" max="527" width="12.140625" style="35" customWidth="1"/>
    <col min="528" max="530" width="9.140625" style="35" customWidth="1"/>
    <col min="531" max="531" width="10.140625" style="35" bestFit="1" customWidth="1"/>
    <col min="532" max="769" width="9.140625" style="35" customWidth="1"/>
    <col min="770" max="770" width="4.7109375" style="35"/>
    <col min="771" max="771" width="5.28515625" style="35" customWidth="1"/>
    <col min="772" max="772" width="31.85546875" style="35" customWidth="1"/>
    <col min="773" max="773" width="7.28515625" style="35" customWidth="1"/>
    <col min="774" max="774" width="13.7109375" style="35" customWidth="1"/>
    <col min="775" max="775" width="6.5703125" style="35" customWidth="1"/>
    <col min="776" max="776" width="12.85546875" style="35" customWidth="1"/>
    <col min="777" max="777" width="7.140625" style="35" customWidth="1"/>
    <col min="778" max="778" width="13.140625" style="35" customWidth="1"/>
    <col min="779" max="779" width="7.7109375" style="35" customWidth="1"/>
    <col min="780" max="780" width="8.28515625" style="35" customWidth="1"/>
    <col min="781" max="781" width="13.140625" style="35" customWidth="1"/>
    <col min="782" max="782" width="12.28515625" style="35" customWidth="1"/>
    <col min="783" max="783" width="12.140625" style="35" customWidth="1"/>
    <col min="784" max="786" width="9.140625" style="35" customWidth="1"/>
    <col min="787" max="787" width="10.140625" style="35" bestFit="1" customWidth="1"/>
    <col min="788" max="1025" width="9.140625" style="35" customWidth="1"/>
    <col min="1026" max="1026" width="4.7109375" style="35"/>
    <col min="1027" max="1027" width="5.28515625" style="35" customWidth="1"/>
    <col min="1028" max="1028" width="31.85546875" style="35" customWidth="1"/>
    <col min="1029" max="1029" width="7.28515625" style="35" customWidth="1"/>
    <col min="1030" max="1030" width="13.7109375" style="35" customWidth="1"/>
    <col min="1031" max="1031" width="6.5703125" style="35" customWidth="1"/>
    <col min="1032" max="1032" width="12.85546875" style="35" customWidth="1"/>
    <col min="1033" max="1033" width="7.140625" style="35" customWidth="1"/>
    <col min="1034" max="1034" width="13.140625" style="35" customWidth="1"/>
    <col min="1035" max="1035" width="7.7109375" style="35" customWidth="1"/>
    <col min="1036" max="1036" width="8.28515625" style="35" customWidth="1"/>
    <col min="1037" max="1037" width="13.140625" style="35" customWidth="1"/>
    <col min="1038" max="1038" width="12.28515625" style="35" customWidth="1"/>
    <col min="1039" max="1039" width="12.140625" style="35" customWidth="1"/>
    <col min="1040" max="1042" width="9.140625" style="35" customWidth="1"/>
    <col min="1043" max="1043" width="10.140625" style="35" bestFit="1" customWidth="1"/>
    <col min="1044" max="1281" width="9.140625" style="35" customWidth="1"/>
    <col min="1282" max="1282" width="4.7109375" style="35"/>
    <col min="1283" max="1283" width="5.28515625" style="35" customWidth="1"/>
    <col min="1284" max="1284" width="31.85546875" style="35" customWidth="1"/>
    <col min="1285" max="1285" width="7.28515625" style="35" customWidth="1"/>
    <col min="1286" max="1286" width="13.7109375" style="35" customWidth="1"/>
    <col min="1287" max="1287" width="6.5703125" style="35" customWidth="1"/>
    <col min="1288" max="1288" width="12.85546875" style="35" customWidth="1"/>
    <col min="1289" max="1289" width="7.140625" style="35" customWidth="1"/>
    <col min="1290" max="1290" width="13.140625" style="35" customWidth="1"/>
    <col min="1291" max="1291" width="7.7109375" style="35" customWidth="1"/>
    <col min="1292" max="1292" width="8.28515625" style="35" customWidth="1"/>
    <col min="1293" max="1293" width="13.140625" style="35" customWidth="1"/>
    <col min="1294" max="1294" width="12.28515625" style="35" customWidth="1"/>
    <col min="1295" max="1295" width="12.140625" style="35" customWidth="1"/>
    <col min="1296" max="1298" width="9.140625" style="35" customWidth="1"/>
    <col min="1299" max="1299" width="10.140625" style="35" bestFit="1" customWidth="1"/>
    <col min="1300" max="1537" width="9.140625" style="35" customWidth="1"/>
    <col min="1538" max="1538" width="4.7109375" style="35"/>
    <col min="1539" max="1539" width="5.28515625" style="35" customWidth="1"/>
    <col min="1540" max="1540" width="31.85546875" style="35" customWidth="1"/>
    <col min="1541" max="1541" width="7.28515625" style="35" customWidth="1"/>
    <col min="1542" max="1542" width="13.7109375" style="35" customWidth="1"/>
    <col min="1543" max="1543" width="6.5703125" style="35" customWidth="1"/>
    <col min="1544" max="1544" width="12.85546875" style="35" customWidth="1"/>
    <col min="1545" max="1545" width="7.140625" style="35" customWidth="1"/>
    <col min="1546" max="1546" width="13.140625" style="35" customWidth="1"/>
    <col min="1547" max="1547" width="7.7109375" style="35" customWidth="1"/>
    <col min="1548" max="1548" width="8.28515625" style="35" customWidth="1"/>
    <col min="1549" max="1549" width="13.140625" style="35" customWidth="1"/>
    <col min="1550" max="1550" width="12.28515625" style="35" customWidth="1"/>
    <col min="1551" max="1551" width="12.140625" style="35" customWidth="1"/>
    <col min="1552" max="1554" width="9.140625" style="35" customWidth="1"/>
    <col min="1555" max="1555" width="10.140625" style="35" bestFit="1" customWidth="1"/>
    <col min="1556" max="1793" width="9.140625" style="35" customWidth="1"/>
    <col min="1794" max="1794" width="4.7109375" style="35"/>
    <col min="1795" max="1795" width="5.28515625" style="35" customWidth="1"/>
    <col min="1796" max="1796" width="31.85546875" style="35" customWidth="1"/>
    <col min="1797" max="1797" width="7.28515625" style="35" customWidth="1"/>
    <col min="1798" max="1798" width="13.7109375" style="35" customWidth="1"/>
    <col min="1799" max="1799" width="6.5703125" style="35" customWidth="1"/>
    <col min="1800" max="1800" width="12.85546875" style="35" customWidth="1"/>
    <col min="1801" max="1801" width="7.140625" style="35" customWidth="1"/>
    <col min="1802" max="1802" width="13.140625" style="35" customWidth="1"/>
    <col min="1803" max="1803" width="7.7109375" style="35" customWidth="1"/>
    <col min="1804" max="1804" width="8.28515625" style="35" customWidth="1"/>
    <col min="1805" max="1805" width="13.140625" style="35" customWidth="1"/>
    <col min="1806" max="1806" width="12.28515625" style="35" customWidth="1"/>
    <col min="1807" max="1807" width="12.140625" style="35" customWidth="1"/>
    <col min="1808" max="1810" width="9.140625" style="35" customWidth="1"/>
    <col min="1811" max="1811" width="10.140625" style="35" bestFit="1" customWidth="1"/>
    <col min="1812" max="2049" width="9.140625" style="35" customWidth="1"/>
    <col min="2050" max="2050" width="4.7109375" style="35"/>
    <col min="2051" max="2051" width="5.28515625" style="35" customWidth="1"/>
    <col min="2052" max="2052" width="31.85546875" style="35" customWidth="1"/>
    <col min="2053" max="2053" width="7.28515625" style="35" customWidth="1"/>
    <col min="2054" max="2054" width="13.7109375" style="35" customWidth="1"/>
    <col min="2055" max="2055" width="6.5703125" style="35" customWidth="1"/>
    <col min="2056" max="2056" width="12.85546875" style="35" customWidth="1"/>
    <col min="2057" max="2057" width="7.140625" style="35" customWidth="1"/>
    <col min="2058" max="2058" width="13.140625" style="35" customWidth="1"/>
    <col min="2059" max="2059" width="7.7109375" style="35" customWidth="1"/>
    <col min="2060" max="2060" width="8.28515625" style="35" customWidth="1"/>
    <col min="2061" max="2061" width="13.140625" style="35" customWidth="1"/>
    <col min="2062" max="2062" width="12.28515625" style="35" customWidth="1"/>
    <col min="2063" max="2063" width="12.140625" style="35" customWidth="1"/>
    <col min="2064" max="2066" width="9.140625" style="35" customWidth="1"/>
    <col min="2067" max="2067" width="10.140625" style="35" bestFit="1" customWidth="1"/>
    <col min="2068" max="2305" width="9.140625" style="35" customWidth="1"/>
    <col min="2306" max="2306" width="4.7109375" style="35"/>
    <col min="2307" max="2307" width="5.28515625" style="35" customWidth="1"/>
    <col min="2308" max="2308" width="31.85546875" style="35" customWidth="1"/>
    <col min="2309" max="2309" width="7.28515625" style="35" customWidth="1"/>
    <col min="2310" max="2310" width="13.7109375" style="35" customWidth="1"/>
    <col min="2311" max="2311" width="6.5703125" style="35" customWidth="1"/>
    <col min="2312" max="2312" width="12.85546875" style="35" customWidth="1"/>
    <col min="2313" max="2313" width="7.140625" style="35" customWidth="1"/>
    <col min="2314" max="2314" width="13.140625" style="35" customWidth="1"/>
    <col min="2315" max="2315" width="7.7109375" style="35" customWidth="1"/>
    <col min="2316" max="2316" width="8.28515625" style="35" customWidth="1"/>
    <col min="2317" max="2317" width="13.140625" style="35" customWidth="1"/>
    <col min="2318" max="2318" width="12.28515625" style="35" customWidth="1"/>
    <col min="2319" max="2319" width="12.140625" style="35" customWidth="1"/>
    <col min="2320" max="2322" width="9.140625" style="35" customWidth="1"/>
    <col min="2323" max="2323" width="10.140625" style="35" bestFit="1" customWidth="1"/>
    <col min="2324" max="2561" width="9.140625" style="35" customWidth="1"/>
    <col min="2562" max="2562" width="4.7109375" style="35"/>
    <col min="2563" max="2563" width="5.28515625" style="35" customWidth="1"/>
    <col min="2564" max="2564" width="31.85546875" style="35" customWidth="1"/>
    <col min="2565" max="2565" width="7.28515625" style="35" customWidth="1"/>
    <col min="2566" max="2566" width="13.7109375" style="35" customWidth="1"/>
    <col min="2567" max="2567" width="6.5703125" style="35" customWidth="1"/>
    <col min="2568" max="2568" width="12.85546875" style="35" customWidth="1"/>
    <col min="2569" max="2569" width="7.140625" style="35" customWidth="1"/>
    <col min="2570" max="2570" width="13.140625" style="35" customWidth="1"/>
    <col min="2571" max="2571" width="7.7109375" style="35" customWidth="1"/>
    <col min="2572" max="2572" width="8.28515625" style="35" customWidth="1"/>
    <col min="2573" max="2573" width="13.140625" style="35" customWidth="1"/>
    <col min="2574" max="2574" width="12.28515625" style="35" customWidth="1"/>
    <col min="2575" max="2575" width="12.140625" style="35" customWidth="1"/>
    <col min="2576" max="2578" width="9.140625" style="35" customWidth="1"/>
    <col min="2579" max="2579" width="10.140625" style="35" bestFit="1" customWidth="1"/>
    <col min="2580" max="2817" width="9.140625" style="35" customWidth="1"/>
    <col min="2818" max="2818" width="4.7109375" style="35"/>
    <col min="2819" max="2819" width="5.28515625" style="35" customWidth="1"/>
    <col min="2820" max="2820" width="31.85546875" style="35" customWidth="1"/>
    <col min="2821" max="2821" width="7.28515625" style="35" customWidth="1"/>
    <col min="2822" max="2822" width="13.7109375" style="35" customWidth="1"/>
    <col min="2823" max="2823" width="6.5703125" style="35" customWidth="1"/>
    <col min="2824" max="2824" width="12.85546875" style="35" customWidth="1"/>
    <col min="2825" max="2825" width="7.140625" style="35" customWidth="1"/>
    <col min="2826" max="2826" width="13.140625" style="35" customWidth="1"/>
    <col min="2827" max="2827" width="7.7109375" style="35" customWidth="1"/>
    <col min="2828" max="2828" width="8.28515625" style="35" customWidth="1"/>
    <col min="2829" max="2829" width="13.140625" style="35" customWidth="1"/>
    <col min="2830" max="2830" width="12.28515625" style="35" customWidth="1"/>
    <col min="2831" max="2831" width="12.140625" style="35" customWidth="1"/>
    <col min="2832" max="2834" width="9.140625" style="35" customWidth="1"/>
    <col min="2835" max="2835" width="10.140625" style="35" bestFit="1" customWidth="1"/>
    <col min="2836" max="3073" width="9.140625" style="35" customWidth="1"/>
    <col min="3074" max="3074" width="4.7109375" style="35"/>
    <col min="3075" max="3075" width="5.28515625" style="35" customWidth="1"/>
    <col min="3076" max="3076" width="31.85546875" style="35" customWidth="1"/>
    <col min="3077" max="3077" width="7.28515625" style="35" customWidth="1"/>
    <col min="3078" max="3078" width="13.7109375" style="35" customWidth="1"/>
    <col min="3079" max="3079" width="6.5703125" style="35" customWidth="1"/>
    <col min="3080" max="3080" width="12.85546875" style="35" customWidth="1"/>
    <col min="3081" max="3081" width="7.140625" style="35" customWidth="1"/>
    <col min="3082" max="3082" width="13.140625" style="35" customWidth="1"/>
    <col min="3083" max="3083" width="7.7109375" style="35" customWidth="1"/>
    <col min="3084" max="3084" width="8.28515625" style="35" customWidth="1"/>
    <col min="3085" max="3085" width="13.140625" style="35" customWidth="1"/>
    <col min="3086" max="3086" width="12.28515625" style="35" customWidth="1"/>
    <col min="3087" max="3087" width="12.140625" style="35" customWidth="1"/>
    <col min="3088" max="3090" width="9.140625" style="35" customWidth="1"/>
    <col min="3091" max="3091" width="10.140625" style="35" bestFit="1" customWidth="1"/>
    <col min="3092" max="3329" width="9.140625" style="35" customWidth="1"/>
    <col min="3330" max="3330" width="4.7109375" style="35"/>
    <col min="3331" max="3331" width="5.28515625" style="35" customWidth="1"/>
    <col min="3332" max="3332" width="31.85546875" style="35" customWidth="1"/>
    <col min="3333" max="3333" width="7.28515625" style="35" customWidth="1"/>
    <col min="3334" max="3334" width="13.7109375" style="35" customWidth="1"/>
    <col min="3335" max="3335" width="6.5703125" style="35" customWidth="1"/>
    <col min="3336" max="3336" width="12.85546875" style="35" customWidth="1"/>
    <col min="3337" max="3337" width="7.140625" style="35" customWidth="1"/>
    <col min="3338" max="3338" width="13.140625" style="35" customWidth="1"/>
    <col min="3339" max="3339" width="7.7109375" style="35" customWidth="1"/>
    <col min="3340" max="3340" width="8.28515625" style="35" customWidth="1"/>
    <col min="3341" max="3341" width="13.140625" style="35" customWidth="1"/>
    <col min="3342" max="3342" width="12.28515625" style="35" customWidth="1"/>
    <col min="3343" max="3343" width="12.140625" style="35" customWidth="1"/>
    <col min="3344" max="3346" width="9.140625" style="35" customWidth="1"/>
    <col min="3347" max="3347" width="10.140625" style="35" bestFit="1" customWidth="1"/>
    <col min="3348" max="3585" width="9.140625" style="35" customWidth="1"/>
    <col min="3586" max="3586" width="4.7109375" style="35"/>
    <col min="3587" max="3587" width="5.28515625" style="35" customWidth="1"/>
    <col min="3588" max="3588" width="31.85546875" style="35" customWidth="1"/>
    <col min="3589" max="3589" width="7.28515625" style="35" customWidth="1"/>
    <col min="3590" max="3590" width="13.7109375" style="35" customWidth="1"/>
    <col min="3591" max="3591" width="6.5703125" style="35" customWidth="1"/>
    <col min="3592" max="3592" width="12.85546875" style="35" customWidth="1"/>
    <col min="3593" max="3593" width="7.140625" style="35" customWidth="1"/>
    <col min="3594" max="3594" width="13.140625" style="35" customWidth="1"/>
    <col min="3595" max="3595" width="7.7109375" style="35" customWidth="1"/>
    <col min="3596" max="3596" width="8.28515625" style="35" customWidth="1"/>
    <col min="3597" max="3597" width="13.140625" style="35" customWidth="1"/>
    <col min="3598" max="3598" width="12.28515625" style="35" customWidth="1"/>
    <col min="3599" max="3599" width="12.140625" style="35" customWidth="1"/>
    <col min="3600" max="3602" width="9.140625" style="35" customWidth="1"/>
    <col min="3603" max="3603" width="10.140625" style="35" bestFit="1" customWidth="1"/>
    <col min="3604" max="3841" width="9.140625" style="35" customWidth="1"/>
    <col min="3842" max="3842" width="4.7109375" style="35"/>
    <col min="3843" max="3843" width="5.28515625" style="35" customWidth="1"/>
    <col min="3844" max="3844" width="31.85546875" style="35" customWidth="1"/>
    <col min="3845" max="3845" width="7.28515625" style="35" customWidth="1"/>
    <col min="3846" max="3846" width="13.7109375" style="35" customWidth="1"/>
    <col min="3847" max="3847" width="6.5703125" style="35" customWidth="1"/>
    <col min="3848" max="3848" width="12.85546875" style="35" customWidth="1"/>
    <col min="3849" max="3849" width="7.140625" style="35" customWidth="1"/>
    <col min="3850" max="3850" width="13.140625" style="35" customWidth="1"/>
    <col min="3851" max="3851" width="7.7109375" style="35" customWidth="1"/>
    <col min="3852" max="3852" width="8.28515625" style="35" customWidth="1"/>
    <col min="3853" max="3853" width="13.140625" style="35" customWidth="1"/>
    <col min="3854" max="3854" width="12.28515625" style="35" customWidth="1"/>
    <col min="3855" max="3855" width="12.140625" style="35" customWidth="1"/>
    <col min="3856" max="3858" width="9.140625" style="35" customWidth="1"/>
    <col min="3859" max="3859" width="10.140625" style="35" bestFit="1" customWidth="1"/>
    <col min="3860" max="4097" width="9.140625" style="35" customWidth="1"/>
    <col min="4098" max="4098" width="4.7109375" style="35"/>
    <col min="4099" max="4099" width="5.28515625" style="35" customWidth="1"/>
    <col min="4100" max="4100" width="31.85546875" style="35" customWidth="1"/>
    <col min="4101" max="4101" width="7.28515625" style="35" customWidth="1"/>
    <col min="4102" max="4102" width="13.7109375" style="35" customWidth="1"/>
    <col min="4103" max="4103" width="6.5703125" style="35" customWidth="1"/>
    <col min="4104" max="4104" width="12.85546875" style="35" customWidth="1"/>
    <col min="4105" max="4105" width="7.140625" style="35" customWidth="1"/>
    <col min="4106" max="4106" width="13.140625" style="35" customWidth="1"/>
    <col min="4107" max="4107" width="7.7109375" style="35" customWidth="1"/>
    <col min="4108" max="4108" width="8.28515625" style="35" customWidth="1"/>
    <col min="4109" max="4109" width="13.140625" style="35" customWidth="1"/>
    <col min="4110" max="4110" width="12.28515625" style="35" customWidth="1"/>
    <col min="4111" max="4111" width="12.140625" style="35" customWidth="1"/>
    <col min="4112" max="4114" width="9.140625" style="35" customWidth="1"/>
    <col min="4115" max="4115" width="10.140625" style="35" bestFit="1" customWidth="1"/>
    <col min="4116" max="4353" width="9.140625" style="35" customWidth="1"/>
    <col min="4354" max="4354" width="4.7109375" style="35"/>
    <col min="4355" max="4355" width="5.28515625" style="35" customWidth="1"/>
    <col min="4356" max="4356" width="31.85546875" style="35" customWidth="1"/>
    <col min="4357" max="4357" width="7.28515625" style="35" customWidth="1"/>
    <col min="4358" max="4358" width="13.7109375" style="35" customWidth="1"/>
    <col min="4359" max="4359" width="6.5703125" style="35" customWidth="1"/>
    <col min="4360" max="4360" width="12.85546875" style="35" customWidth="1"/>
    <col min="4361" max="4361" width="7.140625" style="35" customWidth="1"/>
    <col min="4362" max="4362" width="13.140625" style="35" customWidth="1"/>
    <col min="4363" max="4363" width="7.7109375" style="35" customWidth="1"/>
    <col min="4364" max="4364" width="8.28515625" style="35" customWidth="1"/>
    <col min="4365" max="4365" width="13.140625" style="35" customWidth="1"/>
    <col min="4366" max="4366" width="12.28515625" style="35" customWidth="1"/>
    <col min="4367" max="4367" width="12.140625" style="35" customWidth="1"/>
    <col min="4368" max="4370" width="9.140625" style="35" customWidth="1"/>
    <col min="4371" max="4371" width="10.140625" style="35" bestFit="1" customWidth="1"/>
    <col min="4372" max="4609" width="9.140625" style="35" customWidth="1"/>
    <col min="4610" max="4610" width="4.7109375" style="35"/>
    <col min="4611" max="4611" width="5.28515625" style="35" customWidth="1"/>
    <col min="4612" max="4612" width="31.85546875" style="35" customWidth="1"/>
    <col min="4613" max="4613" width="7.28515625" style="35" customWidth="1"/>
    <col min="4614" max="4614" width="13.7109375" style="35" customWidth="1"/>
    <col min="4615" max="4615" width="6.5703125" style="35" customWidth="1"/>
    <col min="4616" max="4616" width="12.85546875" style="35" customWidth="1"/>
    <col min="4617" max="4617" width="7.140625" style="35" customWidth="1"/>
    <col min="4618" max="4618" width="13.140625" style="35" customWidth="1"/>
    <col min="4619" max="4619" width="7.7109375" style="35" customWidth="1"/>
    <col min="4620" max="4620" width="8.28515625" style="35" customWidth="1"/>
    <col min="4621" max="4621" width="13.140625" style="35" customWidth="1"/>
    <col min="4622" max="4622" width="12.28515625" style="35" customWidth="1"/>
    <col min="4623" max="4623" width="12.140625" style="35" customWidth="1"/>
    <col min="4624" max="4626" width="9.140625" style="35" customWidth="1"/>
    <col min="4627" max="4627" width="10.140625" style="35" bestFit="1" customWidth="1"/>
    <col min="4628" max="4865" width="9.140625" style="35" customWidth="1"/>
    <col min="4866" max="4866" width="4.7109375" style="35"/>
    <col min="4867" max="4867" width="5.28515625" style="35" customWidth="1"/>
    <col min="4868" max="4868" width="31.85546875" style="35" customWidth="1"/>
    <col min="4869" max="4869" width="7.28515625" style="35" customWidth="1"/>
    <col min="4870" max="4870" width="13.7109375" style="35" customWidth="1"/>
    <col min="4871" max="4871" width="6.5703125" style="35" customWidth="1"/>
    <col min="4872" max="4872" width="12.85546875" style="35" customWidth="1"/>
    <col min="4873" max="4873" width="7.140625" style="35" customWidth="1"/>
    <col min="4874" max="4874" width="13.140625" style="35" customWidth="1"/>
    <col min="4875" max="4875" width="7.7109375" style="35" customWidth="1"/>
    <col min="4876" max="4876" width="8.28515625" style="35" customWidth="1"/>
    <col min="4877" max="4877" width="13.140625" style="35" customWidth="1"/>
    <col min="4878" max="4878" width="12.28515625" style="35" customWidth="1"/>
    <col min="4879" max="4879" width="12.140625" style="35" customWidth="1"/>
    <col min="4880" max="4882" width="9.140625" style="35" customWidth="1"/>
    <col min="4883" max="4883" width="10.140625" style="35" bestFit="1" customWidth="1"/>
    <col min="4884" max="5121" width="9.140625" style="35" customWidth="1"/>
    <col min="5122" max="5122" width="4.7109375" style="35"/>
    <col min="5123" max="5123" width="5.28515625" style="35" customWidth="1"/>
    <col min="5124" max="5124" width="31.85546875" style="35" customWidth="1"/>
    <col min="5125" max="5125" width="7.28515625" style="35" customWidth="1"/>
    <col min="5126" max="5126" width="13.7109375" style="35" customWidth="1"/>
    <col min="5127" max="5127" width="6.5703125" style="35" customWidth="1"/>
    <col min="5128" max="5128" width="12.85546875" style="35" customWidth="1"/>
    <col min="5129" max="5129" width="7.140625" style="35" customWidth="1"/>
    <col min="5130" max="5130" width="13.140625" style="35" customWidth="1"/>
    <col min="5131" max="5131" width="7.7109375" style="35" customWidth="1"/>
    <col min="5132" max="5132" width="8.28515625" style="35" customWidth="1"/>
    <col min="5133" max="5133" width="13.140625" style="35" customWidth="1"/>
    <col min="5134" max="5134" width="12.28515625" style="35" customWidth="1"/>
    <col min="5135" max="5135" width="12.140625" style="35" customWidth="1"/>
    <col min="5136" max="5138" width="9.140625" style="35" customWidth="1"/>
    <col min="5139" max="5139" width="10.140625" style="35" bestFit="1" customWidth="1"/>
    <col min="5140" max="5377" width="9.140625" style="35" customWidth="1"/>
    <col min="5378" max="5378" width="4.7109375" style="35"/>
    <col min="5379" max="5379" width="5.28515625" style="35" customWidth="1"/>
    <col min="5380" max="5380" width="31.85546875" style="35" customWidth="1"/>
    <col min="5381" max="5381" width="7.28515625" style="35" customWidth="1"/>
    <col min="5382" max="5382" width="13.7109375" style="35" customWidth="1"/>
    <col min="5383" max="5383" width="6.5703125" style="35" customWidth="1"/>
    <col min="5384" max="5384" width="12.85546875" style="35" customWidth="1"/>
    <col min="5385" max="5385" width="7.140625" style="35" customWidth="1"/>
    <col min="5386" max="5386" width="13.140625" style="35" customWidth="1"/>
    <col min="5387" max="5387" width="7.7109375" style="35" customWidth="1"/>
    <col min="5388" max="5388" width="8.28515625" style="35" customWidth="1"/>
    <col min="5389" max="5389" width="13.140625" style="35" customWidth="1"/>
    <col min="5390" max="5390" width="12.28515625" style="35" customWidth="1"/>
    <col min="5391" max="5391" width="12.140625" style="35" customWidth="1"/>
    <col min="5392" max="5394" width="9.140625" style="35" customWidth="1"/>
    <col min="5395" max="5395" width="10.140625" style="35" bestFit="1" customWidth="1"/>
    <col min="5396" max="5633" width="9.140625" style="35" customWidth="1"/>
    <col min="5634" max="5634" width="4.7109375" style="35"/>
    <col min="5635" max="5635" width="5.28515625" style="35" customWidth="1"/>
    <col min="5636" max="5636" width="31.85546875" style="35" customWidth="1"/>
    <col min="5637" max="5637" width="7.28515625" style="35" customWidth="1"/>
    <col min="5638" max="5638" width="13.7109375" style="35" customWidth="1"/>
    <col min="5639" max="5639" width="6.5703125" style="35" customWidth="1"/>
    <col min="5640" max="5640" width="12.85546875" style="35" customWidth="1"/>
    <col min="5641" max="5641" width="7.140625" style="35" customWidth="1"/>
    <col min="5642" max="5642" width="13.140625" style="35" customWidth="1"/>
    <col min="5643" max="5643" width="7.7109375" style="35" customWidth="1"/>
    <col min="5644" max="5644" width="8.28515625" style="35" customWidth="1"/>
    <col min="5645" max="5645" width="13.140625" style="35" customWidth="1"/>
    <col min="5646" max="5646" width="12.28515625" style="35" customWidth="1"/>
    <col min="5647" max="5647" width="12.140625" style="35" customWidth="1"/>
    <col min="5648" max="5650" width="9.140625" style="35" customWidth="1"/>
    <col min="5651" max="5651" width="10.140625" style="35" bestFit="1" customWidth="1"/>
    <col min="5652" max="5889" width="9.140625" style="35" customWidth="1"/>
    <col min="5890" max="5890" width="4.7109375" style="35"/>
    <col min="5891" max="5891" width="5.28515625" style="35" customWidth="1"/>
    <col min="5892" max="5892" width="31.85546875" style="35" customWidth="1"/>
    <col min="5893" max="5893" width="7.28515625" style="35" customWidth="1"/>
    <col min="5894" max="5894" width="13.7109375" style="35" customWidth="1"/>
    <col min="5895" max="5895" width="6.5703125" style="35" customWidth="1"/>
    <col min="5896" max="5896" width="12.85546875" style="35" customWidth="1"/>
    <col min="5897" max="5897" width="7.140625" style="35" customWidth="1"/>
    <col min="5898" max="5898" width="13.140625" style="35" customWidth="1"/>
    <col min="5899" max="5899" width="7.7109375" style="35" customWidth="1"/>
    <col min="5900" max="5900" width="8.28515625" style="35" customWidth="1"/>
    <col min="5901" max="5901" width="13.140625" style="35" customWidth="1"/>
    <col min="5902" max="5902" width="12.28515625" style="35" customWidth="1"/>
    <col min="5903" max="5903" width="12.140625" style="35" customWidth="1"/>
    <col min="5904" max="5906" width="9.140625" style="35" customWidth="1"/>
    <col min="5907" max="5907" width="10.140625" style="35" bestFit="1" customWidth="1"/>
    <col min="5908" max="6145" width="9.140625" style="35" customWidth="1"/>
    <col min="6146" max="6146" width="4.7109375" style="35"/>
    <col min="6147" max="6147" width="5.28515625" style="35" customWidth="1"/>
    <col min="6148" max="6148" width="31.85546875" style="35" customWidth="1"/>
    <col min="6149" max="6149" width="7.28515625" style="35" customWidth="1"/>
    <col min="6150" max="6150" width="13.7109375" style="35" customWidth="1"/>
    <col min="6151" max="6151" width="6.5703125" style="35" customWidth="1"/>
    <col min="6152" max="6152" width="12.85546875" style="35" customWidth="1"/>
    <col min="6153" max="6153" width="7.140625" style="35" customWidth="1"/>
    <col min="6154" max="6154" width="13.140625" style="35" customWidth="1"/>
    <col min="6155" max="6155" width="7.7109375" style="35" customWidth="1"/>
    <col min="6156" max="6156" width="8.28515625" style="35" customWidth="1"/>
    <col min="6157" max="6157" width="13.140625" style="35" customWidth="1"/>
    <col min="6158" max="6158" width="12.28515625" style="35" customWidth="1"/>
    <col min="6159" max="6159" width="12.140625" style="35" customWidth="1"/>
    <col min="6160" max="6162" width="9.140625" style="35" customWidth="1"/>
    <col min="6163" max="6163" width="10.140625" style="35" bestFit="1" customWidth="1"/>
    <col min="6164" max="6401" width="9.140625" style="35" customWidth="1"/>
    <col min="6402" max="6402" width="4.7109375" style="35"/>
    <col min="6403" max="6403" width="5.28515625" style="35" customWidth="1"/>
    <col min="6404" max="6404" width="31.85546875" style="35" customWidth="1"/>
    <col min="6405" max="6405" width="7.28515625" style="35" customWidth="1"/>
    <col min="6406" max="6406" width="13.7109375" style="35" customWidth="1"/>
    <col min="6407" max="6407" width="6.5703125" style="35" customWidth="1"/>
    <col min="6408" max="6408" width="12.85546875" style="35" customWidth="1"/>
    <col min="6409" max="6409" width="7.140625" style="35" customWidth="1"/>
    <col min="6410" max="6410" width="13.140625" style="35" customWidth="1"/>
    <col min="6411" max="6411" width="7.7109375" style="35" customWidth="1"/>
    <col min="6412" max="6412" width="8.28515625" style="35" customWidth="1"/>
    <col min="6413" max="6413" width="13.140625" style="35" customWidth="1"/>
    <col min="6414" max="6414" width="12.28515625" style="35" customWidth="1"/>
    <col min="6415" max="6415" width="12.140625" style="35" customWidth="1"/>
    <col min="6416" max="6418" width="9.140625" style="35" customWidth="1"/>
    <col min="6419" max="6419" width="10.140625" style="35" bestFit="1" customWidth="1"/>
    <col min="6420" max="6657" width="9.140625" style="35" customWidth="1"/>
    <col min="6658" max="6658" width="4.7109375" style="35"/>
    <col min="6659" max="6659" width="5.28515625" style="35" customWidth="1"/>
    <col min="6660" max="6660" width="31.85546875" style="35" customWidth="1"/>
    <col min="6661" max="6661" width="7.28515625" style="35" customWidth="1"/>
    <col min="6662" max="6662" width="13.7109375" style="35" customWidth="1"/>
    <col min="6663" max="6663" width="6.5703125" style="35" customWidth="1"/>
    <col min="6664" max="6664" width="12.85546875" style="35" customWidth="1"/>
    <col min="6665" max="6665" width="7.140625" style="35" customWidth="1"/>
    <col min="6666" max="6666" width="13.140625" style="35" customWidth="1"/>
    <col min="6667" max="6667" width="7.7109375" style="35" customWidth="1"/>
    <col min="6668" max="6668" width="8.28515625" style="35" customWidth="1"/>
    <col min="6669" max="6669" width="13.140625" style="35" customWidth="1"/>
    <col min="6670" max="6670" width="12.28515625" style="35" customWidth="1"/>
    <col min="6671" max="6671" width="12.140625" style="35" customWidth="1"/>
    <col min="6672" max="6674" width="9.140625" style="35" customWidth="1"/>
    <col min="6675" max="6675" width="10.140625" style="35" bestFit="1" customWidth="1"/>
    <col min="6676" max="6913" width="9.140625" style="35" customWidth="1"/>
    <col min="6914" max="6914" width="4.7109375" style="35"/>
    <col min="6915" max="6915" width="5.28515625" style="35" customWidth="1"/>
    <col min="6916" max="6916" width="31.85546875" style="35" customWidth="1"/>
    <col min="6917" max="6917" width="7.28515625" style="35" customWidth="1"/>
    <col min="6918" max="6918" width="13.7109375" style="35" customWidth="1"/>
    <col min="6919" max="6919" width="6.5703125" style="35" customWidth="1"/>
    <col min="6920" max="6920" width="12.85546875" style="35" customWidth="1"/>
    <col min="6921" max="6921" width="7.140625" style="35" customWidth="1"/>
    <col min="6922" max="6922" width="13.140625" style="35" customWidth="1"/>
    <col min="6923" max="6923" width="7.7109375" style="35" customWidth="1"/>
    <col min="6924" max="6924" width="8.28515625" style="35" customWidth="1"/>
    <col min="6925" max="6925" width="13.140625" style="35" customWidth="1"/>
    <col min="6926" max="6926" width="12.28515625" style="35" customWidth="1"/>
    <col min="6927" max="6927" width="12.140625" style="35" customWidth="1"/>
    <col min="6928" max="6930" width="9.140625" style="35" customWidth="1"/>
    <col min="6931" max="6931" width="10.140625" style="35" bestFit="1" customWidth="1"/>
    <col min="6932" max="7169" width="9.140625" style="35" customWidth="1"/>
    <col min="7170" max="7170" width="4.7109375" style="35"/>
    <col min="7171" max="7171" width="5.28515625" style="35" customWidth="1"/>
    <col min="7172" max="7172" width="31.85546875" style="35" customWidth="1"/>
    <col min="7173" max="7173" width="7.28515625" style="35" customWidth="1"/>
    <col min="7174" max="7174" width="13.7109375" style="35" customWidth="1"/>
    <col min="7175" max="7175" width="6.5703125" style="35" customWidth="1"/>
    <col min="7176" max="7176" width="12.85546875" style="35" customWidth="1"/>
    <col min="7177" max="7177" width="7.140625" style="35" customWidth="1"/>
    <col min="7178" max="7178" width="13.140625" style="35" customWidth="1"/>
    <col min="7179" max="7179" width="7.7109375" style="35" customWidth="1"/>
    <col min="7180" max="7180" width="8.28515625" style="35" customWidth="1"/>
    <col min="7181" max="7181" width="13.140625" style="35" customWidth="1"/>
    <col min="7182" max="7182" width="12.28515625" style="35" customWidth="1"/>
    <col min="7183" max="7183" width="12.140625" style="35" customWidth="1"/>
    <col min="7184" max="7186" width="9.140625" style="35" customWidth="1"/>
    <col min="7187" max="7187" width="10.140625" style="35" bestFit="1" customWidth="1"/>
    <col min="7188" max="7425" width="9.140625" style="35" customWidth="1"/>
    <col min="7426" max="7426" width="4.7109375" style="35"/>
    <col min="7427" max="7427" width="5.28515625" style="35" customWidth="1"/>
    <col min="7428" max="7428" width="31.85546875" style="35" customWidth="1"/>
    <col min="7429" max="7429" width="7.28515625" style="35" customWidth="1"/>
    <col min="7430" max="7430" width="13.7109375" style="35" customWidth="1"/>
    <col min="7431" max="7431" width="6.5703125" style="35" customWidth="1"/>
    <col min="7432" max="7432" width="12.85546875" style="35" customWidth="1"/>
    <col min="7433" max="7433" width="7.140625" style="35" customWidth="1"/>
    <col min="7434" max="7434" width="13.140625" style="35" customWidth="1"/>
    <col min="7435" max="7435" width="7.7109375" style="35" customWidth="1"/>
    <col min="7436" max="7436" width="8.28515625" style="35" customWidth="1"/>
    <col min="7437" max="7437" width="13.140625" style="35" customWidth="1"/>
    <col min="7438" max="7438" width="12.28515625" style="35" customWidth="1"/>
    <col min="7439" max="7439" width="12.140625" style="35" customWidth="1"/>
    <col min="7440" max="7442" width="9.140625" style="35" customWidth="1"/>
    <col min="7443" max="7443" width="10.140625" style="35" bestFit="1" customWidth="1"/>
    <col min="7444" max="7681" width="9.140625" style="35" customWidth="1"/>
    <col min="7682" max="7682" width="4.7109375" style="35"/>
    <col min="7683" max="7683" width="5.28515625" style="35" customWidth="1"/>
    <col min="7684" max="7684" width="31.85546875" style="35" customWidth="1"/>
    <col min="7685" max="7685" width="7.28515625" style="35" customWidth="1"/>
    <col min="7686" max="7686" width="13.7109375" style="35" customWidth="1"/>
    <col min="7687" max="7687" width="6.5703125" style="35" customWidth="1"/>
    <col min="7688" max="7688" width="12.85546875" style="35" customWidth="1"/>
    <col min="7689" max="7689" width="7.140625" style="35" customWidth="1"/>
    <col min="7690" max="7690" width="13.140625" style="35" customWidth="1"/>
    <col min="7691" max="7691" width="7.7109375" style="35" customWidth="1"/>
    <col min="7692" max="7692" width="8.28515625" style="35" customWidth="1"/>
    <col min="7693" max="7693" width="13.140625" style="35" customWidth="1"/>
    <col min="7694" max="7694" width="12.28515625" style="35" customWidth="1"/>
    <col min="7695" max="7695" width="12.140625" style="35" customWidth="1"/>
    <col min="7696" max="7698" width="9.140625" style="35" customWidth="1"/>
    <col min="7699" max="7699" width="10.140625" style="35" bestFit="1" customWidth="1"/>
    <col min="7700" max="7937" width="9.140625" style="35" customWidth="1"/>
    <col min="7938" max="7938" width="4.7109375" style="35"/>
    <col min="7939" max="7939" width="5.28515625" style="35" customWidth="1"/>
    <col min="7940" max="7940" width="31.85546875" style="35" customWidth="1"/>
    <col min="7941" max="7941" width="7.28515625" style="35" customWidth="1"/>
    <col min="7942" max="7942" width="13.7109375" style="35" customWidth="1"/>
    <col min="7943" max="7943" width="6.5703125" style="35" customWidth="1"/>
    <col min="7944" max="7944" width="12.85546875" style="35" customWidth="1"/>
    <col min="7945" max="7945" width="7.140625" style="35" customWidth="1"/>
    <col min="7946" max="7946" width="13.140625" style="35" customWidth="1"/>
    <col min="7947" max="7947" width="7.7109375" style="35" customWidth="1"/>
    <col min="7948" max="7948" width="8.28515625" style="35" customWidth="1"/>
    <col min="7949" max="7949" width="13.140625" style="35" customWidth="1"/>
    <col min="7950" max="7950" width="12.28515625" style="35" customWidth="1"/>
    <col min="7951" max="7951" width="12.140625" style="35" customWidth="1"/>
    <col min="7952" max="7954" width="9.140625" style="35" customWidth="1"/>
    <col min="7955" max="7955" width="10.140625" style="35" bestFit="1" customWidth="1"/>
    <col min="7956" max="8193" width="9.140625" style="35" customWidth="1"/>
    <col min="8194" max="8194" width="4.7109375" style="35"/>
    <col min="8195" max="8195" width="5.28515625" style="35" customWidth="1"/>
    <col min="8196" max="8196" width="31.85546875" style="35" customWidth="1"/>
    <col min="8197" max="8197" width="7.28515625" style="35" customWidth="1"/>
    <col min="8198" max="8198" width="13.7109375" style="35" customWidth="1"/>
    <col min="8199" max="8199" width="6.5703125" style="35" customWidth="1"/>
    <col min="8200" max="8200" width="12.85546875" style="35" customWidth="1"/>
    <col min="8201" max="8201" width="7.140625" style="35" customWidth="1"/>
    <col min="8202" max="8202" width="13.140625" style="35" customWidth="1"/>
    <col min="8203" max="8203" width="7.7109375" style="35" customWidth="1"/>
    <col min="8204" max="8204" width="8.28515625" style="35" customWidth="1"/>
    <col min="8205" max="8205" width="13.140625" style="35" customWidth="1"/>
    <col min="8206" max="8206" width="12.28515625" style="35" customWidth="1"/>
    <col min="8207" max="8207" width="12.140625" style="35" customWidth="1"/>
    <col min="8208" max="8210" width="9.140625" style="35" customWidth="1"/>
    <col min="8211" max="8211" width="10.140625" style="35" bestFit="1" customWidth="1"/>
    <col min="8212" max="8449" width="9.140625" style="35" customWidth="1"/>
    <col min="8450" max="8450" width="4.7109375" style="35"/>
    <col min="8451" max="8451" width="5.28515625" style="35" customWidth="1"/>
    <col min="8452" max="8452" width="31.85546875" style="35" customWidth="1"/>
    <col min="8453" max="8453" width="7.28515625" style="35" customWidth="1"/>
    <col min="8454" max="8454" width="13.7109375" style="35" customWidth="1"/>
    <col min="8455" max="8455" width="6.5703125" style="35" customWidth="1"/>
    <col min="8456" max="8456" width="12.85546875" style="35" customWidth="1"/>
    <col min="8457" max="8457" width="7.140625" style="35" customWidth="1"/>
    <col min="8458" max="8458" width="13.140625" style="35" customWidth="1"/>
    <col min="8459" max="8459" width="7.7109375" style="35" customWidth="1"/>
    <col min="8460" max="8460" width="8.28515625" style="35" customWidth="1"/>
    <col min="8461" max="8461" width="13.140625" style="35" customWidth="1"/>
    <col min="8462" max="8462" width="12.28515625" style="35" customWidth="1"/>
    <col min="8463" max="8463" width="12.140625" style="35" customWidth="1"/>
    <col min="8464" max="8466" width="9.140625" style="35" customWidth="1"/>
    <col min="8467" max="8467" width="10.140625" style="35" bestFit="1" customWidth="1"/>
    <col min="8468" max="8705" width="9.140625" style="35" customWidth="1"/>
    <col min="8706" max="8706" width="4.7109375" style="35"/>
    <col min="8707" max="8707" width="5.28515625" style="35" customWidth="1"/>
    <col min="8708" max="8708" width="31.85546875" style="35" customWidth="1"/>
    <col min="8709" max="8709" width="7.28515625" style="35" customWidth="1"/>
    <col min="8710" max="8710" width="13.7109375" style="35" customWidth="1"/>
    <col min="8711" max="8711" width="6.5703125" style="35" customWidth="1"/>
    <col min="8712" max="8712" width="12.85546875" style="35" customWidth="1"/>
    <col min="8713" max="8713" width="7.140625" style="35" customWidth="1"/>
    <col min="8714" max="8714" width="13.140625" style="35" customWidth="1"/>
    <col min="8715" max="8715" width="7.7109375" style="35" customWidth="1"/>
    <col min="8716" max="8716" width="8.28515625" style="35" customWidth="1"/>
    <col min="8717" max="8717" width="13.140625" style="35" customWidth="1"/>
    <col min="8718" max="8718" width="12.28515625" style="35" customWidth="1"/>
    <col min="8719" max="8719" width="12.140625" style="35" customWidth="1"/>
    <col min="8720" max="8722" width="9.140625" style="35" customWidth="1"/>
    <col min="8723" max="8723" width="10.140625" style="35" bestFit="1" customWidth="1"/>
    <col min="8724" max="8961" width="9.140625" style="35" customWidth="1"/>
    <col min="8962" max="8962" width="4.7109375" style="35"/>
    <col min="8963" max="8963" width="5.28515625" style="35" customWidth="1"/>
    <col min="8964" max="8964" width="31.85546875" style="35" customWidth="1"/>
    <col min="8965" max="8965" width="7.28515625" style="35" customWidth="1"/>
    <col min="8966" max="8966" width="13.7109375" style="35" customWidth="1"/>
    <col min="8967" max="8967" width="6.5703125" style="35" customWidth="1"/>
    <col min="8968" max="8968" width="12.85546875" style="35" customWidth="1"/>
    <col min="8969" max="8969" width="7.140625" style="35" customWidth="1"/>
    <col min="8970" max="8970" width="13.140625" style="35" customWidth="1"/>
    <col min="8971" max="8971" width="7.7109375" style="35" customWidth="1"/>
    <col min="8972" max="8972" width="8.28515625" style="35" customWidth="1"/>
    <col min="8973" max="8973" width="13.140625" style="35" customWidth="1"/>
    <col min="8974" max="8974" width="12.28515625" style="35" customWidth="1"/>
    <col min="8975" max="8975" width="12.140625" style="35" customWidth="1"/>
    <col min="8976" max="8978" width="9.140625" style="35" customWidth="1"/>
    <col min="8979" max="8979" width="10.140625" style="35" bestFit="1" customWidth="1"/>
    <col min="8980" max="9217" width="9.140625" style="35" customWidth="1"/>
    <col min="9218" max="9218" width="4.7109375" style="35"/>
    <col min="9219" max="9219" width="5.28515625" style="35" customWidth="1"/>
    <col min="9220" max="9220" width="31.85546875" style="35" customWidth="1"/>
    <col min="9221" max="9221" width="7.28515625" style="35" customWidth="1"/>
    <col min="9222" max="9222" width="13.7109375" style="35" customWidth="1"/>
    <col min="9223" max="9223" width="6.5703125" style="35" customWidth="1"/>
    <col min="9224" max="9224" width="12.85546875" style="35" customWidth="1"/>
    <col min="9225" max="9225" width="7.140625" style="35" customWidth="1"/>
    <col min="9226" max="9226" width="13.140625" style="35" customWidth="1"/>
    <col min="9227" max="9227" width="7.7109375" style="35" customWidth="1"/>
    <col min="9228" max="9228" width="8.28515625" style="35" customWidth="1"/>
    <col min="9229" max="9229" width="13.140625" style="35" customWidth="1"/>
    <col min="9230" max="9230" width="12.28515625" style="35" customWidth="1"/>
    <col min="9231" max="9231" width="12.140625" style="35" customWidth="1"/>
    <col min="9232" max="9234" width="9.140625" style="35" customWidth="1"/>
    <col min="9235" max="9235" width="10.140625" style="35" bestFit="1" customWidth="1"/>
    <col min="9236" max="9473" width="9.140625" style="35" customWidth="1"/>
    <col min="9474" max="9474" width="4.7109375" style="35"/>
    <col min="9475" max="9475" width="5.28515625" style="35" customWidth="1"/>
    <col min="9476" max="9476" width="31.85546875" style="35" customWidth="1"/>
    <col min="9477" max="9477" width="7.28515625" style="35" customWidth="1"/>
    <col min="9478" max="9478" width="13.7109375" style="35" customWidth="1"/>
    <col min="9479" max="9479" width="6.5703125" style="35" customWidth="1"/>
    <col min="9480" max="9480" width="12.85546875" style="35" customWidth="1"/>
    <col min="9481" max="9481" width="7.140625" style="35" customWidth="1"/>
    <col min="9482" max="9482" width="13.140625" style="35" customWidth="1"/>
    <col min="9483" max="9483" width="7.7109375" style="35" customWidth="1"/>
    <col min="9484" max="9484" width="8.28515625" style="35" customWidth="1"/>
    <col min="9485" max="9485" width="13.140625" style="35" customWidth="1"/>
    <col min="9486" max="9486" width="12.28515625" style="35" customWidth="1"/>
    <col min="9487" max="9487" width="12.140625" style="35" customWidth="1"/>
    <col min="9488" max="9490" width="9.140625" style="35" customWidth="1"/>
    <col min="9491" max="9491" width="10.140625" style="35" bestFit="1" customWidth="1"/>
    <col min="9492" max="9729" width="9.140625" style="35" customWidth="1"/>
    <col min="9730" max="9730" width="4.7109375" style="35"/>
    <col min="9731" max="9731" width="5.28515625" style="35" customWidth="1"/>
    <col min="9732" max="9732" width="31.85546875" style="35" customWidth="1"/>
    <col min="9733" max="9733" width="7.28515625" style="35" customWidth="1"/>
    <col min="9734" max="9734" width="13.7109375" style="35" customWidth="1"/>
    <col min="9735" max="9735" width="6.5703125" style="35" customWidth="1"/>
    <col min="9736" max="9736" width="12.85546875" style="35" customWidth="1"/>
    <col min="9737" max="9737" width="7.140625" style="35" customWidth="1"/>
    <col min="9738" max="9738" width="13.140625" style="35" customWidth="1"/>
    <col min="9739" max="9739" width="7.7109375" style="35" customWidth="1"/>
    <col min="9740" max="9740" width="8.28515625" style="35" customWidth="1"/>
    <col min="9741" max="9741" width="13.140625" style="35" customWidth="1"/>
    <col min="9742" max="9742" width="12.28515625" style="35" customWidth="1"/>
    <col min="9743" max="9743" width="12.140625" style="35" customWidth="1"/>
    <col min="9744" max="9746" width="9.140625" style="35" customWidth="1"/>
    <col min="9747" max="9747" width="10.140625" style="35" bestFit="1" customWidth="1"/>
    <col min="9748" max="9985" width="9.140625" style="35" customWidth="1"/>
    <col min="9986" max="9986" width="4.7109375" style="35"/>
    <col min="9987" max="9987" width="5.28515625" style="35" customWidth="1"/>
    <col min="9988" max="9988" width="31.85546875" style="35" customWidth="1"/>
    <col min="9989" max="9989" width="7.28515625" style="35" customWidth="1"/>
    <col min="9990" max="9990" width="13.7109375" style="35" customWidth="1"/>
    <col min="9991" max="9991" width="6.5703125" style="35" customWidth="1"/>
    <col min="9992" max="9992" width="12.85546875" style="35" customWidth="1"/>
    <col min="9993" max="9993" width="7.140625" style="35" customWidth="1"/>
    <col min="9994" max="9994" width="13.140625" style="35" customWidth="1"/>
    <col min="9995" max="9995" width="7.7109375" style="35" customWidth="1"/>
    <col min="9996" max="9996" width="8.28515625" style="35" customWidth="1"/>
    <col min="9997" max="9997" width="13.140625" style="35" customWidth="1"/>
    <col min="9998" max="9998" width="12.28515625" style="35" customWidth="1"/>
    <col min="9999" max="9999" width="12.140625" style="35" customWidth="1"/>
    <col min="10000" max="10002" width="9.140625" style="35" customWidth="1"/>
    <col min="10003" max="10003" width="10.140625" style="35" bestFit="1" customWidth="1"/>
    <col min="10004" max="10241" width="9.140625" style="35" customWidth="1"/>
    <col min="10242" max="10242" width="4.7109375" style="35"/>
    <col min="10243" max="10243" width="5.28515625" style="35" customWidth="1"/>
    <col min="10244" max="10244" width="31.85546875" style="35" customWidth="1"/>
    <col min="10245" max="10245" width="7.28515625" style="35" customWidth="1"/>
    <col min="10246" max="10246" width="13.7109375" style="35" customWidth="1"/>
    <col min="10247" max="10247" width="6.5703125" style="35" customWidth="1"/>
    <col min="10248" max="10248" width="12.85546875" style="35" customWidth="1"/>
    <col min="10249" max="10249" width="7.140625" style="35" customWidth="1"/>
    <col min="10250" max="10250" width="13.140625" style="35" customWidth="1"/>
    <col min="10251" max="10251" width="7.7109375" style="35" customWidth="1"/>
    <col min="10252" max="10252" width="8.28515625" style="35" customWidth="1"/>
    <col min="10253" max="10253" width="13.140625" style="35" customWidth="1"/>
    <col min="10254" max="10254" width="12.28515625" style="35" customWidth="1"/>
    <col min="10255" max="10255" width="12.140625" style="35" customWidth="1"/>
    <col min="10256" max="10258" width="9.140625" style="35" customWidth="1"/>
    <col min="10259" max="10259" width="10.140625" style="35" bestFit="1" customWidth="1"/>
    <col min="10260" max="10497" width="9.140625" style="35" customWidth="1"/>
    <col min="10498" max="10498" width="4.7109375" style="35"/>
    <col min="10499" max="10499" width="5.28515625" style="35" customWidth="1"/>
    <col min="10500" max="10500" width="31.85546875" style="35" customWidth="1"/>
    <col min="10501" max="10501" width="7.28515625" style="35" customWidth="1"/>
    <col min="10502" max="10502" width="13.7109375" style="35" customWidth="1"/>
    <col min="10503" max="10503" width="6.5703125" style="35" customWidth="1"/>
    <col min="10504" max="10504" width="12.85546875" style="35" customWidth="1"/>
    <col min="10505" max="10505" width="7.140625" style="35" customWidth="1"/>
    <col min="10506" max="10506" width="13.140625" style="35" customWidth="1"/>
    <col min="10507" max="10507" width="7.7109375" style="35" customWidth="1"/>
    <col min="10508" max="10508" width="8.28515625" style="35" customWidth="1"/>
    <col min="10509" max="10509" width="13.140625" style="35" customWidth="1"/>
    <col min="10510" max="10510" width="12.28515625" style="35" customWidth="1"/>
    <col min="10511" max="10511" width="12.140625" style="35" customWidth="1"/>
    <col min="10512" max="10514" width="9.140625" style="35" customWidth="1"/>
    <col min="10515" max="10515" width="10.140625" style="35" bestFit="1" customWidth="1"/>
    <col min="10516" max="10753" width="9.140625" style="35" customWidth="1"/>
    <col min="10754" max="10754" width="4.7109375" style="35"/>
    <col min="10755" max="10755" width="5.28515625" style="35" customWidth="1"/>
    <col min="10756" max="10756" width="31.85546875" style="35" customWidth="1"/>
    <col min="10757" max="10757" width="7.28515625" style="35" customWidth="1"/>
    <col min="10758" max="10758" width="13.7109375" style="35" customWidth="1"/>
    <col min="10759" max="10759" width="6.5703125" style="35" customWidth="1"/>
    <col min="10760" max="10760" width="12.85546875" style="35" customWidth="1"/>
    <col min="10761" max="10761" width="7.140625" style="35" customWidth="1"/>
    <col min="10762" max="10762" width="13.140625" style="35" customWidth="1"/>
    <col min="10763" max="10763" width="7.7109375" style="35" customWidth="1"/>
    <col min="10764" max="10764" width="8.28515625" style="35" customWidth="1"/>
    <col min="10765" max="10765" width="13.140625" style="35" customWidth="1"/>
    <col min="10766" max="10766" width="12.28515625" style="35" customWidth="1"/>
    <col min="10767" max="10767" width="12.140625" style="35" customWidth="1"/>
    <col min="10768" max="10770" width="9.140625" style="35" customWidth="1"/>
    <col min="10771" max="10771" width="10.140625" style="35" bestFit="1" customWidth="1"/>
    <col min="10772" max="11009" width="9.140625" style="35" customWidth="1"/>
    <col min="11010" max="11010" width="4.7109375" style="35"/>
    <col min="11011" max="11011" width="5.28515625" style="35" customWidth="1"/>
    <col min="11012" max="11012" width="31.85546875" style="35" customWidth="1"/>
    <col min="11013" max="11013" width="7.28515625" style="35" customWidth="1"/>
    <col min="11014" max="11014" width="13.7109375" style="35" customWidth="1"/>
    <col min="11015" max="11015" width="6.5703125" style="35" customWidth="1"/>
    <col min="11016" max="11016" width="12.85546875" style="35" customWidth="1"/>
    <col min="11017" max="11017" width="7.140625" style="35" customWidth="1"/>
    <col min="11018" max="11018" width="13.140625" style="35" customWidth="1"/>
    <col min="11019" max="11019" width="7.7109375" style="35" customWidth="1"/>
    <col min="11020" max="11020" width="8.28515625" style="35" customWidth="1"/>
    <col min="11021" max="11021" width="13.140625" style="35" customWidth="1"/>
    <col min="11022" max="11022" width="12.28515625" style="35" customWidth="1"/>
    <col min="11023" max="11023" width="12.140625" style="35" customWidth="1"/>
    <col min="11024" max="11026" width="9.140625" style="35" customWidth="1"/>
    <col min="11027" max="11027" width="10.140625" style="35" bestFit="1" customWidth="1"/>
    <col min="11028" max="11265" width="9.140625" style="35" customWidth="1"/>
    <col min="11266" max="11266" width="4.7109375" style="35"/>
    <col min="11267" max="11267" width="5.28515625" style="35" customWidth="1"/>
    <col min="11268" max="11268" width="31.85546875" style="35" customWidth="1"/>
    <col min="11269" max="11269" width="7.28515625" style="35" customWidth="1"/>
    <col min="11270" max="11270" width="13.7109375" style="35" customWidth="1"/>
    <col min="11271" max="11271" width="6.5703125" style="35" customWidth="1"/>
    <col min="11272" max="11272" width="12.85546875" style="35" customWidth="1"/>
    <col min="11273" max="11273" width="7.140625" style="35" customWidth="1"/>
    <col min="11274" max="11274" width="13.140625" style="35" customWidth="1"/>
    <col min="11275" max="11275" width="7.7109375" style="35" customWidth="1"/>
    <col min="11276" max="11276" width="8.28515625" style="35" customWidth="1"/>
    <col min="11277" max="11277" width="13.140625" style="35" customWidth="1"/>
    <col min="11278" max="11278" width="12.28515625" style="35" customWidth="1"/>
    <col min="11279" max="11279" width="12.140625" style="35" customWidth="1"/>
    <col min="11280" max="11282" width="9.140625" style="35" customWidth="1"/>
    <col min="11283" max="11283" width="10.140625" style="35" bestFit="1" customWidth="1"/>
    <col min="11284" max="11521" width="9.140625" style="35" customWidth="1"/>
    <col min="11522" max="11522" width="4.7109375" style="35"/>
    <col min="11523" max="11523" width="5.28515625" style="35" customWidth="1"/>
    <col min="11524" max="11524" width="31.85546875" style="35" customWidth="1"/>
    <col min="11525" max="11525" width="7.28515625" style="35" customWidth="1"/>
    <col min="11526" max="11526" width="13.7109375" style="35" customWidth="1"/>
    <col min="11527" max="11527" width="6.5703125" style="35" customWidth="1"/>
    <col min="11528" max="11528" width="12.85546875" style="35" customWidth="1"/>
    <col min="11529" max="11529" width="7.140625" style="35" customWidth="1"/>
    <col min="11530" max="11530" width="13.140625" style="35" customWidth="1"/>
    <col min="11531" max="11531" width="7.7109375" style="35" customWidth="1"/>
    <col min="11532" max="11532" width="8.28515625" style="35" customWidth="1"/>
    <col min="11533" max="11533" width="13.140625" style="35" customWidth="1"/>
    <col min="11534" max="11534" width="12.28515625" style="35" customWidth="1"/>
    <col min="11535" max="11535" width="12.140625" style="35" customWidth="1"/>
    <col min="11536" max="11538" width="9.140625" style="35" customWidth="1"/>
    <col min="11539" max="11539" width="10.140625" style="35" bestFit="1" customWidth="1"/>
    <col min="11540" max="11777" width="9.140625" style="35" customWidth="1"/>
    <col min="11778" max="11778" width="4.7109375" style="35"/>
    <col min="11779" max="11779" width="5.28515625" style="35" customWidth="1"/>
    <col min="11780" max="11780" width="31.85546875" style="35" customWidth="1"/>
    <col min="11781" max="11781" width="7.28515625" style="35" customWidth="1"/>
    <col min="11782" max="11782" width="13.7109375" style="35" customWidth="1"/>
    <col min="11783" max="11783" width="6.5703125" style="35" customWidth="1"/>
    <col min="11784" max="11784" width="12.85546875" style="35" customWidth="1"/>
    <col min="11785" max="11785" width="7.140625" style="35" customWidth="1"/>
    <col min="11786" max="11786" width="13.140625" style="35" customWidth="1"/>
    <col min="11787" max="11787" width="7.7109375" style="35" customWidth="1"/>
    <col min="11788" max="11788" width="8.28515625" style="35" customWidth="1"/>
    <col min="11789" max="11789" width="13.140625" style="35" customWidth="1"/>
    <col min="11790" max="11790" width="12.28515625" style="35" customWidth="1"/>
    <col min="11791" max="11791" width="12.140625" style="35" customWidth="1"/>
    <col min="11792" max="11794" width="9.140625" style="35" customWidth="1"/>
    <col min="11795" max="11795" width="10.140625" style="35" bestFit="1" customWidth="1"/>
    <col min="11796" max="12033" width="9.140625" style="35" customWidth="1"/>
    <col min="12034" max="12034" width="4.7109375" style="35"/>
    <col min="12035" max="12035" width="5.28515625" style="35" customWidth="1"/>
    <col min="12036" max="12036" width="31.85546875" style="35" customWidth="1"/>
    <col min="12037" max="12037" width="7.28515625" style="35" customWidth="1"/>
    <col min="12038" max="12038" width="13.7109375" style="35" customWidth="1"/>
    <col min="12039" max="12039" width="6.5703125" style="35" customWidth="1"/>
    <col min="12040" max="12040" width="12.85546875" style="35" customWidth="1"/>
    <col min="12041" max="12041" width="7.140625" style="35" customWidth="1"/>
    <col min="12042" max="12042" width="13.140625" style="35" customWidth="1"/>
    <col min="12043" max="12043" width="7.7109375" style="35" customWidth="1"/>
    <col min="12044" max="12044" width="8.28515625" style="35" customWidth="1"/>
    <col min="12045" max="12045" width="13.140625" style="35" customWidth="1"/>
    <col min="12046" max="12046" width="12.28515625" style="35" customWidth="1"/>
    <col min="12047" max="12047" width="12.140625" style="35" customWidth="1"/>
    <col min="12048" max="12050" width="9.140625" style="35" customWidth="1"/>
    <col min="12051" max="12051" width="10.140625" style="35" bestFit="1" customWidth="1"/>
    <col min="12052" max="12289" width="9.140625" style="35" customWidth="1"/>
    <col min="12290" max="12290" width="4.7109375" style="35"/>
    <col min="12291" max="12291" width="5.28515625" style="35" customWidth="1"/>
    <col min="12292" max="12292" width="31.85546875" style="35" customWidth="1"/>
    <col min="12293" max="12293" width="7.28515625" style="35" customWidth="1"/>
    <col min="12294" max="12294" width="13.7109375" style="35" customWidth="1"/>
    <col min="12295" max="12295" width="6.5703125" style="35" customWidth="1"/>
    <col min="12296" max="12296" width="12.85546875" style="35" customWidth="1"/>
    <col min="12297" max="12297" width="7.140625" style="35" customWidth="1"/>
    <col min="12298" max="12298" width="13.140625" style="35" customWidth="1"/>
    <col min="12299" max="12299" width="7.7109375" style="35" customWidth="1"/>
    <col min="12300" max="12300" width="8.28515625" style="35" customWidth="1"/>
    <col min="12301" max="12301" width="13.140625" style="35" customWidth="1"/>
    <col min="12302" max="12302" width="12.28515625" style="35" customWidth="1"/>
    <col min="12303" max="12303" width="12.140625" style="35" customWidth="1"/>
    <col min="12304" max="12306" width="9.140625" style="35" customWidth="1"/>
    <col min="12307" max="12307" width="10.140625" style="35" bestFit="1" customWidth="1"/>
    <col min="12308" max="12545" width="9.140625" style="35" customWidth="1"/>
    <col min="12546" max="12546" width="4.7109375" style="35"/>
    <col min="12547" max="12547" width="5.28515625" style="35" customWidth="1"/>
    <col min="12548" max="12548" width="31.85546875" style="35" customWidth="1"/>
    <col min="12549" max="12549" width="7.28515625" style="35" customWidth="1"/>
    <col min="12550" max="12550" width="13.7109375" style="35" customWidth="1"/>
    <col min="12551" max="12551" width="6.5703125" style="35" customWidth="1"/>
    <col min="12552" max="12552" width="12.85546875" style="35" customWidth="1"/>
    <col min="12553" max="12553" width="7.140625" style="35" customWidth="1"/>
    <col min="12554" max="12554" width="13.140625" style="35" customWidth="1"/>
    <col min="12555" max="12555" width="7.7109375" style="35" customWidth="1"/>
    <col min="12556" max="12556" width="8.28515625" style="35" customWidth="1"/>
    <col min="12557" max="12557" width="13.140625" style="35" customWidth="1"/>
    <col min="12558" max="12558" width="12.28515625" style="35" customWidth="1"/>
    <col min="12559" max="12559" width="12.140625" style="35" customWidth="1"/>
    <col min="12560" max="12562" width="9.140625" style="35" customWidth="1"/>
    <col min="12563" max="12563" width="10.140625" style="35" bestFit="1" customWidth="1"/>
    <col min="12564" max="12801" width="9.140625" style="35" customWidth="1"/>
    <col min="12802" max="12802" width="4.7109375" style="35"/>
    <col min="12803" max="12803" width="5.28515625" style="35" customWidth="1"/>
    <col min="12804" max="12804" width="31.85546875" style="35" customWidth="1"/>
    <col min="12805" max="12805" width="7.28515625" style="35" customWidth="1"/>
    <col min="12806" max="12806" width="13.7109375" style="35" customWidth="1"/>
    <col min="12807" max="12807" width="6.5703125" style="35" customWidth="1"/>
    <col min="12808" max="12808" width="12.85546875" style="35" customWidth="1"/>
    <col min="12809" max="12809" width="7.140625" style="35" customWidth="1"/>
    <col min="12810" max="12810" width="13.140625" style="35" customWidth="1"/>
    <col min="12811" max="12811" width="7.7109375" style="35" customWidth="1"/>
    <col min="12812" max="12812" width="8.28515625" style="35" customWidth="1"/>
    <col min="12813" max="12813" width="13.140625" style="35" customWidth="1"/>
    <col min="12814" max="12814" width="12.28515625" style="35" customWidth="1"/>
    <col min="12815" max="12815" width="12.140625" style="35" customWidth="1"/>
    <col min="12816" max="12818" width="9.140625" style="35" customWidth="1"/>
    <col min="12819" max="12819" width="10.140625" style="35" bestFit="1" customWidth="1"/>
    <col min="12820" max="13057" width="9.140625" style="35" customWidth="1"/>
    <col min="13058" max="13058" width="4.7109375" style="35"/>
    <col min="13059" max="13059" width="5.28515625" style="35" customWidth="1"/>
    <col min="13060" max="13060" width="31.85546875" style="35" customWidth="1"/>
    <col min="13061" max="13061" width="7.28515625" style="35" customWidth="1"/>
    <col min="13062" max="13062" width="13.7109375" style="35" customWidth="1"/>
    <col min="13063" max="13063" width="6.5703125" style="35" customWidth="1"/>
    <col min="13064" max="13064" width="12.85546875" style="35" customWidth="1"/>
    <col min="13065" max="13065" width="7.140625" style="35" customWidth="1"/>
    <col min="13066" max="13066" width="13.140625" style="35" customWidth="1"/>
    <col min="13067" max="13067" width="7.7109375" style="35" customWidth="1"/>
    <col min="13068" max="13068" width="8.28515625" style="35" customWidth="1"/>
    <col min="13069" max="13069" width="13.140625" style="35" customWidth="1"/>
    <col min="13070" max="13070" width="12.28515625" style="35" customWidth="1"/>
    <col min="13071" max="13071" width="12.140625" style="35" customWidth="1"/>
    <col min="13072" max="13074" width="9.140625" style="35" customWidth="1"/>
    <col min="13075" max="13075" width="10.140625" style="35" bestFit="1" customWidth="1"/>
    <col min="13076" max="13313" width="9.140625" style="35" customWidth="1"/>
    <col min="13314" max="13314" width="4.7109375" style="35"/>
    <col min="13315" max="13315" width="5.28515625" style="35" customWidth="1"/>
    <col min="13316" max="13316" width="31.85546875" style="35" customWidth="1"/>
    <col min="13317" max="13317" width="7.28515625" style="35" customWidth="1"/>
    <col min="13318" max="13318" width="13.7109375" style="35" customWidth="1"/>
    <col min="13319" max="13319" width="6.5703125" style="35" customWidth="1"/>
    <col min="13320" max="13320" width="12.85546875" style="35" customWidth="1"/>
    <col min="13321" max="13321" width="7.140625" style="35" customWidth="1"/>
    <col min="13322" max="13322" width="13.140625" style="35" customWidth="1"/>
    <col min="13323" max="13323" width="7.7109375" style="35" customWidth="1"/>
    <col min="13324" max="13324" width="8.28515625" style="35" customWidth="1"/>
    <col min="13325" max="13325" width="13.140625" style="35" customWidth="1"/>
    <col min="13326" max="13326" width="12.28515625" style="35" customWidth="1"/>
    <col min="13327" max="13327" width="12.140625" style="35" customWidth="1"/>
    <col min="13328" max="13330" width="9.140625" style="35" customWidth="1"/>
    <col min="13331" max="13331" width="10.140625" style="35" bestFit="1" customWidth="1"/>
    <col min="13332" max="13569" width="9.140625" style="35" customWidth="1"/>
    <col min="13570" max="13570" width="4.7109375" style="35"/>
    <col min="13571" max="13571" width="5.28515625" style="35" customWidth="1"/>
    <col min="13572" max="13572" width="31.85546875" style="35" customWidth="1"/>
    <col min="13573" max="13573" width="7.28515625" style="35" customWidth="1"/>
    <col min="13574" max="13574" width="13.7109375" style="35" customWidth="1"/>
    <col min="13575" max="13575" width="6.5703125" style="35" customWidth="1"/>
    <col min="13576" max="13576" width="12.85546875" style="35" customWidth="1"/>
    <col min="13577" max="13577" width="7.140625" style="35" customWidth="1"/>
    <col min="13578" max="13578" width="13.140625" style="35" customWidth="1"/>
    <col min="13579" max="13579" width="7.7109375" style="35" customWidth="1"/>
    <col min="13580" max="13580" width="8.28515625" style="35" customWidth="1"/>
    <col min="13581" max="13581" width="13.140625" style="35" customWidth="1"/>
    <col min="13582" max="13582" width="12.28515625" style="35" customWidth="1"/>
    <col min="13583" max="13583" width="12.140625" style="35" customWidth="1"/>
    <col min="13584" max="13586" width="9.140625" style="35" customWidth="1"/>
    <col min="13587" max="13587" width="10.140625" style="35" bestFit="1" customWidth="1"/>
    <col min="13588" max="13825" width="9.140625" style="35" customWidth="1"/>
    <col min="13826" max="13826" width="4.7109375" style="35"/>
    <col min="13827" max="13827" width="5.28515625" style="35" customWidth="1"/>
    <col min="13828" max="13828" width="31.85546875" style="35" customWidth="1"/>
    <col min="13829" max="13829" width="7.28515625" style="35" customWidth="1"/>
    <col min="13830" max="13830" width="13.7109375" style="35" customWidth="1"/>
    <col min="13831" max="13831" width="6.5703125" style="35" customWidth="1"/>
    <col min="13832" max="13832" width="12.85546875" style="35" customWidth="1"/>
    <col min="13833" max="13833" width="7.140625" style="35" customWidth="1"/>
    <col min="13834" max="13834" width="13.140625" style="35" customWidth="1"/>
    <col min="13835" max="13835" width="7.7109375" style="35" customWidth="1"/>
    <col min="13836" max="13836" width="8.28515625" style="35" customWidth="1"/>
    <col min="13837" max="13837" width="13.140625" style="35" customWidth="1"/>
    <col min="13838" max="13838" width="12.28515625" style="35" customWidth="1"/>
    <col min="13839" max="13839" width="12.140625" style="35" customWidth="1"/>
    <col min="13840" max="13842" width="9.140625" style="35" customWidth="1"/>
    <col min="13843" max="13843" width="10.140625" style="35" bestFit="1" customWidth="1"/>
    <col min="13844" max="14081" width="9.140625" style="35" customWidth="1"/>
    <col min="14082" max="14082" width="4.7109375" style="35"/>
    <col min="14083" max="14083" width="5.28515625" style="35" customWidth="1"/>
    <col min="14084" max="14084" width="31.85546875" style="35" customWidth="1"/>
    <col min="14085" max="14085" width="7.28515625" style="35" customWidth="1"/>
    <col min="14086" max="14086" width="13.7109375" style="35" customWidth="1"/>
    <col min="14087" max="14087" width="6.5703125" style="35" customWidth="1"/>
    <col min="14088" max="14088" width="12.85546875" style="35" customWidth="1"/>
    <col min="14089" max="14089" width="7.140625" style="35" customWidth="1"/>
    <col min="14090" max="14090" width="13.140625" style="35" customWidth="1"/>
    <col min="14091" max="14091" width="7.7109375" style="35" customWidth="1"/>
    <col min="14092" max="14092" width="8.28515625" style="35" customWidth="1"/>
    <col min="14093" max="14093" width="13.140625" style="35" customWidth="1"/>
    <col min="14094" max="14094" width="12.28515625" style="35" customWidth="1"/>
    <col min="14095" max="14095" width="12.140625" style="35" customWidth="1"/>
    <col min="14096" max="14098" width="9.140625" style="35" customWidth="1"/>
    <col min="14099" max="14099" width="10.140625" style="35" bestFit="1" customWidth="1"/>
    <col min="14100" max="14337" width="9.140625" style="35" customWidth="1"/>
    <col min="14338" max="14338" width="4.7109375" style="35"/>
    <col min="14339" max="14339" width="5.28515625" style="35" customWidth="1"/>
    <col min="14340" max="14340" width="31.85546875" style="35" customWidth="1"/>
    <col min="14341" max="14341" width="7.28515625" style="35" customWidth="1"/>
    <col min="14342" max="14342" width="13.7109375" style="35" customWidth="1"/>
    <col min="14343" max="14343" width="6.5703125" style="35" customWidth="1"/>
    <col min="14344" max="14344" width="12.85546875" style="35" customWidth="1"/>
    <col min="14345" max="14345" width="7.140625" style="35" customWidth="1"/>
    <col min="14346" max="14346" width="13.140625" style="35" customWidth="1"/>
    <col min="14347" max="14347" width="7.7109375" style="35" customWidth="1"/>
    <col min="14348" max="14348" width="8.28515625" style="35" customWidth="1"/>
    <col min="14349" max="14349" width="13.140625" style="35" customWidth="1"/>
    <col min="14350" max="14350" width="12.28515625" style="35" customWidth="1"/>
    <col min="14351" max="14351" width="12.140625" style="35" customWidth="1"/>
    <col min="14352" max="14354" width="9.140625" style="35" customWidth="1"/>
    <col min="14355" max="14355" width="10.140625" style="35" bestFit="1" customWidth="1"/>
    <col min="14356" max="14593" width="9.140625" style="35" customWidth="1"/>
    <col min="14594" max="14594" width="4.7109375" style="35"/>
    <col min="14595" max="14595" width="5.28515625" style="35" customWidth="1"/>
    <col min="14596" max="14596" width="31.85546875" style="35" customWidth="1"/>
    <col min="14597" max="14597" width="7.28515625" style="35" customWidth="1"/>
    <col min="14598" max="14598" width="13.7109375" style="35" customWidth="1"/>
    <col min="14599" max="14599" width="6.5703125" style="35" customWidth="1"/>
    <col min="14600" max="14600" width="12.85546875" style="35" customWidth="1"/>
    <col min="14601" max="14601" width="7.140625" style="35" customWidth="1"/>
    <col min="14602" max="14602" width="13.140625" style="35" customWidth="1"/>
    <col min="14603" max="14603" width="7.7109375" style="35" customWidth="1"/>
    <col min="14604" max="14604" width="8.28515625" style="35" customWidth="1"/>
    <col min="14605" max="14605" width="13.140625" style="35" customWidth="1"/>
    <col min="14606" max="14606" width="12.28515625" style="35" customWidth="1"/>
    <col min="14607" max="14607" width="12.140625" style="35" customWidth="1"/>
    <col min="14608" max="14610" width="9.140625" style="35" customWidth="1"/>
    <col min="14611" max="14611" width="10.140625" style="35" bestFit="1" customWidth="1"/>
    <col min="14612" max="14849" width="9.140625" style="35" customWidth="1"/>
    <col min="14850" max="14850" width="4.7109375" style="35"/>
    <col min="14851" max="14851" width="5.28515625" style="35" customWidth="1"/>
    <col min="14852" max="14852" width="31.85546875" style="35" customWidth="1"/>
    <col min="14853" max="14853" width="7.28515625" style="35" customWidth="1"/>
    <col min="14854" max="14854" width="13.7109375" style="35" customWidth="1"/>
    <col min="14855" max="14855" width="6.5703125" style="35" customWidth="1"/>
    <col min="14856" max="14856" width="12.85546875" style="35" customWidth="1"/>
    <col min="14857" max="14857" width="7.140625" style="35" customWidth="1"/>
    <col min="14858" max="14858" width="13.140625" style="35" customWidth="1"/>
    <col min="14859" max="14859" width="7.7109375" style="35" customWidth="1"/>
    <col min="14860" max="14860" width="8.28515625" style="35" customWidth="1"/>
    <col min="14861" max="14861" width="13.140625" style="35" customWidth="1"/>
    <col min="14862" max="14862" width="12.28515625" style="35" customWidth="1"/>
    <col min="14863" max="14863" width="12.140625" style="35" customWidth="1"/>
    <col min="14864" max="14866" width="9.140625" style="35" customWidth="1"/>
    <col min="14867" max="14867" width="10.140625" style="35" bestFit="1" customWidth="1"/>
    <col min="14868" max="15105" width="9.140625" style="35" customWidth="1"/>
    <col min="15106" max="15106" width="4.7109375" style="35"/>
    <col min="15107" max="15107" width="5.28515625" style="35" customWidth="1"/>
    <col min="15108" max="15108" width="31.85546875" style="35" customWidth="1"/>
    <col min="15109" max="15109" width="7.28515625" style="35" customWidth="1"/>
    <col min="15110" max="15110" width="13.7109375" style="35" customWidth="1"/>
    <col min="15111" max="15111" width="6.5703125" style="35" customWidth="1"/>
    <col min="15112" max="15112" width="12.85546875" style="35" customWidth="1"/>
    <col min="15113" max="15113" width="7.140625" style="35" customWidth="1"/>
    <col min="15114" max="15114" width="13.140625" style="35" customWidth="1"/>
    <col min="15115" max="15115" width="7.7109375" style="35" customWidth="1"/>
    <col min="15116" max="15116" width="8.28515625" style="35" customWidth="1"/>
    <col min="15117" max="15117" width="13.140625" style="35" customWidth="1"/>
    <col min="15118" max="15118" width="12.28515625" style="35" customWidth="1"/>
    <col min="15119" max="15119" width="12.140625" style="35" customWidth="1"/>
    <col min="15120" max="15122" width="9.140625" style="35" customWidth="1"/>
    <col min="15123" max="15123" width="10.140625" style="35" bestFit="1" customWidth="1"/>
    <col min="15124" max="15361" width="9.140625" style="35" customWidth="1"/>
    <col min="15362" max="15362" width="4.7109375" style="35"/>
    <col min="15363" max="15363" width="5.28515625" style="35" customWidth="1"/>
    <col min="15364" max="15364" width="31.85546875" style="35" customWidth="1"/>
    <col min="15365" max="15365" width="7.28515625" style="35" customWidth="1"/>
    <col min="15366" max="15366" width="13.7109375" style="35" customWidth="1"/>
    <col min="15367" max="15367" width="6.5703125" style="35" customWidth="1"/>
    <col min="15368" max="15368" width="12.85546875" style="35" customWidth="1"/>
    <col min="15369" max="15369" width="7.140625" style="35" customWidth="1"/>
    <col min="15370" max="15370" width="13.140625" style="35" customWidth="1"/>
    <col min="15371" max="15371" width="7.7109375" style="35" customWidth="1"/>
    <col min="15372" max="15372" width="8.28515625" style="35" customWidth="1"/>
    <col min="15373" max="15373" width="13.140625" style="35" customWidth="1"/>
    <col min="15374" max="15374" width="12.28515625" style="35" customWidth="1"/>
    <col min="15375" max="15375" width="12.140625" style="35" customWidth="1"/>
    <col min="15376" max="15378" width="9.140625" style="35" customWidth="1"/>
    <col min="15379" max="15379" width="10.140625" style="35" bestFit="1" customWidth="1"/>
    <col min="15380" max="15617" width="9.140625" style="35" customWidth="1"/>
    <col min="15618" max="15618" width="4.7109375" style="35"/>
    <col min="15619" max="15619" width="5.28515625" style="35" customWidth="1"/>
    <col min="15620" max="15620" width="31.85546875" style="35" customWidth="1"/>
    <col min="15621" max="15621" width="7.28515625" style="35" customWidth="1"/>
    <col min="15622" max="15622" width="13.7109375" style="35" customWidth="1"/>
    <col min="15623" max="15623" width="6.5703125" style="35" customWidth="1"/>
    <col min="15624" max="15624" width="12.85546875" style="35" customWidth="1"/>
    <col min="15625" max="15625" width="7.140625" style="35" customWidth="1"/>
    <col min="15626" max="15626" width="13.140625" style="35" customWidth="1"/>
    <col min="15627" max="15627" width="7.7109375" style="35" customWidth="1"/>
    <col min="15628" max="15628" width="8.28515625" style="35" customWidth="1"/>
    <col min="15629" max="15629" width="13.140625" style="35" customWidth="1"/>
    <col min="15630" max="15630" width="12.28515625" style="35" customWidth="1"/>
    <col min="15631" max="15631" width="12.140625" style="35" customWidth="1"/>
    <col min="15632" max="15634" width="9.140625" style="35" customWidth="1"/>
    <col min="15635" max="15635" width="10.140625" style="35" bestFit="1" customWidth="1"/>
    <col min="15636" max="15873" width="9.140625" style="35" customWidth="1"/>
    <col min="15874" max="15874" width="4.7109375" style="35"/>
    <col min="15875" max="15875" width="5.28515625" style="35" customWidth="1"/>
    <col min="15876" max="15876" width="31.85546875" style="35" customWidth="1"/>
    <col min="15877" max="15877" width="7.28515625" style="35" customWidth="1"/>
    <col min="15878" max="15878" width="13.7109375" style="35" customWidth="1"/>
    <col min="15879" max="15879" width="6.5703125" style="35" customWidth="1"/>
    <col min="15880" max="15880" width="12.85546875" style="35" customWidth="1"/>
    <col min="15881" max="15881" width="7.140625" style="35" customWidth="1"/>
    <col min="15882" max="15882" width="13.140625" style="35" customWidth="1"/>
    <col min="15883" max="15883" width="7.7109375" style="35" customWidth="1"/>
    <col min="15884" max="15884" width="8.28515625" style="35" customWidth="1"/>
    <col min="15885" max="15885" width="13.140625" style="35" customWidth="1"/>
    <col min="15886" max="15886" width="12.28515625" style="35" customWidth="1"/>
    <col min="15887" max="15887" width="12.140625" style="35" customWidth="1"/>
    <col min="15888" max="15890" width="9.140625" style="35" customWidth="1"/>
    <col min="15891" max="15891" width="10.140625" style="35" bestFit="1" customWidth="1"/>
    <col min="15892" max="16129" width="9.140625" style="35" customWidth="1"/>
    <col min="16130" max="16130" width="4.7109375" style="35"/>
    <col min="16131" max="16131" width="5.28515625" style="35" customWidth="1"/>
    <col min="16132" max="16132" width="31.85546875" style="35" customWidth="1"/>
    <col min="16133" max="16133" width="7.28515625" style="35" customWidth="1"/>
    <col min="16134" max="16134" width="13.7109375" style="35" customWidth="1"/>
    <col min="16135" max="16135" width="6.5703125" style="35" customWidth="1"/>
    <col min="16136" max="16136" width="12.85546875" style="35" customWidth="1"/>
    <col min="16137" max="16137" width="7.140625" style="35" customWidth="1"/>
    <col min="16138" max="16138" width="13.140625" style="35" customWidth="1"/>
    <col min="16139" max="16139" width="7.7109375" style="35" customWidth="1"/>
    <col min="16140" max="16140" width="8.28515625" style="35" customWidth="1"/>
    <col min="16141" max="16141" width="13.140625" style="35" customWidth="1"/>
    <col min="16142" max="16142" width="12.28515625" style="35" customWidth="1"/>
    <col min="16143" max="16143" width="12.140625" style="35" customWidth="1"/>
    <col min="16144" max="16146" width="9.140625" style="35" customWidth="1"/>
    <col min="16147" max="16147" width="10.140625" style="35" bestFit="1" customWidth="1"/>
    <col min="16148" max="16384" width="9.140625" style="35" customWidth="1"/>
  </cols>
  <sheetData>
    <row r="1" spans="1:18" ht="12.75" customHeight="1" x14ac:dyDescent="0.2">
      <c r="P1" s="421" t="s">
        <v>298</v>
      </c>
      <c r="Q1" s="421"/>
      <c r="R1" s="244"/>
    </row>
    <row r="2" spans="1:18" ht="15.75" customHeight="1" x14ac:dyDescent="0.2">
      <c r="A2" s="422" t="s">
        <v>152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8" ht="15.75" customHeight="1" x14ac:dyDescent="0.2">
      <c r="A3" s="422" t="s">
        <v>299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8" ht="16.5" thickBot="1" x14ac:dyDescent="0.25">
      <c r="A4" s="36"/>
      <c r="B4" s="36"/>
      <c r="C4" s="36"/>
      <c r="D4" s="37"/>
      <c r="E4" s="36"/>
      <c r="F4" s="37"/>
      <c r="G4" s="37"/>
      <c r="H4" s="37"/>
      <c r="I4" s="36"/>
      <c r="J4" s="37"/>
      <c r="K4" s="36"/>
      <c r="L4" s="36"/>
      <c r="M4" s="37"/>
      <c r="N4" s="37"/>
      <c r="O4" s="38"/>
    </row>
    <row r="5" spans="1:18" ht="30.75" customHeight="1" x14ac:dyDescent="0.2">
      <c r="A5" s="417" t="s">
        <v>2</v>
      </c>
      <c r="B5" s="419" t="s">
        <v>127</v>
      </c>
      <c r="C5" s="429" t="s">
        <v>128</v>
      </c>
      <c r="D5" s="430"/>
      <c r="E5" s="429" t="s">
        <v>129</v>
      </c>
      <c r="F5" s="430"/>
      <c r="G5" s="406" t="s">
        <v>203</v>
      </c>
      <c r="H5" s="407"/>
      <c r="I5" s="406" t="s">
        <v>204</v>
      </c>
      <c r="J5" s="407"/>
      <c r="K5" s="406" t="s">
        <v>205</v>
      </c>
      <c r="L5" s="407"/>
      <c r="M5" s="408" t="s">
        <v>130</v>
      </c>
      <c r="N5" s="408" t="s">
        <v>131</v>
      </c>
      <c r="O5" s="410" t="s">
        <v>132</v>
      </c>
      <c r="P5" s="410" t="s">
        <v>133</v>
      </c>
      <c r="Q5" s="412" t="s">
        <v>134</v>
      </c>
    </row>
    <row r="6" spans="1:18" ht="27.75" customHeight="1" x14ac:dyDescent="0.2">
      <c r="A6" s="428"/>
      <c r="B6" s="420"/>
      <c r="C6" s="245" t="s">
        <v>135</v>
      </c>
      <c r="D6" s="246" t="s">
        <v>136</v>
      </c>
      <c r="E6" s="245" t="s">
        <v>135</v>
      </c>
      <c r="F6" s="246" t="s">
        <v>136</v>
      </c>
      <c r="G6" s="176" t="s">
        <v>135</v>
      </c>
      <c r="H6" s="177" t="s">
        <v>136</v>
      </c>
      <c r="I6" s="176" t="s">
        <v>135</v>
      </c>
      <c r="J6" s="177" t="s">
        <v>136</v>
      </c>
      <c r="K6" s="176" t="s">
        <v>135</v>
      </c>
      <c r="L6" s="177" t="s">
        <v>136</v>
      </c>
      <c r="M6" s="427"/>
      <c r="N6" s="427"/>
      <c r="O6" s="423"/>
      <c r="P6" s="423"/>
      <c r="Q6" s="424"/>
    </row>
    <row r="7" spans="1:18" s="57" customFormat="1" ht="27.75" customHeight="1" x14ac:dyDescent="0.25">
      <c r="A7" s="247">
        <v>1</v>
      </c>
      <c r="B7" s="248">
        <v>2</v>
      </c>
      <c r="C7" s="248">
        <v>3</v>
      </c>
      <c r="D7" s="248">
        <v>4</v>
      </c>
      <c r="E7" s="248">
        <v>5</v>
      </c>
      <c r="F7" s="248">
        <v>6</v>
      </c>
      <c r="G7" s="248">
        <v>7</v>
      </c>
      <c r="H7" s="248">
        <v>8</v>
      </c>
      <c r="I7" s="248">
        <v>9</v>
      </c>
      <c r="J7" s="248">
        <v>10</v>
      </c>
      <c r="K7" s="248">
        <v>11</v>
      </c>
      <c r="L7" s="248">
        <v>12</v>
      </c>
      <c r="M7" s="249">
        <v>13</v>
      </c>
      <c r="N7" s="249" t="s">
        <v>206</v>
      </c>
      <c r="O7" s="250" t="s">
        <v>207</v>
      </c>
      <c r="P7" s="248">
        <v>16</v>
      </c>
      <c r="Q7" s="251">
        <v>17</v>
      </c>
    </row>
    <row r="8" spans="1:18" s="58" customFormat="1" ht="12" x14ac:dyDescent="0.15">
      <c r="A8" s="365" t="s">
        <v>23</v>
      </c>
      <c r="B8" s="366" t="s">
        <v>24</v>
      </c>
      <c r="C8" s="199">
        <v>1</v>
      </c>
      <c r="D8" s="200">
        <v>1086923.8799999999</v>
      </c>
      <c r="E8" s="199"/>
      <c r="F8" s="200"/>
      <c r="G8" s="200"/>
      <c r="H8" s="200"/>
      <c r="I8" s="200"/>
      <c r="J8" s="200"/>
      <c r="K8" s="199"/>
      <c r="L8" s="200"/>
      <c r="M8" s="199"/>
      <c r="N8" s="199">
        <v>1</v>
      </c>
      <c r="O8" s="200">
        <v>1086923.8799999999</v>
      </c>
      <c r="P8" s="26">
        <v>2.4845259550154686</v>
      </c>
      <c r="Q8" s="26">
        <v>2.9411764705882351</v>
      </c>
    </row>
    <row r="9" spans="1:18" s="58" customFormat="1" ht="12" x14ac:dyDescent="0.15">
      <c r="A9" s="367" t="s">
        <v>228</v>
      </c>
      <c r="B9" s="368" t="s">
        <v>229</v>
      </c>
      <c r="C9" s="201">
        <v>1</v>
      </c>
      <c r="D9" s="202">
        <v>4569441.3899999997</v>
      </c>
      <c r="E9" s="201"/>
      <c r="F9" s="202"/>
      <c r="G9" s="202"/>
      <c r="H9" s="202"/>
      <c r="I9" s="202"/>
      <c r="J9" s="202"/>
      <c r="K9" s="201"/>
      <c r="L9" s="202"/>
      <c r="M9" s="201"/>
      <c r="N9" s="201">
        <v>1</v>
      </c>
      <c r="O9" s="202">
        <v>4569441.3899999997</v>
      </c>
      <c r="P9" s="28">
        <v>10.444977741566372</v>
      </c>
      <c r="Q9" s="28">
        <v>2.9411764705882351</v>
      </c>
    </row>
    <row r="10" spans="1:18" s="58" customFormat="1" ht="12" x14ac:dyDescent="0.15">
      <c r="A10" s="365" t="s">
        <v>27</v>
      </c>
      <c r="B10" s="366" t="s">
        <v>28</v>
      </c>
      <c r="C10" s="199">
        <v>2</v>
      </c>
      <c r="D10" s="200">
        <v>2315218.7000000002</v>
      </c>
      <c r="E10" s="199"/>
      <c r="F10" s="200"/>
      <c r="G10" s="200"/>
      <c r="H10" s="200"/>
      <c r="I10" s="200"/>
      <c r="J10" s="200"/>
      <c r="K10" s="199"/>
      <c r="L10" s="200"/>
      <c r="M10" s="199"/>
      <c r="N10" s="199">
        <v>2</v>
      </c>
      <c r="O10" s="200">
        <v>2315218.7000000002</v>
      </c>
      <c r="P10" s="26">
        <v>5.2922022025012199</v>
      </c>
      <c r="Q10" s="26">
        <v>5.8823529411764701</v>
      </c>
    </row>
    <row r="11" spans="1:18" s="58" customFormat="1" ht="12" x14ac:dyDescent="0.15">
      <c r="A11" s="367" t="s">
        <v>120</v>
      </c>
      <c r="B11" s="368" t="s">
        <v>121</v>
      </c>
      <c r="C11" s="201">
        <v>1</v>
      </c>
      <c r="D11" s="202">
        <v>387097.11</v>
      </c>
      <c r="E11" s="201"/>
      <c r="F11" s="202"/>
      <c r="G11" s="202"/>
      <c r="H11" s="202"/>
      <c r="I11" s="202"/>
      <c r="J11" s="202"/>
      <c r="K11" s="201"/>
      <c r="L11" s="202"/>
      <c r="M11" s="201"/>
      <c r="N11" s="201">
        <v>1</v>
      </c>
      <c r="O11" s="202">
        <v>387097.11</v>
      </c>
      <c r="P11" s="28">
        <v>0.88483916362797899</v>
      </c>
      <c r="Q11" s="28">
        <v>2.9411764705882351</v>
      </c>
    </row>
    <row r="12" spans="1:18" s="58" customFormat="1" ht="12" x14ac:dyDescent="0.15">
      <c r="A12" s="365" t="s">
        <v>122</v>
      </c>
      <c r="B12" s="366" t="s">
        <v>123</v>
      </c>
      <c r="C12" s="199">
        <v>1</v>
      </c>
      <c r="D12" s="200">
        <v>12240</v>
      </c>
      <c r="E12" s="199"/>
      <c r="F12" s="200"/>
      <c r="G12" s="200"/>
      <c r="H12" s="200"/>
      <c r="I12" s="200"/>
      <c r="J12" s="200"/>
      <c r="K12" s="199"/>
      <c r="L12" s="200"/>
      <c r="M12" s="199"/>
      <c r="N12" s="199">
        <v>1</v>
      </c>
      <c r="O12" s="200">
        <v>12240</v>
      </c>
      <c r="P12" s="26">
        <v>2.7978590082489804E-2</v>
      </c>
      <c r="Q12" s="26">
        <v>2.9411764705882351</v>
      </c>
    </row>
    <row r="13" spans="1:18" s="58" customFormat="1" ht="12" x14ac:dyDescent="0.15">
      <c r="A13" s="367" t="s">
        <v>230</v>
      </c>
      <c r="B13" s="368" t="s">
        <v>231</v>
      </c>
      <c r="C13" s="201">
        <v>3</v>
      </c>
      <c r="D13" s="202">
        <v>141807.19</v>
      </c>
      <c r="E13" s="201"/>
      <c r="F13" s="202"/>
      <c r="G13" s="202"/>
      <c r="H13" s="202"/>
      <c r="I13" s="202"/>
      <c r="J13" s="202"/>
      <c r="K13" s="201"/>
      <c r="L13" s="202"/>
      <c r="M13" s="201"/>
      <c r="N13" s="201">
        <v>3</v>
      </c>
      <c r="O13" s="202">
        <v>141807.19</v>
      </c>
      <c r="P13" s="28">
        <v>0.32414748690847606</v>
      </c>
      <c r="Q13" s="28">
        <v>8.8235294117647065</v>
      </c>
    </row>
    <row r="14" spans="1:18" s="58" customFormat="1" ht="12" x14ac:dyDescent="0.15">
      <c r="A14" s="365" t="s">
        <v>37</v>
      </c>
      <c r="B14" s="366" t="s">
        <v>38</v>
      </c>
      <c r="C14" s="199">
        <v>2</v>
      </c>
      <c r="D14" s="200">
        <v>11667017.279999999</v>
      </c>
      <c r="E14" s="199"/>
      <c r="F14" s="200"/>
      <c r="G14" s="200"/>
      <c r="H14" s="200"/>
      <c r="I14" s="200"/>
      <c r="J14" s="200"/>
      <c r="K14" s="199"/>
      <c r="L14" s="200"/>
      <c r="M14" s="199"/>
      <c r="N14" s="199">
        <v>2</v>
      </c>
      <c r="O14" s="200">
        <v>11667017.279999999</v>
      </c>
      <c r="P14" s="26">
        <v>26.668847545951397</v>
      </c>
      <c r="Q14" s="26">
        <v>5.8823529411764701</v>
      </c>
    </row>
    <row r="15" spans="1:18" s="58" customFormat="1" ht="12" x14ac:dyDescent="0.15">
      <c r="A15" s="367" t="s">
        <v>43</v>
      </c>
      <c r="B15" s="368" t="s">
        <v>44</v>
      </c>
      <c r="C15" s="201">
        <v>2</v>
      </c>
      <c r="D15" s="202">
        <v>2380400</v>
      </c>
      <c r="E15" s="201"/>
      <c r="F15" s="202"/>
      <c r="G15" s="202"/>
      <c r="H15" s="202"/>
      <c r="I15" s="202"/>
      <c r="J15" s="202"/>
      <c r="K15" s="201"/>
      <c r="L15" s="202"/>
      <c r="M15" s="201"/>
      <c r="N15" s="201">
        <v>2</v>
      </c>
      <c r="O15" s="202">
        <v>2380400</v>
      </c>
      <c r="P15" s="28">
        <v>5.4411957379378038</v>
      </c>
      <c r="Q15" s="28">
        <v>5.8823529411764701</v>
      </c>
    </row>
    <row r="16" spans="1:18" s="58" customFormat="1" ht="12" x14ac:dyDescent="0.15">
      <c r="A16" s="365" t="s">
        <v>234</v>
      </c>
      <c r="B16" s="366" t="s">
        <v>235</v>
      </c>
      <c r="C16" s="199">
        <v>1</v>
      </c>
      <c r="D16" s="200">
        <v>720000</v>
      </c>
      <c r="E16" s="199"/>
      <c r="F16" s="200"/>
      <c r="G16" s="200"/>
      <c r="H16" s="200"/>
      <c r="I16" s="200"/>
      <c r="J16" s="200"/>
      <c r="K16" s="199"/>
      <c r="L16" s="200"/>
      <c r="M16" s="199"/>
      <c r="N16" s="199">
        <v>1</v>
      </c>
      <c r="O16" s="200">
        <v>720000</v>
      </c>
      <c r="P16" s="26">
        <v>1.6457994166170469</v>
      </c>
      <c r="Q16" s="26">
        <v>2.9411764705882351</v>
      </c>
    </row>
    <row r="17" spans="1:18" s="58" customFormat="1" ht="18" x14ac:dyDescent="0.15">
      <c r="A17" s="367" t="s">
        <v>55</v>
      </c>
      <c r="B17" s="368" t="s">
        <v>56</v>
      </c>
      <c r="C17" s="201">
        <v>1</v>
      </c>
      <c r="D17" s="202">
        <v>94406.19</v>
      </c>
      <c r="E17" s="201"/>
      <c r="F17" s="202"/>
      <c r="G17" s="202"/>
      <c r="H17" s="202"/>
      <c r="I17" s="202"/>
      <c r="J17" s="202"/>
      <c r="K17" s="201"/>
      <c r="L17" s="202"/>
      <c r="M17" s="201"/>
      <c r="N17" s="201">
        <v>1</v>
      </c>
      <c r="O17" s="202">
        <v>94406.19</v>
      </c>
      <c r="P17" s="28">
        <v>0.21579673948199737</v>
      </c>
      <c r="Q17" s="28">
        <v>2.9411764705882351</v>
      </c>
    </row>
    <row r="18" spans="1:18" s="58" customFormat="1" ht="12" x14ac:dyDescent="0.15">
      <c r="A18" s="365" t="s">
        <v>61</v>
      </c>
      <c r="B18" s="366" t="s">
        <v>62</v>
      </c>
      <c r="C18" s="199">
        <v>5</v>
      </c>
      <c r="D18" s="200">
        <v>7898482.04</v>
      </c>
      <c r="E18" s="199"/>
      <c r="F18" s="200"/>
      <c r="G18" s="200"/>
      <c r="H18" s="200"/>
      <c r="I18" s="200"/>
      <c r="J18" s="200"/>
      <c r="K18" s="199"/>
      <c r="L18" s="200"/>
      <c r="M18" s="199"/>
      <c r="N18" s="199">
        <v>5</v>
      </c>
      <c r="O18" s="200">
        <v>7898482.04</v>
      </c>
      <c r="P18" s="26">
        <v>18.054607129989201</v>
      </c>
      <c r="Q18" s="26">
        <v>14.705882352941178</v>
      </c>
    </row>
    <row r="19" spans="1:18" s="58" customFormat="1" ht="12" x14ac:dyDescent="0.15">
      <c r="A19" s="367" t="s">
        <v>258</v>
      </c>
      <c r="B19" s="368" t="s">
        <v>259</v>
      </c>
      <c r="C19" s="201">
        <v>1</v>
      </c>
      <c r="D19" s="202">
        <v>963780.93</v>
      </c>
      <c r="E19" s="201"/>
      <c r="F19" s="202"/>
      <c r="G19" s="202"/>
      <c r="H19" s="202"/>
      <c r="I19" s="202"/>
      <c r="J19" s="202"/>
      <c r="K19" s="201"/>
      <c r="L19" s="202"/>
      <c r="M19" s="201"/>
      <c r="N19" s="201">
        <v>1</v>
      </c>
      <c r="O19" s="202">
        <v>963780.93</v>
      </c>
      <c r="P19" s="28">
        <v>2.2030417949175489</v>
      </c>
      <c r="Q19" s="28">
        <v>2.9411764705882351</v>
      </c>
    </row>
    <row r="20" spans="1:18" s="58" customFormat="1" ht="18" x14ac:dyDescent="0.15">
      <c r="A20" s="365" t="s">
        <v>79</v>
      </c>
      <c r="B20" s="366" t="s">
        <v>80</v>
      </c>
      <c r="C20" s="199">
        <v>9</v>
      </c>
      <c r="D20" s="200">
        <v>1455000</v>
      </c>
      <c r="E20" s="199"/>
      <c r="F20" s="200"/>
      <c r="G20" s="200"/>
      <c r="H20" s="200"/>
      <c r="I20" s="200"/>
      <c r="J20" s="200"/>
      <c r="K20" s="199"/>
      <c r="L20" s="200"/>
      <c r="M20" s="199"/>
      <c r="N20" s="199">
        <v>9</v>
      </c>
      <c r="O20" s="200">
        <v>1455000</v>
      </c>
      <c r="P20" s="26">
        <v>3.3258863210802825</v>
      </c>
      <c r="Q20" s="26">
        <v>26.47058823529412</v>
      </c>
    </row>
    <row r="21" spans="1:18" s="58" customFormat="1" ht="27" x14ac:dyDescent="0.15">
      <c r="A21" s="367" t="s">
        <v>81</v>
      </c>
      <c r="B21" s="368" t="s">
        <v>82</v>
      </c>
      <c r="C21" s="201">
        <v>1</v>
      </c>
      <c r="D21" s="202">
        <v>253166.58</v>
      </c>
      <c r="E21" s="201"/>
      <c r="F21" s="202"/>
      <c r="G21" s="202"/>
      <c r="H21" s="202"/>
      <c r="I21" s="202"/>
      <c r="J21" s="202"/>
      <c r="K21" s="201"/>
      <c r="L21" s="202"/>
      <c r="M21" s="201"/>
      <c r="N21" s="201">
        <v>1</v>
      </c>
      <c r="O21" s="202">
        <v>253166.58</v>
      </c>
      <c r="P21" s="28">
        <v>0.57869640232074027</v>
      </c>
      <c r="Q21" s="28">
        <v>2.9411764705882351</v>
      </c>
    </row>
    <row r="22" spans="1:18" s="58" customFormat="1" ht="18" x14ac:dyDescent="0.15">
      <c r="A22" s="365" t="s">
        <v>244</v>
      </c>
      <c r="B22" s="366" t="s">
        <v>245</v>
      </c>
      <c r="C22" s="199">
        <v>1</v>
      </c>
      <c r="D22" s="200">
        <v>335939.29</v>
      </c>
      <c r="E22" s="199"/>
      <c r="F22" s="200"/>
      <c r="G22" s="200"/>
      <c r="H22" s="200"/>
      <c r="I22" s="200"/>
      <c r="J22" s="200"/>
      <c r="K22" s="199"/>
      <c r="L22" s="200"/>
      <c r="M22" s="199"/>
      <c r="N22" s="199">
        <v>1</v>
      </c>
      <c r="O22" s="200">
        <v>335939.29</v>
      </c>
      <c r="P22" s="26">
        <v>0.76790095486214582</v>
      </c>
      <c r="Q22" s="26">
        <v>2.9411764705882351</v>
      </c>
    </row>
    <row r="23" spans="1:18" s="58" customFormat="1" ht="12" x14ac:dyDescent="0.15">
      <c r="A23" s="367" t="s">
        <v>95</v>
      </c>
      <c r="B23" s="368" t="s">
        <v>96</v>
      </c>
      <c r="C23" s="201">
        <v>1</v>
      </c>
      <c r="D23" s="202">
        <v>860000</v>
      </c>
      <c r="E23" s="201"/>
      <c r="F23" s="202"/>
      <c r="G23" s="202"/>
      <c r="H23" s="202"/>
      <c r="I23" s="202"/>
      <c r="J23" s="202"/>
      <c r="K23" s="201"/>
      <c r="L23" s="202"/>
      <c r="M23" s="201"/>
      <c r="N23" s="201">
        <v>1</v>
      </c>
      <c r="O23" s="202">
        <v>860000</v>
      </c>
      <c r="P23" s="28">
        <v>1.9658159698481397</v>
      </c>
      <c r="Q23" s="28">
        <v>2.9411764705882351</v>
      </c>
    </row>
    <row r="24" spans="1:18" s="58" customFormat="1" ht="12" x14ac:dyDescent="0.15">
      <c r="A24" s="365" t="s">
        <v>105</v>
      </c>
      <c r="B24" s="366" t="s">
        <v>106</v>
      </c>
      <c r="C24" s="199">
        <v>1</v>
      </c>
      <c r="D24" s="200">
        <v>8606816.4000000004</v>
      </c>
      <c r="E24" s="199"/>
      <c r="F24" s="200"/>
      <c r="G24" s="200"/>
      <c r="H24" s="200"/>
      <c r="I24" s="200"/>
      <c r="J24" s="200"/>
      <c r="K24" s="199"/>
      <c r="L24" s="200"/>
      <c r="M24" s="199"/>
      <c r="N24" s="199">
        <v>1</v>
      </c>
      <c r="O24" s="200">
        <v>8606816.4000000004</v>
      </c>
      <c r="P24" s="26">
        <v>19.673740847291715</v>
      </c>
      <c r="Q24" s="26">
        <v>2.9411764705882351</v>
      </c>
    </row>
    <row r="25" spans="1:18" s="40" customFormat="1" ht="22.5" customHeight="1" thickBot="1" x14ac:dyDescent="0.25">
      <c r="A25" s="425" t="s">
        <v>0</v>
      </c>
      <c r="B25" s="426"/>
      <c r="C25" s="252">
        <v>34</v>
      </c>
      <c r="D25" s="253">
        <v>43747736.979999989</v>
      </c>
      <c r="E25" s="252">
        <v>0</v>
      </c>
      <c r="F25" s="253">
        <v>0</v>
      </c>
      <c r="G25" s="253">
        <v>0</v>
      </c>
      <c r="H25" s="253">
        <v>0</v>
      </c>
      <c r="I25" s="253">
        <v>0</v>
      </c>
      <c r="J25" s="253">
        <v>0</v>
      </c>
      <c r="K25" s="252">
        <v>0</v>
      </c>
      <c r="L25" s="253">
        <v>0</v>
      </c>
      <c r="M25" s="252">
        <v>0</v>
      </c>
      <c r="N25" s="252">
        <v>34</v>
      </c>
      <c r="O25" s="253">
        <v>43747736.979999989</v>
      </c>
      <c r="P25" s="254">
        <v>100</v>
      </c>
      <c r="Q25" s="255">
        <v>100</v>
      </c>
    </row>
    <row r="26" spans="1:18" ht="15" customHeight="1" x14ac:dyDescent="0.2">
      <c r="A26" s="271"/>
      <c r="B26" s="291"/>
      <c r="C26" s="271"/>
      <c r="D26" s="272"/>
      <c r="E26" s="271"/>
      <c r="F26" s="272"/>
      <c r="G26" s="272"/>
      <c r="H26" s="272"/>
      <c r="I26" s="271"/>
      <c r="J26" s="272"/>
      <c r="K26" s="271"/>
      <c r="L26" s="271"/>
      <c r="M26" s="272"/>
      <c r="N26" s="272">
        <v>12</v>
      </c>
      <c r="O26" s="272"/>
      <c r="P26" s="292"/>
      <c r="Q26" s="292"/>
    </row>
    <row r="27" spans="1:18" ht="15" customHeight="1" thickBot="1" x14ac:dyDescent="0.25">
      <c r="A27" s="271"/>
      <c r="B27" s="293" t="s">
        <v>139</v>
      </c>
      <c r="C27" s="271"/>
      <c r="D27" s="272"/>
      <c r="E27" s="271"/>
      <c r="F27" s="272"/>
      <c r="G27" s="272"/>
      <c r="H27" s="272"/>
      <c r="I27" s="271"/>
      <c r="J27" s="272"/>
      <c r="K27" s="271"/>
      <c r="L27" s="271"/>
      <c r="M27" s="272"/>
      <c r="N27" s="272">
        <v>2</v>
      </c>
      <c r="O27" s="272"/>
      <c r="P27" s="292"/>
      <c r="Q27" s="292"/>
    </row>
    <row r="28" spans="1:18" ht="15" customHeight="1" x14ac:dyDescent="0.2">
      <c r="A28" s="292"/>
      <c r="B28" s="293" t="s">
        <v>117</v>
      </c>
      <c r="C28" s="256">
        <v>21</v>
      </c>
      <c r="D28" s="257">
        <v>32236814.709999997</v>
      </c>
      <c r="E28" s="258">
        <v>0</v>
      </c>
      <c r="F28" s="257">
        <v>0</v>
      </c>
      <c r="G28" s="257">
        <v>0</v>
      </c>
      <c r="H28" s="257">
        <v>0</v>
      </c>
      <c r="I28" s="257">
        <v>0</v>
      </c>
      <c r="J28" s="257">
        <v>0</v>
      </c>
      <c r="K28" s="258">
        <v>0</v>
      </c>
      <c r="L28" s="257">
        <v>0</v>
      </c>
      <c r="M28" s="258">
        <v>0</v>
      </c>
      <c r="N28" s="258">
        <v>21</v>
      </c>
      <c r="O28" s="257">
        <v>32236814.709999997</v>
      </c>
      <c r="P28" s="259">
        <v>73.687959504597004</v>
      </c>
      <c r="Q28" s="260">
        <v>61.764705882352928</v>
      </c>
      <c r="R28" s="59" t="e">
        <f>J28*100/M28</f>
        <v>#DIV/0!</v>
      </c>
    </row>
    <row r="29" spans="1:18" ht="15" customHeight="1" x14ac:dyDescent="0.2">
      <c r="A29" s="292"/>
      <c r="B29" s="293" t="s">
        <v>118</v>
      </c>
      <c r="C29" s="261">
        <v>0</v>
      </c>
      <c r="D29" s="262">
        <v>0</v>
      </c>
      <c r="E29" s="263">
        <v>0</v>
      </c>
      <c r="F29" s="262">
        <v>0</v>
      </c>
      <c r="G29" s="262">
        <v>0</v>
      </c>
      <c r="H29" s="262">
        <v>0</v>
      </c>
      <c r="I29" s="262">
        <v>0</v>
      </c>
      <c r="J29" s="262">
        <v>0</v>
      </c>
      <c r="K29" s="263">
        <v>0</v>
      </c>
      <c r="L29" s="262">
        <v>0</v>
      </c>
      <c r="M29" s="263">
        <v>0</v>
      </c>
      <c r="N29" s="263">
        <v>0</v>
      </c>
      <c r="O29" s="262">
        <v>0</v>
      </c>
      <c r="P29" s="264">
        <v>0</v>
      </c>
      <c r="Q29" s="265">
        <v>0</v>
      </c>
      <c r="R29" s="59" t="e">
        <f t="shared" ref="R29:R30" si="0">J29*100/M29</f>
        <v>#DIV/0!</v>
      </c>
    </row>
    <row r="30" spans="1:18" ht="15" customHeight="1" thickBot="1" x14ac:dyDescent="0.25">
      <c r="A30" s="292"/>
      <c r="B30" s="293" t="s">
        <v>119</v>
      </c>
      <c r="C30" s="266">
        <v>13</v>
      </c>
      <c r="D30" s="267">
        <v>11510922.27</v>
      </c>
      <c r="E30" s="268">
        <v>0</v>
      </c>
      <c r="F30" s="267">
        <v>0</v>
      </c>
      <c r="G30" s="267">
        <v>0</v>
      </c>
      <c r="H30" s="267">
        <v>0</v>
      </c>
      <c r="I30" s="267">
        <v>0</v>
      </c>
      <c r="J30" s="267">
        <v>0</v>
      </c>
      <c r="K30" s="268">
        <v>0</v>
      </c>
      <c r="L30" s="267">
        <v>0</v>
      </c>
      <c r="M30" s="268">
        <v>0</v>
      </c>
      <c r="N30" s="268">
        <v>13</v>
      </c>
      <c r="O30" s="267">
        <v>11510922.27</v>
      </c>
      <c r="P30" s="269">
        <v>26.312040495403021</v>
      </c>
      <c r="Q30" s="270">
        <v>38.235294117647051</v>
      </c>
      <c r="R30" s="59" t="e">
        <f t="shared" si="0"/>
        <v>#DIV/0!</v>
      </c>
    </row>
    <row r="31" spans="1:18" ht="15" customHeight="1" thickBot="1" x14ac:dyDescent="0.25">
      <c r="A31" s="271"/>
      <c r="B31" s="293"/>
      <c r="C31" s="271"/>
      <c r="D31" s="272"/>
      <c r="E31" s="271"/>
      <c r="F31" s="272"/>
      <c r="G31" s="272"/>
      <c r="H31" s="272"/>
      <c r="I31" s="272"/>
      <c r="J31" s="272"/>
      <c r="K31" s="271"/>
      <c r="L31" s="272"/>
      <c r="M31" s="271"/>
      <c r="N31" s="271"/>
      <c r="O31" s="272"/>
      <c r="P31" s="272"/>
      <c r="Q31" s="272"/>
      <c r="R31" s="60"/>
    </row>
    <row r="32" spans="1:18" ht="15" customHeight="1" x14ac:dyDescent="0.2">
      <c r="A32" s="271"/>
      <c r="B32" s="293" t="s">
        <v>140</v>
      </c>
      <c r="C32" s="273">
        <v>61.764705882352942</v>
      </c>
      <c r="D32" s="259">
        <v>73.687959504597004</v>
      </c>
      <c r="E32" s="274">
        <v>0</v>
      </c>
      <c r="F32" s="259">
        <v>0</v>
      </c>
      <c r="G32" s="259">
        <v>0</v>
      </c>
      <c r="H32" s="259">
        <v>0</v>
      </c>
      <c r="I32" s="259">
        <v>0</v>
      </c>
      <c r="J32" s="259">
        <v>0</v>
      </c>
      <c r="K32" s="274">
        <v>0</v>
      </c>
      <c r="L32" s="259">
        <v>0</v>
      </c>
      <c r="M32" s="274">
        <v>0</v>
      </c>
      <c r="N32" s="274">
        <v>61.764705882352942</v>
      </c>
      <c r="O32" s="260">
        <v>73.687959504597004</v>
      </c>
      <c r="P32" s="272"/>
      <c r="Q32" s="272"/>
      <c r="R32" s="60"/>
    </row>
    <row r="33" spans="1:18" ht="15" customHeight="1" x14ac:dyDescent="0.2">
      <c r="A33" s="271"/>
      <c r="B33" s="293" t="s">
        <v>141</v>
      </c>
      <c r="C33" s="275">
        <v>0</v>
      </c>
      <c r="D33" s="264">
        <v>0</v>
      </c>
      <c r="E33" s="276">
        <v>0</v>
      </c>
      <c r="F33" s="264">
        <v>0</v>
      </c>
      <c r="G33" s="264">
        <v>0</v>
      </c>
      <c r="H33" s="264">
        <v>0</v>
      </c>
      <c r="I33" s="264">
        <v>0</v>
      </c>
      <c r="J33" s="264">
        <v>0</v>
      </c>
      <c r="K33" s="276">
        <v>0</v>
      </c>
      <c r="L33" s="264">
        <v>0</v>
      </c>
      <c r="M33" s="276">
        <v>0</v>
      </c>
      <c r="N33" s="276">
        <v>0</v>
      </c>
      <c r="O33" s="265">
        <v>0</v>
      </c>
      <c r="P33" s="272"/>
      <c r="Q33" s="272"/>
      <c r="R33" s="60"/>
    </row>
    <row r="34" spans="1:18" ht="15" customHeight="1" thickBot="1" x14ac:dyDescent="0.25">
      <c r="A34" s="271"/>
      <c r="B34" s="293" t="s">
        <v>142</v>
      </c>
      <c r="C34" s="277">
        <v>38.235294117647058</v>
      </c>
      <c r="D34" s="269">
        <v>26.312040495403021</v>
      </c>
      <c r="E34" s="278">
        <v>0</v>
      </c>
      <c r="F34" s="269">
        <v>0</v>
      </c>
      <c r="G34" s="269">
        <v>0</v>
      </c>
      <c r="H34" s="269">
        <v>0</v>
      </c>
      <c r="I34" s="269">
        <v>0</v>
      </c>
      <c r="J34" s="269">
        <v>0</v>
      </c>
      <c r="K34" s="278">
        <v>0</v>
      </c>
      <c r="L34" s="269">
        <v>0</v>
      </c>
      <c r="M34" s="278">
        <v>0</v>
      </c>
      <c r="N34" s="278">
        <v>38.235294117647058</v>
      </c>
      <c r="O34" s="270">
        <v>26.312040495403021</v>
      </c>
      <c r="P34" s="272"/>
      <c r="Q34" s="272"/>
      <c r="R34" s="61"/>
    </row>
    <row r="35" spans="1:18" ht="43.5" customHeight="1" x14ac:dyDescent="0.2">
      <c r="C35" s="29" t="s">
        <v>143</v>
      </c>
      <c r="D35" s="30" t="s">
        <v>144</v>
      </c>
      <c r="E35" s="29" t="s">
        <v>145</v>
      </c>
      <c r="F35" s="30" t="s">
        <v>146</v>
      </c>
      <c r="G35" s="29" t="s">
        <v>208</v>
      </c>
      <c r="H35" s="30" t="s">
        <v>209</v>
      </c>
      <c r="I35" s="29" t="s">
        <v>210</v>
      </c>
      <c r="J35" s="30" t="s">
        <v>211</v>
      </c>
      <c r="K35" s="29" t="s">
        <v>212</v>
      </c>
      <c r="L35" s="30" t="s">
        <v>213</v>
      </c>
      <c r="M35" s="29" t="s">
        <v>147</v>
      </c>
      <c r="N35" s="29" t="s">
        <v>131</v>
      </c>
      <c r="O35" s="31" t="s">
        <v>148</v>
      </c>
      <c r="P35" s="61"/>
    </row>
    <row r="52" spans="3:6" x14ac:dyDescent="0.2">
      <c r="C52" s="32">
        <f>SUM(C7:C24)</f>
        <v>37</v>
      </c>
      <c r="D52" s="34">
        <f>SUM(D7:D24)</f>
        <v>43747740.979999989</v>
      </c>
      <c r="E52" s="32">
        <f>SUM(E7:E24)</f>
        <v>5</v>
      </c>
      <c r="F52" s="34">
        <f>SUM(F7:F24)</f>
        <v>6</v>
      </c>
    </row>
    <row r="53" spans="3:6" x14ac:dyDescent="0.2">
      <c r="C53" s="32" t="e">
        <f>SUM(#REF!)</f>
        <v>#REF!</v>
      </c>
      <c r="D53" s="34" t="e">
        <f>SUM(#REF!)</f>
        <v>#REF!</v>
      </c>
      <c r="E53" s="32" t="e">
        <f>SUM(#REF!)</f>
        <v>#REF!</v>
      </c>
      <c r="F53" s="34" t="e">
        <f>SUM(#REF!)</f>
        <v>#REF!</v>
      </c>
    </row>
    <row r="54" spans="3:6" x14ac:dyDescent="0.2">
      <c r="C54" s="32">
        <f>SUM(C25:C48)</f>
        <v>168</v>
      </c>
      <c r="D54" s="34">
        <f>SUM(D25:D48)</f>
        <v>87495573.959999979</v>
      </c>
      <c r="E54" s="32">
        <f>SUM(E25:E48)</f>
        <v>0</v>
      </c>
      <c r="F54" s="34">
        <f>SUM(F25:F48)</f>
        <v>0</v>
      </c>
    </row>
  </sheetData>
  <mergeCells count="16">
    <mergeCell ref="P1:Q1"/>
    <mergeCell ref="P5:P6"/>
    <mergeCell ref="Q5:Q6"/>
    <mergeCell ref="A25:B25"/>
    <mergeCell ref="M5:M6"/>
    <mergeCell ref="N5:N6"/>
    <mergeCell ref="O5:O6"/>
    <mergeCell ref="A2:O2"/>
    <mergeCell ref="A3:O3"/>
    <mergeCell ref="A5:A6"/>
    <mergeCell ref="B5:B6"/>
    <mergeCell ref="C5:D5"/>
    <mergeCell ref="E5:F5"/>
    <mergeCell ref="G5:H5"/>
    <mergeCell ref="K5:L5"/>
    <mergeCell ref="I5:J5"/>
  </mergeCells>
  <printOptions horizontalCentered="1"/>
  <pageMargins left="0.98425196850393704" right="0.39370078740157483" top="0.39370078740157483" bottom="0.39370078740157483" header="0" footer="0"/>
  <pageSetup paperSize="9" scale="8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  <pageSetUpPr fitToPage="1"/>
  </sheetPr>
  <dimension ref="A1:Q149"/>
  <sheetViews>
    <sheetView tabSelected="1" view="pageBreakPreview" zoomScaleSheetLayoutView="100" workbookViewId="0">
      <selection activeCell="I82" sqref="I82"/>
    </sheetView>
  </sheetViews>
  <sheetFormatPr defaultColWidth="9.140625" defaultRowHeight="15" x14ac:dyDescent="0.25"/>
  <cols>
    <col min="1" max="1" width="4.28515625" style="62" customWidth="1"/>
    <col min="2" max="2" width="34.42578125" style="62" customWidth="1"/>
    <col min="3" max="3" width="7.7109375" style="62" customWidth="1"/>
    <col min="4" max="4" width="10.85546875" style="62" customWidth="1"/>
    <col min="5" max="5" width="7.7109375" style="62" customWidth="1"/>
    <col min="6" max="6" width="10.85546875" style="62" customWidth="1"/>
    <col min="7" max="7" width="7.7109375" style="62" customWidth="1"/>
    <col min="8" max="8" width="10.7109375" style="62" customWidth="1"/>
    <col min="9" max="9" width="7.7109375" style="62" customWidth="1"/>
    <col min="10" max="10" width="10.7109375" style="62" customWidth="1"/>
    <col min="11" max="11" width="7.7109375" style="62" customWidth="1"/>
    <col min="12" max="12" width="10.7109375" style="62" customWidth="1"/>
    <col min="13" max="17" width="11.140625" style="62" customWidth="1"/>
    <col min="18" max="16384" width="9.140625" style="62"/>
  </cols>
  <sheetData>
    <row r="1" spans="1:17" x14ac:dyDescent="0.25">
      <c r="A1" s="32"/>
      <c r="B1" s="33"/>
      <c r="C1" s="32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439" t="s">
        <v>300</v>
      </c>
      <c r="Q1" s="439"/>
    </row>
    <row r="2" spans="1:17" ht="15" customHeight="1" x14ac:dyDescent="0.25">
      <c r="A2" s="440" t="s">
        <v>152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  <c r="Q2" s="440"/>
    </row>
    <row r="3" spans="1:17" ht="26.25" customHeight="1" x14ac:dyDescent="0.25">
      <c r="A3" s="440" t="s">
        <v>301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</row>
    <row r="4" spans="1:17" ht="16.5" thickBot="1" x14ac:dyDescent="0.3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78"/>
    </row>
    <row r="5" spans="1:17" ht="28.5" customHeight="1" x14ac:dyDescent="0.25">
      <c r="A5" s="441" t="s">
        <v>2</v>
      </c>
      <c r="B5" s="443" t="s">
        <v>127</v>
      </c>
      <c r="C5" s="445" t="s">
        <v>128</v>
      </c>
      <c r="D5" s="446"/>
      <c r="E5" s="447" t="s">
        <v>129</v>
      </c>
      <c r="F5" s="448"/>
      <c r="G5" s="447" t="s">
        <v>203</v>
      </c>
      <c r="H5" s="448"/>
      <c r="I5" s="447" t="s">
        <v>204</v>
      </c>
      <c r="J5" s="448"/>
      <c r="K5" s="447" t="s">
        <v>222</v>
      </c>
      <c r="L5" s="448"/>
      <c r="M5" s="431" t="s">
        <v>130</v>
      </c>
      <c r="N5" s="431" t="s">
        <v>131</v>
      </c>
      <c r="O5" s="431" t="s">
        <v>132</v>
      </c>
      <c r="P5" s="433" t="s">
        <v>133</v>
      </c>
      <c r="Q5" s="435" t="s">
        <v>134</v>
      </c>
    </row>
    <row r="6" spans="1:17" ht="53.25" customHeight="1" thickBot="1" x14ac:dyDescent="0.3">
      <c r="A6" s="442"/>
      <c r="B6" s="444"/>
      <c r="C6" s="75" t="s">
        <v>135</v>
      </c>
      <c r="D6" s="70" t="s">
        <v>136</v>
      </c>
      <c r="E6" s="71" t="s">
        <v>135</v>
      </c>
      <c r="F6" s="72" t="s">
        <v>136</v>
      </c>
      <c r="G6" s="71" t="s">
        <v>135</v>
      </c>
      <c r="H6" s="72" t="s">
        <v>136</v>
      </c>
      <c r="I6" s="71" t="s">
        <v>135</v>
      </c>
      <c r="J6" s="72" t="s">
        <v>136</v>
      </c>
      <c r="K6" s="73" t="s">
        <v>135</v>
      </c>
      <c r="L6" s="74" t="s">
        <v>136</v>
      </c>
      <c r="M6" s="432"/>
      <c r="N6" s="432"/>
      <c r="O6" s="432"/>
      <c r="P6" s="434"/>
      <c r="Q6" s="436"/>
    </row>
    <row r="7" spans="1:17" ht="21.75" customHeight="1" x14ac:dyDescent="0.25">
      <c r="A7" s="63">
        <v>1</v>
      </c>
      <c r="B7" s="64">
        <v>2</v>
      </c>
      <c r="C7" s="64">
        <v>3</v>
      </c>
      <c r="D7" s="64">
        <v>4</v>
      </c>
      <c r="E7" s="64">
        <v>5</v>
      </c>
      <c r="F7" s="64">
        <v>6</v>
      </c>
      <c r="G7" s="64">
        <v>7</v>
      </c>
      <c r="H7" s="64">
        <v>8</v>
      </c>
      <c r="I7" s="64">
        <v>9</v>
      </c>
      <c r="J7" s="64">
        <v>10</v>
      </c>
      <c r="K7" s="64">
        <v>11</v>
      </c>
      <c r="L7" s="64">
        <v>12</v>
      </c>
      <c r="M7" s="39">
        <v>13</v>
      </c>
      <c r="N7" s="39" t="s">
        <v>206</v>
      </c>
      <c r="O7" s="39" t="s">
        <v>207</v>
      </c>
      <c r="P7" s="79">
        <v>16</v>
      </c>
      <c r="Q7" s="80">
        <v>17</v>
      </c>
    </row>
    <row r="8" spans="1:17" ht="24.75" customHeight="1" x14ac:dyDescent="0.25">
      <c r="A8" s="384" t="s">
        <v>61</v>
      </c>
      <c r="B8" s="385" t="s">
        <v>62</v>
      </c>
      <c r="C8" s="65">
        <v>8</v>
      </c>
      <c r="D8" s="66">
        <v>829116.34</v>
      </c>
      <c r="E8" s="65"/>
      <c r="F8" s="66"/>
      <c r="G8" s="66"/>
      <c r="H8" s="66"/>
      <c r="I8" s="66"/>
      <c r="J8" s="66"/>
      <c r="K8" s="65"/>
      <c r="L8" s="66"/>
      <c r="M8" s="65"/>
      <c r="N8" s="65">
        <v>8</v>
      </c>
      <c r="O8" s="66">
        <v>829116.34</v>
      </c>
      <c r="P8" s="81">
        <v>56.622980097288398</v>
      </c>
      <c r="Q8" s="81">
        <v>53.333333333333336</v>
      </c>
    </row>
    <row r="9" spans="1:17" ht="24.75" customHeight="1" x14ac:dyDescent="0.25">
      <c r="A9" s="387" t="s">
        <v>79</v>
      </c>
      <c r="B9" s="386" t="s">
        <v>80</v>
      </c>
      <c r="C9" s="39">
        <v>7</v>
      </c>
      <c r="D9" s="355">
        <v>635159.01000000013</v>
      </c>
      <c r="E9" s="39"/>
      <c r="F9" s="355"/>
      <c r="G9" s="355"/>
      <c r="H9" s="355"/>
      <c r="I9" s="355"/>
      <c r="J9" s="355"/>
      <c r="K9" s="39"/>
      <c r="L9" s="355"/>
      <c r="M9" s="39"/>
      <c r="N9" s="39">
        <v>7</v>
      </c>
      <c r="O9" s="355">
        <v>635159.01000000013</v>
      </c>
      <c r="P9" s="356">
        <v>43.377019902711616</v>
      </c>
      <c r="Q9" s="356">
        <v>46.666666666666664</v>
      </c>
    </row>
    <row r="10" spans="1:17" ht="15.75" thickBot="1" x14ac:dyDescent="0.3">
      <c r="A10" s="437" t="s">
        <v>0</v>
      </c>
      <c r="B10" s="438"/>
      <c r="C10" s="76">
        <v>15</v>
      </c>
      <c r="D10" s="77">
        <v>1464275.3499999999</v>
      </c>
      <c r="E10" s="76">
        <v>0</v>
      </c>
      <c r="F10" s="77">
        <v>0</v>
      </c>
      <c r="G10" s="76">
        <v>0</v>
      </c>
      <c r="H10" s="77">
        <v>0</v>
      </c>
      <c r="I10" s="76">
        <v>0</v>
      </c>
      <c r="J10" s="77">
        <v>0</v>
      </c>
      <c r="K10" s="76">
        <v>0</v>
      </c>
      <c r="L10" s="77">
        <v>0</v>
      </c>
      <c r="M10" s="76">
        <v>0</v>
      </c>
      <c r="N10" s="76">
        <v>15</v>
      </c>
      <c r="O10" s="77">
        <v>1464275.3499999999</v>
      </c>
      <c r="P10" s="76">
        <v>100</v>
      </c>
      <c r="Q10" s="83">
        <v>100</v>
      </c>
    </row>
    <row r="11" spans="1:17" x14ac:dyDescent="0.25">
      <c r="A11" s="32"/>
      <c r="B11" s="43"/>
      <c r="C11" s="67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>
        <v>12</v>
      </c>
      <c r="O11" s="34"/>
      <c r="P11" s="53"/>
      <c r="Q11" s="53"/>
    </row>
    <row r="12" spans="1:17" x14ac:dyDescent="0.25">
      <c r="A12" s="32"/>
      <c r="B12" s="357" t="s">
        <v>139</v>
      </c>
      <c r="C12" s="67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>
        <v>2</v>
      </c>
      <c r="O12" s="34"/>
      <c r="P12" s="53"/>
      <c r="Q12" s="53"/>
    </row>
    <row r="13" spans="1:17" x14ac:dyDescent="0.25">
      <c r="A13" s="358"/>
      <c r="B13" s="357" t="s">
        <v>117</v>
      </c>
      <c r="C13" s="47">
        <v>8</v>
      </c>
      <c r="D13" s="48">
        <v>829116.34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68">
        <v>0</v>
      </c>
      <c r="N13" s="68">
        <v>8</v>
      </c>
      <c r="O13" s="48">
        <v>829116.34</v>
      </c>
      <c r="P13" s="49">
        <v>56.622980097288398</v>
      </c>
      <c r="Q13" s="49">
        <v>53.333333333333336</v>
      </c>
    </row>
    <row r="14" spans="1:17" x14ac:dyDescent="0.25">
      <c r="A14" s="358"/>
      <c r="B14" s="357" t="s">
        <v>118</v>
      </c>
      <c r="C14" s="50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69">
        <v>0</v>
      </c>
      <c r="N14" s="69">
        <v>0</v>
      </c>
      <c r="O14" s="51">
        <v>0</v>
      </c>
      <c r="P14" s="52">
        <v>0</v>
      </c>
      <c r="Q14" s="52">
        <v>0</v>
      </c>
    </row>
    <row r="15" spans="1:17" x14ac:dyDescent="0.25">
      <c r="A15" s="358"/>
      <c r="B15" s="357" t="s">
        <v>119</v>
      </c>
      <c r="C15" s="47">
        <v>7</v>
      </c>
      <c r="D15" s="48">
        <v>635159.01000000013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68">
        <v>0</v>
      </c>
      <c r="N15" s="68">
        <v>7</v>
      </c>
      <c r="O15" s="48">
        <v>635159.01000000013</v>
      </c>
      <c r="P15" s="49">
        <v>43.377019902711616</v>
      </c>
      <c r="Q15" s="49">
        <v>46.666666666666664</v>
      </c>
    </row>
    <row r="16" spans="1:17" x14ac:dyDescent="0.25">
      <c r="A16" s="32"/>
      <c r="B16" s="357"/>
      <c r="C16" s="32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25">
      <c r="A17" s="32"/>
      <c r="B17" s="357" t="s">
        <v>140</v>
      </c>
      <c r="C17" s="49">
        <v>53.333333333333336</v>
      </c>
      <c r="D17" s="49">
        <v>56.622980097288398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53.333333333333336</v>
      </c>
      <c r="O17" s="49">
        <v>56.622980097288398</v>
      </c>
      <c r="P17" s="53"/>
      <c r="Q17" s="53"/>
    </row>
    <row r="18" spans="1:17" x14ac:dyDescent="0.25">
      <c r="A18" s="32"/>
      <c r="B18" s="357" t="s">
        <v>141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82">
        <v>0</v>
      </c>
      <c r="N18" s="82">
        <v>0</v>
      </c>
      <c r="O18" s="82">
        <v>0</v>
      </c>
      <c r="P18" s="53"/>
      <c r="Q18" s="53"/>
    </row>
    <row r="19" spans="1:17" x14ac:dyDescent="0.25">
      <c r="A19" s="32"/>
      <c r="B19" s="357" t="s">
        <v>142</v>
      </c>
      <c r="C19" s="49">
        <v>46.666666666666664</v>
      </c>
      <c r="D19" s="49">
        <v>43.377019902711616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46.666666666666664</v>
      </c>
      <c r="O19" s="49">
        <v>43.377019902711616</v>
      </c>
      <c r="P19" s="53"/>
      <c r="Q19" s="53"/>
    </row>
    <row r="146" spans="3:14" x14ac:dyDescent="0.25">
      <c r="C146" s="62">
        <f>SUM(C7:C80)</f>
        <v>148</v>
      </c>
      <c r="D146" s="62">
        <f>SUM(D7:D80)</f>
        <v>4392930.05</v>
      </c>
      <c r="N146" s="62">
        <f>SUM(N7:N80)</f>
        <v>159</v>
      </c>
    </row>
    <row r="147" spans="3:14" x14ac:dyDescent="0.25">
      <c r="C147" s="62">
        <f>SUM(C81:C85)</f>
        <v>0</v>
      </c>
      <c r="D147" s="62">
        <f>SUM(D81:D85)</f>
        <v>0</v>
      </c>
      <c r="M147" s="62">
        <f>SUM(M7:M81)</f>
        <v>13</v>
      </c>
      <c r="N147" s="62">
        <f>SUM(N81:N85)</f>
        <v>0</v>
      </c>
    </row>
    <row r="148" spans="3:14" x14ac:dyDescent="0.25">
      <c r="C148" s="62">
        <f>SUM(C86:C142)</f>
        <v>0</v>
      </c>
      <c r="D148" s="62">
        <f>SUM(D86:D142)</f>
        <v>0</v>
      </c>
      <c r="M148" s="62">
        <f>SUM(M82:M86)</f>
        <v>0</v>
      </c>
      <c r="N148" s="62">
        <f>SUM(N86:N142)</f>
        <v>0</v>
      </c>
    </row>
    <row r="149" spans="3:14" x14ac:dyDescent="0.25">
      <c r="M149" s="62">
        <f>SUM(M87:M143)</f>
        <v>0</v>
      </c>
    </row>
  </sheetData>
  <mergeCells count="16">
    <mergeCell ref="O5:O6"/>
    <mergeCell ref="P5:P6"/>
    <mergeCell ref="Q5:Q6"/>
    <mergeCell ref="A10:B10"/>
    <mergeCell ref="P1:Q1"/>
    <mergeCell ref="A2:Q2"/>
    <mergeCell ref="A3:Q3"/>
    <mergeCell ref="A5:A6"/>
    <mergeCell ref="B5:B6"/>
    <mergeCell ref="C5:D5"/>
    <mergeCell ref="E5:F5"/>
    <mergeCell ref="G5:H5"/>
    <mergeCell ref="M5:M6"/>
    <mergeCell ref="N5:N6"/>
    <mergeCell ref="I5:J5"/>
    <mergeCell ref="K5:L5"/>
  </mergeCells>
  <printOptions horizontalCentered="1"/>
  <pageMargins left="0.98425196850393704" right="0.39370078740157483" top="0.39370078740157483" bottom="0.39370078740157483" header="0" footer="0"/>
  <pageSetup paperSize="9"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2060"/>
    <pageSetUpPr fitToPage="1"/>
  </sheetPr>
  <dimension ref="A1:U148"/>
  <sheetViews>
    <sheetView tabSelected="1" view="pageBreakPreview" topLeftCell="B1" zoomScale="90" zoomScaleNormal="70" zoomScaleSheetLayoutView="90" workbookViewId="0">
      <selection activeCell="I82" sqref="I82"/>
    </sheetView>
  </sheetViews>
  <sheetFormatPr defaultRowHeight="12.75" x14ac:dyDescent="0.2"/>
  <cols>
    <col min="1" max="1" width="10.5703125" style="84" customWidth="1"/>
    <col min="2" max="2" width="5.42578125" style="84" customWidth="1"/>
    <col min="3" max="3" width="22.85546875" style="84" customWidth="1"/>
    <col min="4" max="4" width="15" style="101" customWidth="1"/>
    <col min="5" max="5" width="9" style="100" customWidth="1"/>
    <col min="6" max="6" width="15" style="101" customWidth="1"/>
    <col min="7" max="7" width="8.42578125" style="100" customWidth="1"/>
    <col min="8" max="8" width="14.7109375" style="101" customWidth="1"/>
    <col min="9" max="9" width="8.5703125" style="100" customWidth="1"/>
    <col min="10" max="10" width="17.85546875" style="101" customWidth="1"/>
    <col min="11" max="11" width="8.5703125" style="100" customWidth="1"/>
    <col min="12" max="12" width="8.85546875" style="84"/>
    <col min="13" max="13" width="14" style="84" bestFit="1" customWidth="1"/>
    <col min="14" max="16" width="8.85546875" style="84"/>
    <col min="17" max="17" width="8.85546875" style="328"/>
    <col min="18" max="18" width="14.140625" style="328" customWidth="1"/>
    <col min="19" max="19" width="14.5703125" style="328" customWidth="1"/>
    <col min="20" max="20" width="14.7109375" style="328" customWidth="1"/>
    <col min="21" max="21" width="12.5703125" style="328" bestFit="1" customWidth="1"/>
    <col min="22" max="257" width="8.85546875" style="84"/>
    <col min="258" max="258" width="6.28515625" style="84" customWidth="1"/>
    <col min="259" max="259" width="22.85546875" style="84" customWidth="1"/>
    <col min="260" max="260" width="15.5703125" style="84" customWidth="1"/>
    <col min="261" max="261" width="8.42578125" style="84" bestFit="1" customWidth="1"/>
    <col min="262" max="262" width="16" style="84" customWidth="1"/>
    <col min="263" max="263" width="8.42578125" style="84" customWidth="1"/>
    <col min="264" max="264" width="14.7109375" style="84" customWidth="1"/>
    <col min="265" max="265" width="8.5703125" style="84" customWidth="1"/>
    <col min="266" max="266" width="15.28515625" style="84" customWidth="1"/>
    <col min="267" max="267" width="8.5703125" style="84" customWidth="1"/>
    <col min="268" max="513" width="8.85546875" style="84"/>
    <col min="514" max="514" width="6.28515625" style="84" customWidth="1"/>
    <col min="515" max="515" width="22.85546875" style="84" customWidth="1"/>
    <col min="516" max="516" width="15.5703125" style="84" customWidth="1"/>
    <col min="517" max="517" width="8.42578125" style="84" bestFit="1" customWidth="1"/>
    <col min="518" max="518" width="16" style="84" customWidth="1"/>
    <col min="519" max="519" width="8.42578125" style="84" customWidth="1"/>
    <col min="520" max="520" width="14.7109375" style="84" customWidth="1"/>
    <col min="521" max="521" width="8.5703125" style="84" customWidth="1"/>
    <col min="522" max="522" width="15.28515625" style="84" customWidth="1"/>
    <col min="523" max="523" width="8.5703125" style="84" customWidth="1"/>
    <col min="524" max="769" width="8.85546875" style="84"/>
    <col min="770" max="770" width="6.28515625" style="84" customWidth="1"/>
    <col min="771" max="771" width="22.85546875" style="84" customWidth="1"/>
    <col min="772" max="772" width="15.5703125" style="84" customWidth="1"/>
    <col min="773" max="773" width="8.42578125" style="84" bestFit="1" customWidth="1"/>
    <col min="774" max="774" width="16" style="84" customWidth="1"/>
    <col min="775" max="775" width="8.42578125" style="84" customWidth="1"/>
    <col min="776" max="776" width="14.7109375" style="84" customWidth="1"/>
    <col min="777" max="777" width="8.5703125" style="84" customWidth="1"/>
    <col min="778" max="778" width="15.28515625" style="84" customWidth="1"/>
    <col min="779" max="779" width="8.5703125" style="84" customWidth="1"/>
    <col min="780" max="1025" width="8.85546875" style="84"/>
    <col min="1026" max="1026" width="6.28515625" style="84" customWidth="1"/>
    <col min="1027" max="1027" width="22.85546875" style="84" customWidth="1"/>
    <col min="1028" max="1028" width="15.5703125" style="84" customWidth="1"/>
    <col min="1029" max="1029" width="8.42578125" style="84" bestFit="1" customWidth="1"/>
    <col min="1030" max="1030" width="16" style="84" customWidth="1"/>
    <col min="1031" max="1031" width="8.42578125" style="84" customWidth="1"/>
    <col min="1032" max="1032" width="14.7109375" style="84" customWidth="1"/>
    <col min="1033" max="1033" width="8.5703125" style="84" customWidth="1"/>
    <col min="1034" max="1034" width="15.28515625" style="84" customWidth="1"/>
    <col min="1035" max="1035" width="8.5703125" style="84" customWidth="1"/>
    <col min="1036" max="1281" width="8.85546875" style="84"/>
    <col min="1282" max="1282" width="6.28515625" style="84" customWidth="1"/>
    <col min="1283" max="1283" width="22.85546875" style="84" customWidth="1"/>
    <col min="1284" max="1284" width="15.5703125" style="84" customWidth="1"/>
    <col min="1285" max="1285" width="8.42578125" style="84" bestFit="1" customWidth="1"/>
    <col min="1286" max="1286" width="16" style="84" customWidth="1"/>
    <col min="1287" max="1287" width="8.42578125" style="84" customWidth="1"/>
    <col min="1288" max="1288" width="14.7109375" style="84" customWidth="1"/>
    <col min="1289" max="1289" width="8.5703125" style="84" customWidth="1"/>
    <col min="1290" max="1290" width="15.28515625" style="84" customWidth="1"/>
    <col min="1291" max="1291" width="8.5703125" style="84" customWidth="1"/>
    <col min="1292" max="1537" width="8.85546875" style="84"/>
    <col min="1538" max="1538" width="6.28515625" style="84" customWidth="1"/>
    <col min="1539" max="1539" width="22.85546875" style="84" customWidth="1"/>
    <col min="1540" max="1540" width="15.5703125" style="84" customWidth="1"/>
    <col min="1541" max="1541" width="8.42578125" style="84" bestFit="1" customWidth="1"/>
    <col min="1542" max="1542" width="16" style="84" customWidth="1"/>
    <col min="1543" max="1543" width="8.42578125" style="84" customWidth="1"/>
    <col min="1544" max="1544" width="14.7109375" style="84" customWidth="1"/>
    <col min="1545" max="1545" width="8.5703125" style="84" customWidth="1"/>
    <col min="1546" max="1546" width="15.28515625" style="84" customWidth="1"/>
    <col min="1547" max="1547" width="8.5703125" style="84" customWidth="1"/>
    <col min="1548" max="1793" width="8.85546875" style="84"/>
    <col min="1794" max="1794" width="6.28515625" style="84" customWidth="1"/>
    <col min="1795" max="1795" width="22.85546875" style="84" customWidth="1"/>
    <col min="1796" max="1796" width="15.5703125" style="84" customWidth="1"/>
    <col min="1797" max="1797" width="8.42578125" style="84" bestFit="1" customWidth="1"/>
    <col min="1798" max="1798" width="16" style="84" customWidth="1"/>
    <col min="1799" max="1799" width="8.42578125" style="84" customWidth="1"/>
    <col min="1800" max="1800" width="14.7109375" style="84" customWidth="1"/>
    <col min="1801" max="1801" width="8.5703125" style="84" customWidth="1"/>
    <col min="1802" max="1802" width="15.28515625" style="84" customWidth="1"/>
    <col min="1803" max="1803" width="8.5703125" style="84" customWidth="1"/>
    <col min="1804" max="2049" width="8.85546875" style="84"/>
    <col min="2050" max="2050" width="6.28515625" style="84" customWidth="1"/>
    <col min="2051" max="2051" width="22.85546875" style="84" customWidth="1"/>
    <col min="2052" max="2052" width="15.5703125" style="84" customWidth="1"/>
    <col min="2053" max="2053" width="8.42578125" style="84" bestFit="1" customWidth="1"/>
    <col min="2054" max="2054" width="16" style="84" customWidth="1"/>
    <col min="2055" max="2055" width="8.42578125" style="84" customWidth="1"/>
    <col min="2056" max="2056" width="14.7109375" style="84" customWidth="1"/>
    <col min="2057" max="2057" width="8.5703125" style="84" customWidth="1"/>
    <col min="2058" max="2058" width="15.28515625" style="84" customWidth="1"/>
    <col min="2059" max="2059" width="8.5703125" style="84" customWidth="1"/>
    <col min="2060" max="2305" width="8.85546875" style="84"/>
    <col min="2306" max="2306" width="6.28515625" style="84" customWidth="1"/>
    <col min="2307" max="2307" width="22.85546875" style="84" customWidth="1"/>
    <col min="2308" max="2308" width="15.5703125" style="84" customWidth="1"/>
    <col min="2309" max="2309" width="8.42578125" style="84" bestFit="1" customWidth="1"/>
    <col min="2310" max="2310" width="16" style="84" customWidth="1"/>
    <col min="2311" max="2311" width="8.42578125" style="84" customWidth="1"/>
    <col min="2312" max="2312" width="14.7109375" style="84" customWidth="1"/>
    <col min="2313" max="2313" width="8.5703125" style="84" customWidth="1"/>
    <col min="2314" max="2314" width="15.28515625" style="84" customWidth="1"/>
    <col min="2315" max="2315" width="8.5703125" style="84" customWidth="1"/>
    <col min="2316" max="2561" width="8.85546875" style="84"/>
    <col min="2562" max="2562" width="6.28515625" style="84" customWidth="1"/>
    <col min="2563" max="2563" width="22.85546875" style="84" customWidth="1"/>
    <col min="2564" max="2564" width="15.5703125" style="84" customWidth="1"/>
    <col min="2565" max="2565" width="8.42578125" style="84" bestFit="1" customWidth="1"/>
    <col min="2566" max="2566" width="16" style="84" customWidth="1"/>
    <col min="2567" max="2567" width="8.42578125" style="84" customWidth="1"/>
    <col min="2568" max="2568" width="14.7109375" style="84" customWidth="1"/>
    <col min="2569" max="2569" width="8.5703125" style="84" customWidth="1"/>
    <col min="2570" max="2570" width="15.28515625" style="84" customWidth="1"/>
    <col min="2571" max="2571" width="8.5703125" style="84" customWidth="1"/>
    <col min="2572" max="2817" width="8.85546875" style="84"/>
    <col min="2818" max="2818" width="6.28515625" style="84" customWidth="1"/>
    <col min="2819" max="2819" width="22.85546875" style="84" customWidth="1"/>
    <col min="2820" max="2820" width="15.5703125" style="84" customWidth="1"/>
    <col min="2821" max="2821" width="8.42578125" style="84" bestFit="1" customWidth="1"/>
    <col min="2822" max="2822" width="16" style="84" customWidth="1"/>
    <col min="2823" max="2823" width="8.42578125" style="84" customWidth="1"/>
    <col min="2824" max="2824" width="14.7109375" style="84" customWidth="1"/>
    <col min="2825" max="2825" width="8.5703125" style="84" customWidth="1"/>
    <col min="2826" max="2826" width="15.28515625" style="84" customWidth="1"/>
    <col min="2827" max="2827" width="8.5703125" style="84" customWidth="1"/>
    <col min="2828" max="3073" width="8.85546875" style="84"/>
    <col min="3074" max="3074" width="6.28515625" style="84" customWidth="1"/>
    <col min="3075" max="3075" width="22.85546875" style="84" customWidth="1"/>
    <col min="3076" max="3076" width="15.5703125" style="84" customWidth="1"/>
    <col min="3077" max="3077" width="8.42578125" style="84" bestFit="1" customWidth="1"/>
    <col min="3078" max="3078" width="16" style="84" customWidth="1"/>
    <col min="3079" max="3079" width="8.42578125" style="84" customWidth="1"/>
    <col min="3080" max="3080" width="14.7109375" style="84" customWidth="1"/>
    <col min="3081" max="3081" width="8.5703125" style="84" customWidth="1"/>
    <col min="3082" max="3082" width="15.28515625" style="84" customWidth="1"/>
    <col min="3083" max="3083" width="8.5703125" style="84" customWidth="1"/>
    <col min="3084" max="3329" width="8.85546875" style="84"/>
    <col min="3330" max="3330" width="6.28515625" style="84" customWidth="1"/>
    <col min="3331" max="3331" width="22.85546875" style="84" customWidth="1"/>
    <col min="3332" max="3332" width="15.5703125" style="84" customWidth="1"/>
    <col min="3333" max="3333" width="8.42578125" style="84" bestFit="1" customWidth="1"/>
    <col min="3334" max="3334" width="16" style="84" customWidth="1"/>
    <col min="3335" max="3335" width="8.42578125" style="84" customWidth="1"/>
    <col min="3336" max="3336" width="14.7109375" style="84" customWidth="1"/>
    <col min="3337" max="3337" width="8.5703125" style="84" customWidth="1"/>
    <col min="3338" max="3338" width="15.28515625" style="84" customWidth="1"/>
    <col min="3339" max="3339" width="8.5703125" style="84" customWidth="1"/>
    <col min="3340" max="3585" width="8.85546875" style="84"/>
    <col min="3586" max="3586" width="6.28515625" style="84" customWidth="1"/>
    <col min="3587" max="3587" width="22.85546875" style="84" customWidth="1"/>
    <col min="3588" max="3588" width="15.5703125" style="84" customWidth="1"/>
    <col min="3589" max="3589" width="8.42578125" style="84" bestFit="1" customWidth="1"/>
    <col min="3590" max="3590" width="16" style="84" customWidth="1"/>
    <col min="3591" max="3591" width="8.42578125" style="84" customWidth="1"/>
    <col min="3592" max="3592" width="14.7109375" style="84" customWidth="1"/>
    <col min="3593" max="3593" width="8.5703125" style="84" customWidth="1"/>
    <col min="3594" max="3594" width="15.28515625" style="84" customWidth="1"/>
    <col min="3595" max="3595" width="8.5703125" style="84" customWidth="1"/>
    <col min="3596" max="3841" width="8.85546875" style="84"/>
    <col min="3842" max="3842" width="6.28515625" style="84" customWidth="1"/>
    <col min="3843" max="3843" width="22.85546875" style="84" customWidth="1"/>
    <col min="3844" max="3844" width="15.5703125" style="84" customWidth="1"/>
    <col min="3845" max="3845" width="8.42578125" style="84" bestFit="1" customWidth="1"/>
    <col min="3846" max="3846" width="16" style="84" customWidth="1"/>
    <col min="3847" max="3847" width="8.42578125" style="84" customWidth="1"/>
    <col min="3848" max="3848" width="14.7109375" style="84" customWidth="1"/>
    <col min="3849" max="3849" width="8.5703125" style="84" customWidth="1"/>
    <col min="3850" max="3850" width="15.28515625" style="84" customWidth="1"/>
    <col min="3851" max="3851" width="8.5703125" style="84" customWidth="1"/>
    <col min="3852" max="4097" width="8.85546875" style="84"/>
    <col min="4098" max="4098" width="6.28515625" style="84" customWidth="1"/>
    <col min="4099" max="4099" width="22.85546875" style="84" customWidth="1"/>
    <col min="4100" max="4100" width="15.5703125" style="84" customWidth="1"/>
    <col min="4101" max="4101" width="8.42578125" style="84" bestFit="1" customWidth="1"/>
    <col min="4102" max="4102" width="16" style="84" customWidth="1"/>
    <col min="4103" max="4103" width="8.42578125" style="84" customWidth="1"/>
    <col min="4104" max="4104" width="14.7109375" style="84" customWidth="1"/>
    <col min="4105" max="4105" width="8.5703125" style="84" customWidth="1"/>
    <col min="4106" max="4106" width="15.28515625" style="84" customWidth="1"/>
    <col min="4107" max="4107" width="8.5703125" style="84" customWidth="1"/>
    <col min="4108" max="4353" width="8.85546875" style="84"/>
    <col min="4354" max="4354" width="6.28515625" style="84" customWidth="1"/>
    <col min="4355" max="4355" width="22.85546875" style="84" customWidth="1"/>
    <col min="4356" max="4356" width="15.5703125" style="84" customWidth="1"/>
    <col min="4357" max="4357" width="8.42578125" style="84" bestFit="1" customWidth="1"/>
    <col min="4358" max="4358" width="16" style="84" customWidth="1"/>
    <col min="4359" max="4359" width="8.42578125" style="84" customWidth="1"/>
    <col min="4360" max="4360" width="14.7109375" style="84" customWidth="1"/>
    <col min="4361" max="4361" width="8.5703125" style="84" customWidth="1"/>
    <col min="4362" max="4362" width="15.28515625" style="84" customWidth="1"/>
    <col min="4363" max="4363" width="8.5703125" style="84" customWidth="1"/>
    <col min="4364" max="4609" width="8.85546875" style="84"/>
    <col min="4610" max="4610" width="6.28515625" style="84" customWidth="1"/>
    <col min="4611" max="4611" width="22.85546875" style="84" customWidth="1"/>
    <col min="4612" max="4612" width="15.5703125" style="84" customWidth="1"/>
    <col min="4613" max="4613" width="8.42578125" style="84" bestFit="1" customWidth="1"/>
    <col min="4614" max="4614" width="16" style="84" customWidth="1"/>
    <col min="4615" max="4615" width="8.42578125" style="84" customWidth="1"/>
    <col min="4616" max="4616" width="14.7109375" style="84" customWidth="1"/>
    <col min="4617" max="4617" width="8.5703125" style="84" customWidth="1"/>
    <col min="4618" max="4618" width="15.28515625" style="84" customWidth="1"/>
    <col min="4619" max="4619" width="8.5703125" style="84" customWidth="1"/>
    <col min="4620" max="4865" width="8.85546875" style="84"/>
    <col min="4866" max="4866" width="6.28515625" style="84" customWidth="1"/>
    <col min="4867" max="4867" width="22.85546875" style="84" customWidth="1"/>
    <col min="4868" max="4868" width="15.5703125" style="84" customWidth="1"/>
    <col min="4869" max="4869" width="8.42578125" style="84" bestFit="1" customWidth="1"/>
    <col min="4870" max="4870" width="16" style="84" customWidth="1"/>
    <col min="4871" max="4871" width="8.42578125" style="84" customWidth="1"/>
    <col min="4872" max="4872" width="14.7109375" style="84" customWidth="1"/>
    <col min="4873" max="4873" width="8.5703125" style="84" customWidth="1"/>
    <col min="4874" max="4874" width="15.28515625" style="84" customWidth="1"/>
    <col min="4875" max="4875" width="8.5703125" style="84" customWidth="1"/>
    <col min="4876" max="5121" width="8.85546875" style="84"/>
    <col min="5122" max="5122" width="6.28515625" style="84" customWidth="1"/>
    <col min="5123" max="5123" width="22.85546875" style="84" customWidth="1"/>
    <col min="5124" max="5124" width="15.5703125" style="84" customWidth="1"/>
    <col min="5125" max="5125" width="8.42578125" style="84" bestFit="1" customWidth="1"/>
    <col min="5126" max="5126" width="16" style="84" customWidth="1"/>
    <col min="5127" max="5127" width="8.42578125" style="84" customWidth="1"/>
    <col min="5128" max="5128" width="14.7109375" style="84" customWidth="1"/>
    <col min="5129" max="5129" width="8.5703125" style="84" customWidth="1"/>
    <col min="5130" max="5130" width="15.28515625" style="84" customWidth="1"/>
    <col min="5131" max="5131" width="8.5703125" style="84" customWidth="1"/>
    <col min="5132" max="5377" width="8.85546875" style="84"/>
    <col min="5378" max="5378" width="6.28515625" style="84" customWidth="1"/>
    <col min="5379" max="5379" width="22.85546875" style="84" customWidth="1"/>
    <col min="5380" max="5380" width="15.5703125" style="84" customWidth="1"/>
    <col min="5381" max="5381" width="8.42578125" style="84" bestFit="1" customWidth="1"/>
    <col min="5382" max="5382" width="16" style="84" customWidth="1"/>
    <col min="5383" max="5383" width="8.42578125" style="84" customWidth="1"/>
    <col min="5384" max="5384" width="14.7109375" style="84" customWidth="1"/>
    <col min="5385" max="5385" width="8.5703125" style="84" customWidth="1"/>
    <col min="5386" max="5386" width="15.28515625" style="84" customWidth="1"/>
    <col min="5387" max="5387" width="8.5703125" style="84" customWidth="1"/>
    <col min="5388" max="5633" width="8.85546875" style="84"/>
    <col min="5634" max="5634" width="6.28515625" style="84" customWidth="1"/>
    <col min="5635" max="5635" width="22.85546875" style="84" customWidth="1"/>
    <col min="5636" max="5636" width="15.5703125" style="84" customWidth="1"/>
    <col min="5637" max="5637" width="8.42578125" style="84" bestFit="1" customWidth="1"/>
    <col min="5638" max="5638" width="16" style="84" customWidth="1"/>
    <col min="5639" max="5639" width="8.42578125" style="84" customWidth="1"/>
    <col min="5640" max="5640" width="14.7109375" style="84" customWidth="1"/>
    <col min="5641" max="5641" width="8.5703125" style="84" customWidth="1"/>
    <col min="5642" max="5642" width="15.28515625" style="84" customWidth="1"/>
    <col min="5643" max="5643" width="8.5703125" style="84" customWidth="1"/>
    <col min="5644" max="5889" width="8.85546875" style="84"/>
    <col min="5890" max="5890" width="6.28515625" style="84" customWidth="1"/>
    <col min="5891" max="5891" width="22.85546875" style="84" customWidth="1"/>
    <col min="5892" max="5892" width="15.5703125" style="84" customWidth="1"/>
    <col min="5893" max="5893" width="8.42578125" style="84" bestFit="1" customWidth="1"/>
    <col min="5894" max="5894" width="16" style="84" customWidth="1"/>
    <col min="5895" max="5895" width="8.42578125" style="84" customWidth="1"/>
    <col min="5896" max="5896" width="14.7109375" style="84" customWidth="1"/>
    <col min="5897" max="5897" width="8.5703125" style="84" customWidth="1"/>
    <col min="5898" max="5898" width="15.28515625" style="84" customWidth="1"/>
    <col min="5899" max="5899" width="8.5703125" style="84" customWidth="1"/>
    <col min="5900" max="6145" width="8.85546875" style="84"/>
    <col min="6146" max="6146" width="6.28515625" style="84" customWidth="1"/>
    <col min="6147" max="6147" width="22.85546875" style="84" customWidth="1"/>
    <col min="6148" max="6148" width="15.5703125" style="84" customWidth="1"/>
    <col min="6149" max="6149" width="8.42578125" style="84" bestFit="1" customWidth="1"/>
    <col min="6150" max="6150" width="16" style="84" customWidth="1"/>
    <col min="6151" max="6151" width="8.42578125" style="84" customWidth="1"/>
    <col min="6152" max="6152" width="14.7109375" style="84" customWidth="1"/>
    <col min="6153" max="6153" width="8.5703125" style="84" customWidth="1"/>
    <col min="6154" max="6154" width="15.28515625" style="84" customWidth="1"/>
    <col min="6155" max="6155" width="8.5703125" style="84" customWidth="1"/>
    <col min="6156" max="6401" width="8.85546875" style="84"/>
    <col min="6402" max="6402" width="6.28515625" style="84" customWidth="1"/>
    <col min="6403" max="6403" width="22.85546875" style="84" customWidth="1"/>
    <col min="6404" max="6404" width="15.5703125" style="84" customWidth="1"/>
    <col min="6405" max="6405" width="8.42578125" style="84" bestFit="1" customWidth="1"/>
    <col min="6406" max="6406" width="16" style="84" customWidth="1"/>
    <col min="6407" max="6407" width="8.42578125" style="84" customWidth="1"/>
    <col min="6408" max="6408" width="14.7109375" style="84" customWidth="1"/>
    <col min="6409" max="6409" width="8.5703125" style="84" customWidth="1"/>
    <col min="6410" max="6410" width="15.28515625" style="84" customWidth="1"/>
    <col min="6411" max="6411" width="8.5703125" style="84" customWidth="1"/>
    <col min="6412" max="6657" width="8.85546875" style="84"/>
    <col min="6658" max="6658" width="6.28515625" style="84" customWidth="1"/>
    <col min="6659" max="6659" width="22.85546875" style="84" customWidth="1"/>
    <col min="6660" max="6660" width="15.5703125" style="84" customWidth="1"/>
    <col min="6661" max="6661" width="8.42578125" style="84" bestFit="1" customWidth="1"/>
    <col min="6662" max="6662" width="16" style="84" customWidth="1"/>
    <col min="6663" max="6663" width="8.42578125" style="84" customWidth="1"/>
    <col min="6664" max="6664" width="14.7109375" style="84" customWidth="1"/>
    <col min="6665" max="6665" width="8.5703125" style="84" customWidth="1"/>
    <col min="6666" max="6666" width="15.28515625" style="84" customWidth="1"/>
    <col min="6667" max="6667" width="8.5703125" style="84" customWidth="1"/>
    <col min="6668" max="6913" width="8.85546875" style="84"/>
    <col min="6914" max="6914" width="6.28515625" style="84" customWidth="1"/>
    <col min="6915" max="6915" width="22.85546875" style="84" customWidth="1"/>
    <col min="6916" max="6916" width="15.5703125" style="84" customWidth="1"/>
    <col min="6917" max="6917" width="8.42578125" style="84" bestFit="1" customWidth="1"/>
    <col min="6918" max="6918" width="16" style="84" customWidth="1"/>
    <col min="6919" max="6919" width="8.42578125" style="84" customWidth="1"/>
    <col min="6920" max="6920" width="14.7109375" style="84" customWidth="1"/>
    <col min="6921" max="6921" width="8.5703125" style="84" customWidth="1"/>
    <col min="6922" max="6922" width="15.28515625" style="84" customWidth="1"/>
    <col min="6923" max="6923" width="8.5703125" style="84" customWidth="1"/>
    <col min="6924" max="7169" width="8.85546875" style="84"/>
    <col min="7170" max="7170" width="6.28515625" style="84" customWidth="1"/>
    <col min="7171" max="7171" width="22.85546875" style="84" customWidth="1"/>
    <col min="7172" max="7172" width="15.5703125" style="84" customWidth="1"/>
    <col min="7173" max="7173" width="8.42578125" style="84" bestFit="1" customWidth="1"/>
    <col min="7174" max="7174" width="16" style="84" customWidth="1"/>
    <col min="7175" max="7175" width="8.42578125" style="84" customWidth="1"/>
    <col min="7176" max="7176" width="14.7109375" style="84" customWidth="1"/>
    <col min="7177" max="7177" width="8.5703125" style="84" customWidth="1"/>
    <col min="7178" max="7178" width="15.28515625" style="84" customWidth="1"/>
    <col min="7179" max="7179" width="8.5703125" style="84" customWidth="1"/>
    <col min="7180" max="7425" width="8.85546875" style="84"/>
    <col min="7426" max="7426" width="6.28515625" style="84" customWidth="1"/>
    <col min="7427" max="7427" width="22.85546875" style="84" customWidth="1"/>
    <col min="7428" max="7428" width="15.5703125" style="84" customWidth="1"/>
    <col min="7429" max="7429" width="8.42578125" style="84" bestFit="1" customWidth="1"/>
    <col min="7430" max="7430" width="16" style="84" customWidth="1"/>
    <col min="7431" max="7431" width="8.42578125" style="84" customWidth="1"/>
    <col min="7432" max="7432" width="14.7109375" style="84" customWidth="1"/>
    <col min="7433" max="7433" width="8.5703125" style="84" customWidth="1"/>
    <col min="7434" max="7434" width="15.28515625" style="84" customWidth="1"/>
    <col min="7435" max="7435" width="8.5703125" style="84" customWidth="1"/>
    <col min="7436" max="7681" width="8.85546875" style="84"/>
    <col min="7682" max="7682" width="6.28515625" style="84" customWidth="1"/>
    <col min="7683" max="7683" width="22.85546875" style="84" customWidth="1"/>
    <col min="7684" max="7684" width="15.5703125" style="84" customWidth="1"/>
    <col min="7685" max="7685" width="8.42578125" style="84" bestFit="1" customWidth="1"/>
    <col min="7686" max="7686" width="16" style="84" customWidth="1"/>
    <col min="7687" max="7687" width="8.42578125" style="84" customWidth="1"/>
    <col min="7688" max="7688" width="14.7109375" style="84" customWidth="1"/>
    <col min="7689" max="7689" width="8.5703125" style="84" customWidth="1"/>
    <col min="7690" max="7690" width="15.28515625" style="84" customWidth="1"/>
    <col min="7691" max="7691" width="8.5703125" style="84" customWidth="1"/>
    <col min="7692" max="7937" width="8.85546875" style="84"/>
    <col min="7938" max="7938" width="6.28515625" style="84" customWidth="1"/>
    <col min="7939" max="7939" width="22.85546875" style="84" customWidth="1"/>
    <col min="7940" max="7940" width="15.5703125" style="84" customWidth="1"/>
    <col min="7941" max="7941" width="8.42578125" style="84" bestFit="1" customWidth="1"/>
    <col min="7942" max="7942" width="16" style="84" customWidth="1"/>
    <col min="7943" max="7943" width="8.42578125" style="84" customWidth="1"/>
    <col min="7944" max="7944" width="14.7109375" style="84" customWidth="1"/>
    <col min="7945" max="7945" width="8.5703125" style="84" customWidth="1"/>
    <col min="7946" max="7946" width="15.28515625" style="84" customWidth="1"/>
    <col min="7947" max="7947" width="8.5703125" style="84" customWidth="1"/>
    <col min="7948" max="8193" width="8.85546875" style="84"/>
    <col min="8194" max="8194" width="6.28515625" style="84" customWidth="1"/>
    <col min="8195" max="8195" width="22.85546875" style="84" customWidth="1"/>
    <col min="8196" max="8196" width="15.5703125" style="84" customWidth="1"/>
    <col min="8197" max="8197" width="8.42578125" style="84" bestFit="1" customWidth="1"/>
    <col min="8198" max="8198" width="16" style="84" customWidth="1"/>
    <col min="8199" max="8199" width="8.42578125" style="84" customWidth="1"/>
    <col min="8200" max="8200" width="14.7109375" style="84" customWidth="1"/>
    <col min="8201" max="8201" width="8.5703125" style="84" customWidth="1"/>
    <col min="8202" max="8202" width="15.28515625" style="84" customWidth="1"/>
    <col min="8203" max="8203" width="8.5703125" style="84" customWidth="1"/>
    <col min="8204" max="8449" width="8.85546875" style="84"/>
    <col min="8450" max="8450" width="6.28515625" style="84" customWidth="1"/>
    <col min="8451" max="8451" width="22.85546875" style="84" customWidth="1"/>
    <col min="8452" max="8452" width="15.5703125" style="84" customWidth="1"/>
    <col min="8453" max="8453" width="8.42578125" style="84" bestFit="1" customWidth="1"/>
    <col min="8454" max="8454" width="16" style="84" customWidth="1"/>
    <col min="8455" max="8455" width="8.42578125" style="84" customWidth="1"/>
    <col min="8456" max="8456" width="14.7109375" style="84" customWidth="1"/>
    <col min="8457" max="8457" width="8.5703125" style="84" customWidth="1"/>
    <col min="8458" max="8458" width="15.28515625" style="84" customWidth="1"/>
    <col min="8459" max="8459" width="8.5703125" style="84" customWidth="1"/>
    <col min="8460" max="8705" width="8.85546875" style="84"/>
    <col min="8706" max="8706" width="6.28515625" style="84" customWidth="1"/>
    <col min="8707" max="8707" width="22.85546875" style="84" customWidth="1"/>
    <col min="8708" max="8708" width="15.5703125" style="84" customWidth="1"/>
    <col min="8709" max="8709" width="8.42578125" style="84" bestFit="1" customWidth="1"/>
    <col min="8710" max="8710" width="16" style="84" customWidth="1"/>
    <col min="8711" max="8711" width="8.42578125" style="84" customWidth="1"/>
    <col min="8712" max="8712" width="14.7109375" style="84" customWidth="1"/>
    <col min="8713" max="8713" width="8.5703125" style="84" customWidth="1"/>
    <col min="8714" max="8714" width="15.28515625" style="84" customWidth="1"/>
    <col min="8715" max="8715" width="8.5703125" style="84" customWidth="1"/>
    <col min="8716" max="8961" width="8.85546875" style="84"/>
    <col min="8962" max="8962" width="6.28515625" style="84" customWidth="1"/>
    <col min="8963" max="8963" width="22.85546875" style="84" customWidth="1"/>
    <col min="8964" max="8964" width="15.5703125" style="84" customWidth="1"/>
    <col min="8965" max="8965" width="8.42578125" style="84" bestFit="1" customWidth="1"/>
    <col min="8966" max="8966" width="16" style="84" customWidth="1"/>
    <col min="8967" max="8967" width="8.42578125" style="84" customWidth="1"/>
    <col min="8968" max="8968" width="14.7109375" style="84" customWidth="1"/>
    <col min="8969" max="8969" width="8.5703125" style="84" customWidth="1"/>
    <col min="8970" max="8970" width="15.28515625" style="84" customWidth="1"/>
    <col min="8971" max="8971" width="8.5703125" style="84" customWidth="1"/>
    <col min="8972" max="9217" width="8.85546875" style="84"/>
    <col min="9218" max="9218" width="6.28515625" style="84" customWidth="1"/>
    <col min="9219" max="9219" width="22.85546875" style="84" customWidth="1"/>
    <col min="9220" max="9220" width="15.5703125" style="84" customWidth="1"/>
    <col min="9221" max="9221" width="8.42578125" style="84" bestFit="1" customWidth="1"/>
    <col min="9222" max="9222" width="16" style="84" customWidth="1"/>
    <col min="9223" max="9223" width="8.42578125" style="84" customWidth="1"/>
    <col min="9224" max="9224" width="14.7109375" style="84" customWidth="1"/>
    <col min="9225" max="9225" width="8.5703125" style="84" customWidth="1"/>
    <col min="9226" max="9226" width="15.28515625" style="84" customWidth="1"/>
    <col min="9227" max="9227" width="8.5703125" style="84" customWidth="1"/>
    <col min="9228" max="9473" width="8.85546875" style="84"/>
    <col min="9474" max="9474" width="6.28515625" style="84" customWidth="1"/>
    <col min="9475" max="9475" width="22.85546875" style="84" customWidth="1"/>
    <col min="9476" max="9476" width="15.5703125" style="84" customWidth="1"/>
    <col min="9477" max="9477" width="8.42578125" style="84" bestFit="1" customWidth="1"/>
    <col min="9478" max="9478" width="16" style="84" customWidth="1"/>
    <col min="9479" max="9479" width="8.42578125" style="84" customWidth="1"/>
    <col min="9480" max="9480" width="14.7109375" style="84" customWidth="1"/>
    <col min="9481" max="9481" width="8.5703125" style="84" customWidth="1"/>
    <col min="9482" max="9482" width="15.28515625" style="84" customWidth="1"/>
    <col min="9483" max="9483" width="8.5703125" style="84" customWidth="1"/>
    <col min="9484" max="9729" width="8.85546875" style="84"/>
    <col min="9730" max="9730" width="6.28515625" style="84" customWidth="1"/>
    <col min="9731" max="9731" width="22.85546875" style="84" customWidth="1"/>
    <col min="9732" max="9732" width="15.5703125" style="84" customWidth="1"/>
    <col min="9733" max="9733" width="8.42578125" style="84" bestFit="1" customWidth="1"/>
    <col min="9734" max="9734" width="16" style="84" customWidth="1"/>
    <col min="9735" max="9735" width="8.42578125" style="84" customWidth="1"/>
    <col min="9736" max="9736" width="14.7109375" style="84" customWidth="1"/>
    <col min="9737" max="9737" width="8.5703125" style="84" customWidth="1"/>
    <col min="9738" max="9738" width="15.28515625" style="84" customWidth="1"/>
    <col min="9739" max="9739" width="8.5703125" style="84" customWidth="1"/>
    <col min="9740" max="9985" width="8.85546875" style="84"/>
    <col min="9986" max="9986" width="6.28515625" style="84" customWidth="1"/>
    <col min="9987" max="9987" width="22.85546875" style="84" customWidth="1"/>
    <col min="9988" max="9988" width="15.5703125" style="84" customWidth="1"/>
    <col min="9989" max="9989" width="8.42578125" style="84" bestFit="1" customWidth="1"/>
    <col min="9990" max="9990" width="16" style="84" customWidth="1"/>
    <col min="9991" max="9991" width="8.42578125" style="84" customWidth="1"/>
    <col min="9992" max="9992" width="14.7109375" style="84" customWidth="1"/>
    <col min="9993" max="9993" width="8.5703125" style="84" customWidth="1"/>
    <col min="9994" max="9994" width="15.28515625" style="84" customWidth="1"/>
    <col min="9995" max="9995" width="8.5703125" style="84" customWidth="1"/>
    <col min="9996" max="10241" width="8.85546875" style="84"/>
    <col min="10242" max="10242" width="6.28515625" style="84" customWidth="1"/>
    <col min="10243" max="10243" width="22.85546875" style="84" customWidth="1"/>
    <col min="10244" max="10244" width="15.5703125" style="84" customWidth="1"/>
    <col min="10245" max="10245" width="8.42578125" style="84" bestFit="1" customWidth="1"/>
    <col min="10246" max="10246" width="16" style="84" customWidth="1"/>
    <col min="10247" max="10247" width="8.42578125" style="84" customWidth="1"/>
    <col min="10248" max="10248" width="14.7109375" style="84" customWidth="1"/>
    <col min="10249" max="10249" width="8.5703125" style="84" customWidth="1"/>
    <col min="10250" max="10250" width="15.28515625" style="84" customWidth="1"/>
    <col min="10251" max="10251" width="8.5703125" style="84" customWidth="1"/>
    <col min="10252" max="10497" width="8.85546875" style="84"/>
    <col min="10498" max="10498" width="6.28515625" style="84" customWidth="1"/>
    <col min="10499" max="10499" width="22.85546875" style="84" customWidth="1"/>
    <col min="10500" max="10500" width="15.5703125" style="84" customWidth="1"/>
    <col min="10501" max="10501" width="8.42578125" style="84" bestFit="1" customWidth="1"/>
    <col min="10502" max="10502" width="16" style="84" customWidth="1"/>
    <col min="10503" max="10503" width="8.42578125" style="84" customWidth="1"/>
    <col min="10504" max="10504" width="14.7109375" style="84" customWidth="1"/>
    <col min="10505" max="10505" width="8.5703125" style="84" customWidth="1"/>
    <col min="10506" max="10506" width="15.28515625" style="84" customWidth="1"/>
    <col min="10507" max="10507" width="8.5703125" style="84" customWidth="1"/>
    <col min="10508" max="10753" width="8.85546875" style="84"/>
    <col min="10754" max="10754" width="6.28515625" style="84" customWidth="1"/>
    <col min="10755" max="10755" width="22.85546875" style="84" customWidth="1"/>
    <col min="10756" max="10756" width="15.5703125" style="84" customWidth="1"/>
    <col min="10757" max="10757" width="8.42578125" style="84" bestFit="1" customWidth="1"/>
    <col min="10758" max="10758" width="16" style="84" customWidth="1"/>
    <col min="10759" max="10759" width="8.42578125" style="84" customWidth="1"/>
    <col min="10760" max="10760" width="14.7109375" style="84" customWidth="1"/>
    <col min="10761" max="10761" width="8.5703125" style="84" customWidth="1"/>
    <col min="10762" max="10762" width="15.28515625" style="84" customWidth="1"/>
    <col min="10763" max="10763" width="8.5703125" style="84" customWidth="1"/>
    <col min="10764" max="11009" width="8.85546875" style="84"/>
    <col min="11010" max="11010" width="6.28515625" style="84" customWidth="1"/>
    <col min="11011" max="11011" width="22.85546875" style="84" customWidth="1"/>
    <col min="11012" max="11012" width="15.5703125" style="84" customWidth="1"/>
    <col min="11013" max="11013" width="8.42578125" style="84" bestFit="1" customWidth="1"/>
    <col min="11014" max="11014" width="16" style="84" customWidth="1"/>
    <col min="11015" max="11015" width="8.42578125" style="84" customWidth="1"/>
    <col min="11016" max="11016" width="14.7109375" style="84" customWidth="1"/>
    <col min="11017" max="11017" width="8.5703125" style="84" customWidth="1"/>
    <col min="11018" max="11018" width="15.28515625" style="84" customWidth="1"/>
    <col min="11019" max="11019" width="8.5703125" style="84" customWidth="1"/>
    <col min="11020" max="11265" width="8.85546875" style="84"/>
    <col min="11266" max="11266" width="6.28515625" style="84" customWidth="1"/>
    <col min="11267" max="11267" width="22.85546875" style="84" customWidth="1"/>
    <col min="11268" max="11268" width="15.5703125" style="84" customWidth="1"/>
    <col min="11269" max="11269" width="8.42578125" style="84" bestFit="1" customWidth="1"/>
    <col min="11270" max="11270" width="16" style="84" customWidth="1"/>
    <col min="11271" max="11271" width="8.42578125" style="84" customWidth="1"/>
    <col min="11272" max="11272" width="14.7109375" style="84" customWidth="1"/>
    <col min="11273" max="11273" width="8.5703125" style="84" customWidth="1"/>
    <col min="11274" max="11274" width="15.28515625" style="84" customWidth="1"/>
    <col min="11275" max="11275" width="8.5703125" style="84" customWidth="1"/>
    <col min="11276" max="11521" width="8.85546875" style="84"/>
    <col min="11522" max="11522" width="6.28515625" style="84" customWidth="1"/>
    <col min="11523" max="11523" width="22.85546875" style="84" customWidth="1"/>
    <col min="11524" max="11524" width="15.5703125" style="84" customWidth="1"/>
    <col min="11525" max="11525" width="8.42578125" style="84" bestFit="1" customWidth="1"/>
    <col min="11526" max="11526" width="16" style="84" customWidth="1"/>
    <col min="11527" max="11527" width="8.42578125" style="84" customWidth="1"/>
    <col min="11528" max="11528" width="14.7109375" style="84" customWidth="1"/>
    <col min="11529" max="11529" width="8.5703125" style="84" customWidth="1"/>
    <col min="11530" max="11530" width="15.28515625" style="84" customWidth="1"/>
    <col min="11531" max="11531" width="8.5703125" style="84" customWidth="1"/>
    <col min="11532" max="11777" width="8.85546875" style="84"/>
    <col min="11778" max="11778" width="6.28515625" style="84" customWidth="1"/>
    <col min="11779" max="11779" width="22.85546875" style="84" customWidth="1"/>
    <col min="11780" max="11780" width="15.5703125" style="84" customWidth="1"/>
    <col min="11781" max="11781" width="8.42578125" style="84" bestFit="1" customWidth="1"/>
    <col min="11782" max="11782" width="16" style="84" customWidth="1"/>
    <col min="11783" max="11783" width="8.42578125" style="84" customWidth="1"/>
    <col min="11784" max="11784" width="14.7109375" style="84" customWidth="1"/>
    <col min="11785" max="11785" width="8.5703125" style="84" customWidth="1"/>
    <col min="11786" max="11786" width="15.28515625" style="84" customWidth="1"/>
    <col min="11787" max="11787" width="8.5703125" style="84" customWidth="1"/>
    <col min="11788" max="12033" width="8.85546875" style="84"/>
    <col min="12034" max="12034" width="6.28515625" style="84" customWidth="1"/>
    <col min="12035" max="12035" width="22.85546875" style="84" customWidth="1"/>
    <col min="12036" max="12036" width="15.5703125" style="84" customWidth="1"/>
    <col min="12037" max="12037" width="8.42578125" style="84" bestFit="1" customWidth="1"/>
    <col min="12038" max="12038" width="16" style="84" customWidth="1"/>
    <col min="12039" max="12039" width="8.42578125" style="84" customWidth="1"/>
    <col min="12040" max="12040" width="14.7109375" style="84" customWidth="1"/>
    <col min="12041" max="12041" width="8.5703125" style="84" customWidth="1"/>
    <col min="12042" max="12042" width="15.28515625" style="84" customWidth="1"/>
    <col min="12043" max="12043" width="8.5703125" style="84" customWidth="1"/>
    <col min="12044" max="12289" width="8.85546875" style="84"/>
    <col min="12290" max="12290" width="6.28515625" style="84" customWidth="1"/>
    <col min="12291" max="12291" width="22.85546875" style="84" customWidth="1"/>
    <col min="12292" max="12292" width="15.5703125" style="84" customWidth="1"/>
    <col min="12293" max="12293" width="8.42578125" style="84" bestFit="1" customWidth="1"/>
    <col min="12294" max="12294" width="16" style="84" customWidth="1"/>
    <col min="12295" max="12295" width="8.42578125" style="84" customWidth="1"/>
    <col min="12296" max="12296" width="14.7109375" style="84" customWidth="1"/>
    <col min="12297" max="12297" width="8.5703125" style="84" customWidth="1"/>
    <col min="12298" max="12298" width="15.28515625" style="84" customWidth="1"/>
    <col min="12299" max="12299" width="8.5703125" style="84" customWidth="1"/>
    <col min="12300" max="12545" width="8.85546875" style="84"/>
    <col min="12546" max="12546" width="6.28515625" style="84" customWidth="1"/>
    <col min="12547" max="12547" width="22.85546875" style="84" customWidth="1"/>
    <col min="12548" max="12548" width="15.5703125" style="84" customWidth="1"/>
    <col min="12549" max="12549" width="8.42578125" style="84" bestFit="1" customWidth="1"/>
    <col min="12550" max="12550" width="16" style="84" customWidth="1"/>
    <col min="12551" max="12551" width="8.42578125" style="84" customWidth="1"/>
    <col min="12552" max="12552" width="14.7109375" style="84" customWidth="1"/>
    <col min="12553" max="12553" width="8.5703125" style="84" customWidth="1"/>
    <col min="12554" max="12554" width="15.28515625" style="84" customWidth="1"/>
    <col min="12555" max="12555" width="8.5703125" style="84" customWidth="1"/>
    <col min="12556" max="12801" width="8.85546875" style="84"/>
    <col min="12802" max="12802" width="6.28515625" style="84" customWidth="1"/>
    <col min="12803" max="12803" width="22.85546875" style="84" customWidth="1"/>
    <col min="12804" max="12804" width="15.5703125" style="84" customWidth="1"/>
    <col min="12805" max="12805" width="8.42578125" style="84" bestFit="1" customWidth="1"/>
    <col min="12806" max="12806" width="16" style="84" customWidth="1"/>
    <col min="12807" max="12807" width="8.42578125" style="84" customWidth="1"/>
    <col min="12808" max="12808" width="14.7109375" style="84" customWidth="1"/>
    <col min="12809" max="12809" width="8.5703125" style="84" customWidth="1"/>
    <col min="12810" max="12810" width="15.28515625" style="84" customWidth="1"/>
    <col min="12811" max="12811" width="8.5703125" style="84" customWidth="1"/>
    <col min="12812" max="13057" width="8.85546875" style="84"/>
    <col min="13058" max="13058" width="6.28515625" style="84" customWidth="1"/>
    <col min="13059" max="13059" width="22.85546875" style="84" customWidth="1"/>
    <col min="13060" max="13060" width="15.5703125" style="84" customWidth="1"/>
    <col min="13061" max="13061" width="8.42578125" style="84" bestFit="1" customWidth="1"/>
    <col min="13062" max="13062" width="16" style="84" customWidth="1"/>
    <col min="13063" max="13063" width="8.42578125" style="84" customWidth="1"/>
    <col min="13064" max="13064" width="14.7109375" style="84" customWidth="1"/>
    <col min="13065" max="13065" width="8.5703125" style="84" customWidth="1"/>
    <col min="13066" max="13066" width="15.28515625" style="84" customWidth="1"/>
    <col min="13067" max="13067" width="8.5703125" style="84" customWidth="1"/>
    <col min="13068" max="13313" width="8.85546875" style="84"/>
    <col min="13314" max="13314" width="6.28515625" style="84" customWidth="1"/>
    <col min="13315" max="13315" width="22.85546875" style="84" customWidth="1"/>
    <col min="13316" max="13316" width="15.5703125" style="84" customWidth="1"/>
    <col min="13317" max="13317" width="8.42578125" style="84" bestFit="1" customWidth="1"/>
    <col min="13318" max="13318" width="16" style="84" customWidth="1"/>
    <col min="13319" max="13319" width="8.42578125" style="84" customWidth="1"/>
    <col min="13320" max="13320" width="14.7109375" style="84" customWidth="1"/>
    <col min="13321" max="13321" width="8.5703125" style="84" customWidth="1"/>
    <col min="13322" max="13322" width="15.28515625" style="84" customWidth="1"/>
    <col min="13323" max="13323" width="8.5703125" style="84" customWidth="1"/>
    <col min="13324" max="13569" width="8.85546875" style="84"/>
    <col min="13570" max="13570" width="6.28515625" style="84" customWidth="1"/>
    <col min="13571" max="13571" width="22.85546875" style="84" customWidth="1"/>
    <col min="13572" max="13572" width="15.5703125" style="84" customWidth="1"/>
    <col min="13573" max="13573" width="8.42578125" style="84" bestFit="1" customWidth="1"/>
    <col min="13574" max="13574" width="16" style="84" customWidth="1"/>
    <col min="13575" max="13575" width="8.42578125" style="84" customWidth="1"/>
    <col min="13576" max="13576" width="14.7109375" style="84" customWidth="1"/>
    <col min="13577" max="13577" width="8.5703125" style="84" customWidth="1"/>
    <col min="13578" max="13578" width="15.28515625" style="84" customWidth="1"/>
    <col min="13579" max="13579" width="8.5703125" style="84" customWidth="1"/>
    <col min="13580" max="13825" width="8.85546875" style="84"/>
    <col min="13826" max="13826" width="6.28515625" style="84" customWidth="1"/>
    <col min="13827" max="13827" width="22.85546875" style="84" customWidth="1"/>
    <col min="13828" max="13828" width="15.5703125" style="84" customWidth="1"/>
    <col min="13829" max="13829" width="8.42578125" style="84" bestFit="1" customWidth="1"/>
    <col min="13830" max="13830" width="16" style="84" customWidth="1"/>
    <col min="13831" max="13831" width="8.42578125" style="84" customWidth="1"/>
    <col min="13832" max="13832" width="14.7109375" style="84" customWidth="1"/>
    <col min="13833" max="13833" width="8.5703125" style="84" customWidth="1"/>
    <col min="13834" max="13834" width="15.28515625" style="84" customWidth="1"/>
    <col min="13835" max="13835" width="8.5703125" style="84" customWidth="1"/>
    <col min="13836" max="14081" width="8.85546875" style="84"/>
    <col min="14082" max="14082" width="6.28515625" style="84" customWidth="1"/>
    <col min="14083" max="14083" width="22.85546875" style="84" customWidth="1"/>
    <col min="14084" max="14084" width="15.5703125" style="84" customWidth="1"/>
    <col min="14085" max="14085" width="8.42578125" style="84" bestFit="1" customWidth="1"/>
    <col min="14086" max="14086" width="16" style="84" customWidth="1"/>
    <col min="14087" max="14087" width="8.42578125" style="84" customWidth="1"/>
    <col min="14088" max="14088" width="14.7109375" style="84" customWidth="1"/>
    <col min="14089" max="14089" width="8.5703125" style="84" customWidth="1"/>
    <col min="14090" max="14090" width="15.28515625" style="84" customWidth="1"/>
    <col min="14091" max="14091" width="8.5703125" style="84" customWidth="1"/>
    <col min="14092" max="14337" width="8.85546875" style="84"/>
    <col min="14338" max="14338" width="6.28515625" style="84" customWidth="1"/>
    <col min="14339" max="14339" width="22.85546875" style="84" customWidth="1"/>
    <col min="14340" max="14340" width="15.5703125" style="84" customWidth="1"/>
    <col min="14341" max="14341" width="8.42578125" style="84" bestFit="1" customWidth="1"/>
    <col min="14342" max="14342" width="16" style="84" customWidth="1"/>
    <col min="14343" max="14343" width="8.42578125" style="84" customWidth="1"/>
    <col min="14344" max="14344" width="14.7109375" style="84" customWidth="1"/>
    <col min="14345" max="14345" width="8.5703125" style="84" customWidth="1"/>
    <col min="14346" max="14346" width="15.28515625" style="84" customWidth="1"/>
    <col min="14347" max="14347" width="8.5703125" style="84" customWidth="1"/>
    <col min="14348" max="14593" width="8.85546875" style="84"/>
    <col min="14594" max="14594" width="6.28515625" style="84" customWidth="1"/>
    <col min="14595" max="14595" width="22.85546875" style="84" customWidth="1"/>
    <col min="14596" max="14596" width="15.5703125" style="84" customWidth="1"/>
    <col min="14597" max="14597" width="8.42578125" style="84" bestFit="1" customWidth="1"/>
    <col min="14598" max="14598" width="16" style="84" customWidth="1"/>
    <col min="14599" max="14599" width="8.42578125" style="84" customWidth="1"/>
    <col min="14600" max="14600" width="14.7109375" style="84" customWidth="1"/>
    <col min="14601" max="14601" width="8.5703125" style="84" customWidth="1"/>
    <col min="14602" max="14602" width="15.28515625" style="84" customWidth="1"/>
    <col min="14603" max="14603" width="8.5703125" style="84" customWidth="1"/>
    <col min="14604" max="14849" width="8.85546875" style="84"/>
    <col min="14850" max="14850" width="6.28515625" style="84" customWidth="1"/>
    <col min="14851" max="14851" width="22.85546875" style="84" customWidth="1"/>
    <col min="14852" max="14852" width="15.5703125" style="84" customWidth="1"/>
    <col min="14853" max="14853" width="8.42578125" style="84" bestFit="1" customWidth="1"/>
    <col min="14854" max="14854" width="16" style="84" customWidth="1"/>
    <col min="14855" max="14855" width="8.42578125" style="84" customWidth="1"/>
    <col min="14856" max="14856" width="14.7109375" style="84" customWidth="1"/>
    <col min="14857" max="14857" width="8.5703125" style="84" customWidth="1"/>
    <col min="14858" max="14858" width="15.28515625" style="84" customWidth="1"/>
    <col min="14859" max="14859" width="8.5703125" style="84" customWidth="1"/>
    <col min="14860" max="15105" width="8.85546875" style="84"/>
    <col min="15106" max="15106" width="6.28515625" style="84" customWidth="1"/>
    <col min="15107" max="15107" width="22.85546875" style="84" customWidth="1"/>
    <col min="15108" max="15108" width="15.5703125" style="84" customWidth="1"/>
    <col min="15109" max="15109" width="8.42578125" style="84" bestFit="1" customWidth="1"/>
    <col min="15110" max="15110" width="16" style="84" customWidth="1"/>
    <col min="15111" max="15111" width="8.42578125" style="84" customWidth="1"/>
    <col min="15112" max="15112" width="14.7109375" style="84" customWidth="1"/>
    <col min="15113" max="15113" width="8.5703125" style="84" customWidth="1"/>
    <col min="15114" max="15114" width="15.28515625" style="84" customWidth="1"/>
    <col min="15115" max="15115" width="8.5703125" style="84" customWidth="1"/>
    <col min="15116" max="15361" width="8.85546875" style="84"/>
    <col min="15362" max="15362" width="6.28515625" style="84" customWidth="1"/>
    <col min="15363" max="15363" width="22.85546875" style="84" customWidth="1"/>
    <col min="15364" max="15364" width="15.5703125" style="84" customWidth="1"/>
    <col min="15365" max="15365" width="8.42578125" style="84" bestFit="1" customWidth="1"/>
    <col min="15366" max="15366" width="16" style="84" customWidth="1"/>
    <col min="15367" max="15367" width="8.42578125" style="84" customWidth="1"/>
    <col min="15368" max="15368" width="14.7109375" style="84" customWidth="1"/>
    <col min="15369" max="15369" width="8.5703125" style="84" customWidth="1"/>
    <col min="15370" max="15370" width="15.28515625" style="84" customWidth="1"/>
    <col min="15371" max="15371" width="8.5703125" style="84" customWidth="1"/>
    <col min="15372" max="15617" width="8.85546875" style="84"/>
    <col min="15618" max="15618" width="6.28515625" style="84" customWidth="1"/>
    <col min="15619" max="15619" width="22.85546875" style="84" customWidth="1"/>
    <col min="15620" max="15620" width="15.5703125" style="84" customWidth="1"/>
    <col min="15621" max="15621" width="8.42578125" style="84" bestFit="1" customWidth="1"/>
    <col min="15622" max="15622" width="16" style="84" customWidth="1"/>
    <col min="15623" max="15623" width="8.42578125" style="84" customWidth="1"/>
    <col min="15624" max="15624" width="14.7109375" style="84" customWidth="1"/>
    <col min="15625" max="15625" width="8.5703125" style="84" customWidth="1"/>
    <col min="15626" max="15626" width="15.28515625" style="84" customWidth="1"/>
    <col min="15627" max="15627" width="8.5703125" style="84" customWidth="1"/>
    <col min="15628" max="15873" width="8.85546875" style="84"/>
    <col min="15874" max="15874" width="6.28515625" style="84" customWidth="1"/>
    <col min="15875" max="15875" width="22.85546875" style="84" customWidth="1"/>
    <col min="15876" max="15876" width="15.5703125" style="84" customWidth="1"/>
    <col min="15877" max="15877" width="8.42578125" style="84" bestFit="1" customWidth="1"/>
    <col min="15878" max="15878" width="16" style="84" customWidth="1"/>
    <col min="15879" max="15879" width="8.42578125" style="84" customWidth="1"/>
    <col min="15880" max="15880" width="14.7109375" style="84" customWidth="1"/>
    <col min="15881" max="15881" width="8.5703125" style="84" customWidth="1"/>
    <col min="15882" max="15882" width="15.28515625" style="84" customWidth="1"/>
    <col min="15883" max="15883" width="8.5703125" style="84" customWidth="1"/>
    <col min="15884" max="16129" width="8.85546875" style="84"/>
    <col min="16130" max="16130" width="6.28515625" style="84" customWidth="1"/>
    <col min="16131" max="16131" width="22.85546875" style="84" customWidth="1"/>
    <col min="16132" max="16132" width="15.5703125" style="84" customWidth="1"/>
    <col min="16133" max="16133" width="8.42578125" style="84" bestFit="1" customWidth="1"/>
    <col min="16134" max="16134" width="16" style="84" customWidth="1"/>
    <col min="16135" max="16135" width="8.42578125" style="84" customWidth="1"/>
    <col min="16136" max="16136" width="14.7109375" style="84" customWidth="1"/>
    <col min="16137" max="16137" width="8.5703125" style="84" customWidth="1"/>
    <col min="16138" max="16138" width="15.28515625" style="84" customWidth="1"/>
    <col min="16139" max="16139" width="8.5703125" style="84" customWidth="1"/>
    <col min="16140" max="16384" width="8.85546875" style="84"/>
  </cols>
  <sheetData>
    <row r="1" spans="1:21" s="4" customFormat="1" ht="16.5" customHeight="1" x14ac:dyDescent="0.2">
      <c r="B1" s="9"/>
      <c r="C1" s="9"/>
      <c r="D1" s="10"/>
      <c r="E1" s="9"/>
      <c r="F1" s="8"/>
      <c r="G1" s="9"/>
      <c r="H1" s="8"/>
      <c r="I1" s="9"/>
      <c r="J1" s="456" t="s">
        <v>302</v>
      </c>
      <c r="K1" s="456"/>
      <c r="L1" s="456"/>
      <c r="M1" s="456"/>
      <c r="Q1" s="327"/>
      <c r="R1" s="327"/>
      <c r="S1" s="327"/>
      <c r="T1" s="327"/>
      <c r="U1" s="327"/>
    </row>
    <row r="2" spans="1:21" s="4" customFormat="1" ht="16.5" customHeight="1" x14ac:dyDescent="0.2">
      <c r="B2" s="457" t="s">
        <v>153</v>
      </c>
      <c r="C2" s="457"/>
      <c r="D2" s="457"/>
      <c r="E2" s="457"/>
      <c r="F2" s="457"/>
      <c r="G2" s="457"/>
      <c r="H2" s="457"/>
      <c r="I2" s="457"/>
      <c r="J2" s="457"/>
      <c r="K2" s="457"/>
      <c r="L2" s="7"/>
      <c r="M2" s="5"/>
      <c r="Q2" s="327"/>
      <c r="R2" s="327"/>
      <c r="S2" s="327"/>
      <c r="T2" s="327"/>
      <c r="U2" s="327"/>
    </row>
    <row r="3" spans="1:21" s="4" customFormat="1" ht="15.75" customHeight="1" x14ac:dyDescent="0.2">
      <c r="B3" s="457" t="s">
        <v>303</v>
      </c>
      <c r="C3" s="457"/>
      <c r="D3" s="457"/>
      <c r="E3" s="457"/>
      <c r="F3" s="457"/>
      <c r="G3" s="457"/>
      <c r="H3" s="457"/>
      <c r="I3" s="457"/>
      <c r="J3" s="457"/>
      <c r="K3" s="457"/>
      <c r="L3" s="7"/>
      <c r="M3" s="5"/>
      <c r="Q3" s="327"/>
      <c r="R3" s="327"/>
      <c r="S3" s="327"/>
      <c r="T3" s="327"/>
      <c r="U3" s="327"/>
    </row>
    <row r="4" spans="1:21" s="4" customFormat="1" ht="19.5" customHeight="1" thickBot="1" x14ac:dyDescent="0.25">
      <c r="B4" s="11"/>
      <c r="C4" s="6"/>
      <c r="D4" s="6"/>
      <c r="E4" s="6"/>
      <c r="F4" s="6"/>
      <c r="G4" s="6"/>
      <c r="H4" s="6"/>
      <c r="I4" s="6"/>
      <c r="J4" s="6"/>
      <c r="K4" s="6"/>
      <c r="L4" s="6"/>
      <c r="M4" s="5"/>
      <c r="Q4" s="327"/>
      <c r="R4" s="327"/>
      <c r="S4" s="327"/>
      <c r="T4" s="327"/>
      <c r="U4" s="327"/>
    </row>
    <row r="5" spans="1:21" ht="24.75" customHeight="1" x14ac:dyDescent="0.2">
      <c r="A5" s="458" t="s">
        <v>154</v>
      </c>
      <c r="B5" s="460" t="s">
        <v>126</v>
      </c>
      <c r="C5" s="462" t="s">
        <v>155</v>
      </c>
      <c r="D5" s="464" t="s">
        <v>117</v>
      </c>
      <c r="E5" s="465"/>
      <c r="F5" s="464" t="s">
        <v>118</v>
      </c>
      <c r="G5" s="465"/>
      <c r="H5" s="466" t="s">
        <v>119</v>
      </c>
      <c r="I5" s="467"/>
      <c r="J5" s="468" t="s">
        <v>176</v>
      </c>
      <c r="K5" s="469"/>
    </row>
    <row r="6" spans="1:21" ht="30.75" customHeight="1" thickBot="1" x14ac:dyDescent="0.25">
      <c r="A6" s="459"/>
      <c r="B6" s="461"/>
      <c r="C6" s="463"/>
      <c r="D6" s="136" t="s">
        <v>156</v>
      </c>
      <c r="E6" s="137" t="s">
        <v>157</v>
      </c>
      <c r="F6" s="138" t="s">
        <v>156</v>
      </c>
      <c r="G6" s="139" t="s">
        <v>157</v>
      </c>
      <c r="H6" s="136" t="s">
        <v>156</v>
      </c>
      <c r="I6" s="140" t="s">
        <v>157</v>
      </c>
      <c r="J6" s="141" t="s">
        <v>156</v>
      </c>
      <c r="K6" s="142" t="s">
        <v>157</v>
      </c>
      <c r="Q6" s="330" t="s">
        <v>117</v>
      </c>
      <c r="R6" s="331">
        <f>D11</f>
        <v>896516451.72000003</v>
      </c>
      <c r="S6" s="84"/>
      <c r="T6" s="84"/>
      <c r="U6" s="84"/>
    </row>
    <row r="7" spans="1:21" ht="32.25" customHeight="1" x14ac:dyDescent="0.2">
      <c r="A7" s="449" t="s">
        <v>158</v>
      </c>
      <c r="B7" s="85">
        <v>1</v>
      </c>
      <c r="C7" s="86" t="s">
        <v>159</v>
      </c>
      <c r="D7" s="153">
        <f>'Anexa 18'!O95</f>
        <v>863613720.66999996</v>
      </c>
      <c r="E7" s="154">
        <f>'Anexa 18'!N95</f>
        <v>440</v>
      </c>
      <c r="F7" s="155">
        <f>'Anexa 18'!O96</f>
        <v>113218245.90999998</v>
      </c>
      <c r="G7" s="154">
        <f>'Anexa 18'!N96</f>
        <v>68</v>
      </c>
      <c r="H7" s="155">
        <f>'Anexa 18'!O97</f>
        <v>269334461.77999997</v>
      </c>
      <c r="I7" s="156">
        <f>'Anexa 18'!N97</f>
        <v>139</v>
      </c>
      <c r="J7" s="157">
        <f t="shared" ref="J7:K10" si="0">D7+F7+H7</f>
        <v>1246166428.3599999</v>
      </c>
      <c r="K7" s="158">
        <f t="shared" si="0"/>
        <v>647</v>
      </c>
      <c r="Q7" s="330" t="s">
        <v>118</v>
      </c>
      <c r="R7" s="331">
        <f>F11</f>
        <v>194318252.59999999</v>
      </c>
      <c r="S7" s="84"/>
      <c r="T7" s="84"/>
      <c r="U7" s="84"/>
    </row>
    <row r="8" spans="1:21" ht="40.5" customHeight="1" x14ac:dyDescent="0.2">
      <c r="A8" s="450"/>
      <c r="B8" s="87">
        <v>2</v>
      </c>
      <c r="C8" s="88" t="s">
        <v>223</v>
      </c>
      <c r="D8" s="159">
        <f>'Anexa 19'!$O$15</f>
        <v>-163200</v>
      </c>
      <c r="E8" s="160">
        <f>'Anexa 19'!$N$15</f>
        <v>1</v>
      </c>
      <c r="F8" s="161">
        <f>'Anexa 19'!$O$16</f>
        <v>81100006.690000013</v>
      </c>
      <c r="G8" s="160">
        <f>'Anexa 19'!$N$16</f>
        <v>14</v>
      </c>
      <c r="H8" s="161">
        <f>'Anexa 19'!$O$17</f>
        <v>5044596</v>
      </c>
      <c r="I8" s="162">
        <f>'Anexa 19'!$N$17</f>
        <v>2</v>
      </c>
      <c r="J8" s="157">
        <f t="shared" si="0"/>
        <v>85981402.690000013</v>
      </c>
      <c r="K8" s="158">
        <f t="shared" si="0"/>
        <v>17</v>
      </c>
      <c r="Q8" s="330" t="s">
        <v>119</v>
      </c>
      <c r="R8" s="331">
        <f>H11</f>
        <v>286525139.05999994</v>
      </c>
      <c r="S8" s="84"/>
      <c r="T8" s="84"/>
      <c r="U8" s="84"/>
    </row>
    <row r="9" spans="1:21" ht="40.5" customHeight="1" x14ac:dyDescent="0.2">
      <c r="A9" s="451"/>
      <c r="B9" s="87">
        <v>3</v>
      </c>
      <c r="C9" s="88" t="s">
        <v>160</v>
      </c>
      <c r="D9" s="159">
        <f>'Anexa 21'!O13</f>
        <v>829116.34</v>
      </c>
      <c r="E9" s="163">
        <f>'Anexa 21'!N13</f>
        <v>8</v>
      </c>
      <c r="F9" s="159">
        <f>'Anexa 21'!O14</f>
        <v>0</v>
      </c>
      <c r="G9" s="163">
        <f>'Anexa 21'!N14</f>
        <v>0</v>
      </c>
      <c r="H9" s="159">
        <f>'Anexa 21'!O15</f>
        <v>635159.01000000013</v>
      </c>
      <c r="I9" s="163">
        <f>'Anexa 21'!N15</f>
        <v>7</v>
      </c>
      <c r="J9" s="157">
        <f t="shared" si="0"/>
        <v>1464275.35</v>
      </c>
      <c r="K9" s="158">
        <f t="shared" si="0"/>
        <v>15</v>
      </c>
      <c r="S9" s="84"/>
      <c r="T9" s="84"/>
      <c r="U9" s="84"/>
    </row>
    <row r="10" spans="1:21" ht="65.25" customHeight="1" thickBot="1" x14ac:dyDescent="0.25">
      <c r="A10" s="89" t="s">
        <v>161</v>
      </c>
      <c r="B10" s="90">
        <v>4</v>
      </c>
      <c r="C10" s="91" t="s">
        <v>162</v>
      </c>
      <c r="D10" s="164">
        <f>'Anexa 20'!O28</f>
        <v>32236814.709999997</v>
      </c>
      <c r="E10" s="165">
        <f>'Anexa 20'!N28</f>
        <v>21</v>
      </c>
      <c r="F10" s="92">
        <f>'Anexa 20'!O29</f>
        <v>0</v>
      </c>
      <c r="G10" s="165">
        <f>'Anexa 20'!N29</f>
        <v>0</v>
      </c>
      <c r="H10" s="92">
        <f>'Anexa 20'!O30</f>
        <v>11510922.27</v>
      </c>
      <c r="I10" s="93">
        <f>'Anexa 20'!N30</f>
        <v>13</v>
      </c>
      <c r="J10" s="94">
        <f t="shared" si="0"/>
        <v>43747736.979999997</v>
      </c>
      <c r="K10" s="95">
        <f>E10+G10+I10</f>
        <v>34</v>
      </c>
      <c r="M10" s="96">
        <f>D11+F11+H11</f>
        <v>1377359843.3799999</v>
      </c>
    </row>
    <row r="11" spans="1:21" ht="25.5" customHeight="1" x14ac:dyDescent="0.2">
      <c r="A11" s="452" t="s">
        <v>163</v>
      </c>
      <c r="B11" s="453"/>
      <c r="C11" s="453"/>
      <c r="D11" s="143">
        <f>SUM(D7:D10)</f>
        <v>896516451.72000003</v>
      </c>
      <c r="E11" s="144">
        <f t="shared" ref="E11:K11" si="1">SUM(E7:E10)</f>
        <v>470</v>
      </c>
      <c r="F11" s="143">
        <f t="shared" si="1"/>
        <v>194318252.59999999</v>
      </c>
      <c r="G11" s="144">
        <f t="shared" si="1"/>
        <v>82</v>
      </c>
      <c r="H11" s="143">
        <f t="shared" si="1"/>
        <v>286525139.05999994</v>
      </c>
      <c r="I11" s="146">
        <f t="shared" si="1"/>
        <v>161</v>
      </c>
      <c r="J11" s="145">
        <f t="shared" si="1"/>
        <v>1377359843.3799999</v>
      </c>
      <c r="K11" s="146">
        <f t="shared" si="1"/>
        <v>713</v>
      </c>
      <c r="M11" s="97">
        <f>E11+G11+I11</f>
        <v>713</v>
      </c>
    </row>
    <row r="12" spans="1:21" ht="21" customHeight="1" thickBot="1" x14ac:dyDescent="0.25">
      <c r="A12" s="454" t="s">
        <v>164</v>
      </c>
      <c r="B12" s="455"/>
      <c r="C12" s="455"/>
      <c r="D12" s="147">
        <f>D11*100/J11</f>
        <v>65.089486674736747</v>
      </c>
      <c r="E12" s="148">
        <f>E11/K11*100</f>
        <v>65.918653576437592</v>
      </c>
      <c r="F12" s="149">
        <f>F11/J11*100</f>
        <v>14.108023660915567</v>
      </c>
      <c r="G12" s="150">
        <f>G11/K11*100</f>
        <v>11.50070126227209</v>
      </c>
      <c r="H12" s="149">
        <f>H11/J11*100</f>
        <v>20.802489664347686</v>
      </c>
      <c r="I12" s="150">
        <f>I11/K11*100</f>
        <v>22.58064516129032</v>
      </c>
      <c r="J12" s="151">
        <v>100</v>
      </c>
      <c r="K12" s="152">
        <v>100</v>
      </c>
    </row>
    <row r="13" spans="1:21" ht="22.5" customHeight="1" x14ac:dyDescent="0.2">
      <c r="C13" s="98" t="s">
        <v>165</v>
      </c>
      <c r="D13" s="99">
        <f>D11/J11</f>
        <v>0.65089486674736752</v>
      </c>
      <c r="E13" s="99">
        <f>E11/K11</f>
        <v>0.65918653576437591</v>
      </c>
      <c r="F13" s="99">
        <f>F11/J11</f>
        <v>0.14108023660915567</v>
      </c>
      <c r="G13" s="99">
        <f>G11/K11</f>
        <v>0.11500701262272089</v>
      </c>
      <c r="H13" s="99">
        <f>H11/J11</f>
        <v>0.20802489664347684</v>
      </c>
      <c r="I13" s="99">
        <f>I11/K11</f>
        <v>0.22580645161290322</v>
      </c>
      <c r="J13" s="99">
        <f t="shared" ref="J13:K13" si="2">D13+F13+H13</f>
        <v>1</v>
      </c>
      <c r="K13" s="99">
        <f t="shared" si="2"/>
        <v>1</v>
      </c>
    </row>
    <row r="14" spans="1:21" ht="40.5" customHeight="1" x14ac:dyDescent="0.2">
      <c r="C14" s="98"/>
      <c r="D14" s="99" t="s">
        <v>166</v>
      </c>
      <c r="E14" s="99" t="s">
        <v>167</v>
      </c>
      <c r="F14" s="99" t="s">
        <v>168</v>
      </c>
      <c r="G14" s="99" t="s">
        <v>169</v>
      </c>
      <c r="H14" s="99" t="s">
        <v>170</v>
      </c>
      <c r="I14" s="99" t="s">
        <v>171</v>
      </c>
      <c r="J14" s="99"/>
      <c r="K14" s="99"/>
    </row>
    <row r="24" spans="18:21" x14ac:dyDescent="0.2">
      <c r="R24" s="329"/>
    </row>
    <row r="25" spans="18:21" x14ac:dyDescent="0.2">
      <c r="R25" s="330" t="s">
        <v>117</v>
      </c>
      <c r="S25" s="332">
        <f>D13</f>
        <v>0.65089486674736752</v>
      </c>
      <c r="T25" s="84"/>
      <c r="U25" s="84"/>
    </row>
    <row r="26" spans="18:21" x14ac:dyDescent="0.2">
      <c r="R26" s="330" t="s">
        <v>118</v>
      </c>
      <c r="S26" s="332">
        <f>F13</f>
        <v>0.14108023660915567</v>
      </c>
      <c r="T26" s="84"/>
      <c r="U26" s="84"/>
    </row>
    <row r="27" spans="18:21" x14ac:dyDescent="0.2">
      <c r="R27" s="330" t="s">
        <v>119</v>
      </c>
      <c r="S27" s="332">
        <f>H13</f>
        <v>0.20802489664347684</v>
      </c>
      <c r="T27" s="84"/>
      <c r="U27" s="84"/>
    </row>
    <row r="28" spans="18:21" x14ac:dyDescent="0.2">
      <c r="T28" s="84"/>
      <c r="U28" s="84"/>
    </row>
    <row r="146" spans="3:6" x14ac:dyDescent="0.2">
      <c r="C146" s="84">
        <f>SUM(C7:C80)</f>
        <v>0</v>
      </c>
      <c r="D146" s="84">
        <f>SUM(D7:D80)</f>
        <v>1793032969.1803815</v>
      </c>
      <c r="E146" s="84">
        <f>SUM(E7:E80)</f>
        <v>1006.5778401122019</v>
      </c>
      <c r="F146" s="84">
        <f>SUM(F7:F80)</f>
        <v>388636519.44910389</v>
      </c>
    </row>
    <row r="147" spans="3:6" x14ac:dyDescent="0.2">
      <c r="C147" s="84">
        <f>SUM(C81:C85)</f>
        <v>0</v>
      </c>
      <c r="D147" s="84">
        <f t="shared" ref="D147:F147" si="3">SUM(D81:D85)</f>
        <v>0</v>
      </c>
      <c r="E147" s="84">
        <f t="shared" si="3"/>
        <v>0</v>
      </c>
      <c r="F147" s="84">
        <f t="shared" si="3"/>
        <v>0</v>
      </c>
    </row>
    <row r="148" spans="3:6" x14ac:dyDescent="0.2">
      <c r="C148" s="84">
        <f>SUM(C86:C142)</f>
        <v>0</v>
      </c>
      <c r="D148" s="84">
        <f t="shared" ref="D148:F148" si="4">SUM(D86:D142)</f>
        <v>0</v>
      </c>
      <c r="E148" s="84">
        <f t="shared" si="4"/>
        <v>0</v>
      </c>
      <c r="F148" s="84">
        <f t="shared" si="4"/>
        <v>0</v>
      </c>
    </row>
  </sheetData>
  <mergeCells count="14">
    <mergeCell ref="A7:A9"/>
    <mergeCell ref="A11:C11"/>
    <mergeCell ref="A12:C12"/>
    <mergeCell ref="J1:K1"/>
    <mergeCell ref="L1:M1"/>
    <mergeCell ref="B2:K2"/>
    <mergeCell ref="B3:K3"/>
    <mergeCell ref="A5:A6"/>
    <mergeCell ref="B5:B6"/>
    <mergeCell ref="C5:C6"/>
    <mergeCell ref="D5:E5"/>
    <mergeCell ref="F5:G5"/>
    <mergeCell ref="H5:I5"/>
    <mergeCell ref="J5:K5"/>
  </mergeCells>
  <printOptions horizontalCentered="1"/>
  <pageMargins left="0.98425196850393704" right="0.39370078740157483" top="0.39370078740157483" bottom="0.39370078740157483" header="0" footer="0"/>
  <pageSetup paperSize="9" scale="9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  <pageSetUpPr fitToPage="1"/>
  </sheetPr>
  <dimension ref="A1:L143"/>
  <sheetViews>
    <sheetView tabSelected="1" view="pageBreakPreview" zoomScale="90" zoomScaleNormal="70" zoomScaleSheetLayoutView="90" workbookViewId="0">
      <pane xSplit="1" ySplit="6" topLeftCell="B7" activePane="bottomRight" state="frozen"/>
      <selection activeCell="I82" sqref="I82"/>
      <selection pane="topRight" activeCell="I82" sqref="I82"/>
      <selection pane="bottomLeft" activeCell="I82" sqref="I82"/>
      <selection pane="bottomRight" activeCell="I82" sqref="I82"/>
    </sheetView>
  </sheetViews>
  <sheetFormatPr defaultRowHeight="12.75" x14ac:dyDescent="0.2"/>
  <cols>
    <col min="1" max="1" width="13.5703125" style="1" customWidth="1"/>
    <col min="2" max="2" width="6.42578125" style="1" customWidth="1"/>
    <col min="3" max="3" width="18.42578125" style="103" customWidth="1"/>
    <col min="4" max="4" width="10" style="103" customWidth="1"/>
    <col min="5" max="5" width="9" style="103" customWidth="1"/>
    <col min="6" max="6" width="12" style="103" customWidth="1"/>
    <col min="7" max="7" width="14.42578125" style="104" bestFit="1" customWidth="1"/>
    <col min="8" max="8" width="8.140625" style="103" customWidth="1"/>
    <col min="9" max="9" width="7.28515625" style="103" customWidth="1"/>
    <col min="10" max="10" width="8.85546875" style="1"/>
    <col min="11" max="11" width="15.5703125" style="1" customWidth="1"/>
    <col min="12" max="12" width="16.85546875" style="1" customWidth="1"/>
    <col min="13" max="222" width="8.85546875" style="1"/>
    <col min="223" max="223" width="10.5703125" style="1" customWidth="1"/>
    <col min="224" max="224" width="5.140625" style="1" customWidth="1"/>
    <col min="225" max="225" width="20.42578125" style="1" customWidth="1"/>
    <col min="226" max="226" width="7.28515625" style="1" customWidth="1"/>
    <col min="227" max="227" width="8.5703125" style="1" customWidth="1"/>
    <col min="228" max="228" width="9.42578125" style="1" customWidth="1"/>
    <col min="229" max="229" width="13.28515625" style="1" customWidth="1"/>
    <col min="230" max="231" width="5.85546875" style="1" customWidth="1"/>
    <col min="232" max="232" width="7.42578125" style="1" customWidth="1"/>
    <col min="233" max="233" width="7.28515625" style="1" customWidth="1"/>
    <col min="234" max="234" width="9.42578125" style="1" customWidth="1"/>
    <col min="235" max="235" width="13.28515625" style="1" customWidth="1"/>
    <col min="236" max="237" width="5.85546875" style="1" customWidth="1"/>
    <col min="238" max="240" width="9.5703125" style="1" customWidth="1"/>
    <col min="241" max="241" width="9.7109375" style="1" customWidth="1"/>
    <col min="242" max="242" width="10.5703125" style="1" customWidth="1"/>
    <col min="243" max="243" width="9.5703125" style="1" customWidth="1"/>
    <col min="244" max="478" width="8.85546875" style="1"/>
    <col min="479" max="479" width="10.5703125" style="1" customWidth="1"/>
    <col min="480" max="480" width="5.140625" style="1" customWidth="1"/>
    <col min="481" max="481" width="20.42578125" style="1" customWidth="1"/>
    <col min="482" max="482" width="7.28515625" style="1" customWidth="1"/>
    <col min="483" max="483" width="8.5703125" style="1" customWidth="1"/>
    <col min="484" max="484" width="9.42578125" style="1" customWidth="1"/>
    <col min="485" max="485" width="13.28515625" style="1" customWidth="1"/>
    <col min="486" max="487" width="5.85546875" style="1" customWidth="1"/>
    <col min="488" max="488" width="7.42578125" style="1" customWidth="1"/>
    <col min="489" max="489" width="7.28515625" style="1" customWidth="1"/>
    <col min="490" max="490" width="9.42578125" style="1" customWidth="1"/>
    <col min="491" max="491" width="13.28515625" style="1" customWidth="1"/>
    <col min="492" max="493" width="5.85546875" style="1" customWidth="1"/>
    <col min="494" max="496" width="9.5703125" style="1" customWidth="1"/>
    <col min="497" max="497" width="9.7109375" style="1" customWidth="1"/>
    <col min="498" max="498" width="10.5703125" style="1" customWidth="1"/>
    <col min="499" max="499" width="9.5703125" style="1" customWidth="1"/>
    <col min="500" max="734" width="8.85546875" style="1"/>
    <col min="735" max="735" width="10.5703125" style="1" customWidth="1"/>
    <col min="736" max="736" width="5.140625" style="1" customWidth="1"/>
    <col min="737" max="737" width="20.42578125" style="1" customWidth="1"/>
    <col min="738" max="738" width="7.28515625" style="1" customWidth="1"/>
    <col min="739" max="739" width="8.5703125" style="1" customWidth="1"/>
    <col min="740" max="740" width="9.42578125" style="1" customWidth="1"/>
    <col min="741" max="741" width="13.28515625" style="1" customWidth="1"/>
    <col min="742" max="743" width="5.85546875" style="1" customWidth="1"/>
    <col min="744" max="744" width="7.42578125" style="1" customWidth="1"/>
    <col min="745" max="745" width="7.28515625" style="1" customWidth="1"/>
    <col min="746" max="746" width="9.42578125" style="1" customWidth="1"/>
    <col min="747" max="747" width="13.28515625" style="1" customWidth="1"/>
    <col min="748" max="749" width="5.85546875" style="1" customWidth="1"/>
    <col min="750" max="752" width="9.5703125" style="1" customWidth="1"/>
    <col min="753" max="753" width="9.7109375" style="1" customWidth="1"/>
    <col min="754" max="754" width="10.5703125" style="1" customWidth="1"/>
    <col min="755" max="755" width="9.5703125" style="1" customWidth="1"/>
    <col min="756" max="990" width="8.85546875" style="1"/>
    <col min="991" max="991" width="10.5703125" style="1" customWidth="1"/>
    <col min="992" max="992" width="5.140625" style="1" customWidth="1"/>
    <col min="993" max="993" width="20.42578125" style="1" customWidth="1"/>
    <col min="994" max="994" width="7.28515625" style="1" customWidth="1"/>
    <col min="995" max="995" width="8.5703125" style="1" customWidth="1"/>
    <col min="996" max="996" width="9.42578125" style="1" customWidth="1"/>
    <col min="997" max="997" width="13.28515625" style="1" customWidth="1"/>
    <col min="998" max="999" width="5.85546875" style="1" customWidth="1"/>
    <col min="1000" max="1000" width="7.42578125" style="1" customWidth="1"/>
    <col min="1001" max="1001" width="7.28515625" style="1" customWidth="1"/>
    <col min="1002" max="1002" width="9.42578125" style="1" customWidth="1"/>
    <col min="1003" max="1003" width="13.28515625" style="1" customWidth="1"/>
    <col min="1004" max="1005" width="5.85546875" style="1" customWidth="1"/>
    <col min="1006" max="1008" width="9.5703125" style="1" customWidth="1"/>
    <col min="1009" max="1009" width="9.7109375" style="1" customWidth="1"/>
    <col min="1010" max="1010" width="10.5703125" style="1" customWidth="1"/>
    <col min="1011" max="1011" width="9.5703125" style="1" customWidth="1"/>
    <col min="1012" max="1246" width="8.85546875" style="1"/>
    <col min="1247" max="1247" width="10.5703125" style="1" customWidth="1"/>
    <col min="1248" max="1248" width="5.140625" style="1" customWidth="1"/>
    <col min="1249" max="1249" width="20.42578125" style="1" customWidth="1"/>
    <col min="1250" max="1250" width="7.28515625" style="1" customWidth="1"/>
    <col min="1251" max="1251" width="8.5703125" style="1" customWidth="1"/>
    <col min="1252" max="1252" width="9.42578125" style="1" customWidth="1"/>
    <col min="1253" max="1253" width="13.28515625" style="1" customWidth="1"/>
    <col min="1254" max="1255" width="5.85546875" style="1" customWidth="1"/>
    <col min="1256" max="1256" width="7.42578125" style="1" customWidth="1"/>
    <col min="1257" max="1257" width="7.28515625" style="1" customWidth="1"/>
    <col min="1258" max="1258" width="9.42578125" style="1" customWidth="1"/>
    <col min="1259" max="1259" width="13.28515625" style="1" customWidth="1"/>
    <col min="1260" max="1261" width="5.85546875" style="1" customWidth="1"/>
    <col min="1262" max="1264" width="9.5703125" style="1" customWidth="1"/>
    <col min="1265" max="1265" width="9.7109375" style="1" customWidth="1"/>
    <col min="1266" max="1266" width="10.5703125" style="1" customWidth="1"/>
    <col min="1267" max="1267" width="9.5703125" style="1" customWidth="1"/>
    <col min="1268" max="1502" width="8.85546875" style="1"/>
    <col min="1503" max="1503" width="10.5703125" style="1" customWidth="1"/>
    <col min="1504" max="1504" width="5.140625" style="1" customWidth="1"/>
    <col min="1505" max="1505" width="20.42578125" style="1" customWidth="1"/>
    <col min="1506" max="1506" width="7.28515625" style="1" customWidth="1"/>
    <col min="1507" max="1507" width="8.5703125" style="1" customWidth="1"/>
    <col min="1508" max="1508" width="9.42578125" style="1" customWidth="1"/>
    <col min="1509" max="1509" width="13.28515625" style="1" customWidth="1"/>
    <col min="1510" max="1511" width="5.85546875" style="1" customWidth="1"/>
    <col min="1512" max="1512" width="7.42578125" style="1" customWidth="1"/>
    <col min="1513" max="1513" width="7.28515625" style="1" customWidth="1"/>
    <col min="1514" max="1514" width="9.42578125" style="1" customWidth="1"/>
    <col min="1515" max="1515" width="13.28515625" style="1" customWidth="1"/>
    <col min="1516" max="1517" width="5.85546875" style="1" customWidth="1"/>
    <col min="1518" max="1520" width="9.5703125" style="1" customWidth="1"/>
    <col min="1521" max="1521" width="9.7109375" style="1" customWidth="1"/>
    <col min="1522" max="1522" width="10.5703125" style="1" customWidth="1"/>
    <col min="1523" max="1523" width="9.5703125" style="1" customWidth="1"/>
    <col min="1524" max="1758" width="8.85546875" style="1"/>
    <col min="1759" max="1759" width="10.5703125" style="1" customWidth="1"/>
    <col min="1760" max="1760" width="5.140625" style="1" customWidth="1"/>
    <col min="1761" max="1761" width="20.42578125" style="1" customWidth="1"/>
    <col min="1762" max="1762" width="7.28515625" style="1" customWidth="1"/>
    <col min="1763" max="1763" width="8.5703125" style="1" customWidth="1"/>
    <col min="1764" max="1764" width="9.42578125" style="1" customWidth="1"/>
    <col min="1765" max="1765" width="13.28515625" style="1" customWidth="1"/>
    <col min="1766" max="1767" width="5.85546875" style="1" customWidth="1"/>
    <col min="1768" max="1768" width="7.42578125" style="1" customWidth="1"/>
    <col min="1769" max="1769" width="7.28515625" style="1" customWidth="1"/>
    <col min="1770" max="1770" width="9.42578125" style="1" customWidth="1"/>
    <col min="1771" max="1771" width="13.28515625" style="1" customWidth="1"/>
    <col min="1772" max="1773" width="5.85546875" style="1" customWidth="1"/>
    <col min="1774" max="1776" width="9.5703125" style="1" customWidth="1"/>
    <col min="1777" max="1777" width="9.7109375" style="1" customWidth="1"/>
    <col min="1778" max="1778" width="10.5703125" style="1" customWidth="1"/>
    <col min="1779" max="1779" width="9.5703125" style="1" customWidth="1"/>
    <col min="1780" max="2014" width="8.85546875" style="1"/>
    <col min="2015" max="2015" width="10.5703125" style="1" customWidth="1"/>
    <col min="2016" max="2016" width="5.140625" style="1" customWidth="1"/>
    <col min="2017" max="2017" width="20.42578125" style="1" customWidth="1"/>
    <col min="2018" max="2018" width="7.28515625" style="1" customWidth="1"/>
    <col min="2019" max="2019" width="8.5703125" style="1" customWidth="1"/>
    <col min="2020" max="2020" width="9.42578125" style="1" customWidth="1"/>
    <col min="2021" max="2021" width="13.28515625" style="1" customWidth="1"/>
    <col min="2022" max="2023" width="5.85546875" style="1" customWidth="1"/>
    <col min="2024" max="2024" width="7.42578125" style="1" customWidth="1"/>
    <col min="2025" max="2025" width="7.28515625" style="1" customWidth="1"/>
    <col min="2026" max="2026" width="9.42578125" style="1" customWidth="1"/>
    <col min="2027" max="2027" width="13.28515625" style="1" customWidth="1"/>
    <col min="2028" max="2029" width="5.85546875" style="1" customWidth="1"/>
    <col min="2030" max="2032" width="9.5703125" style="1" customWidth="1"/>
    <col min="2033" max="2033" width="9.7109375" style="1" customWidth="1"/>
    <col min="2034" max="2034" width="10.5703125" style="1" customWidth="1"/>
    <col min="2035" max="2035" width="9.5703125" style="1" customWidth="1"/>
    <col min="2036" max="2270" width="8.85546875" style="1"/>
    <col min="2271" max="2271" width="10.5703125" style="1" customWidth="1"/>
    <col min="2272" max="2272" width="5.140625" style="1" customWidth="1"/>
    <col min="2273" max="2273" width="20.42578125" style="1" customWidth="1"/>
    <col min="2274" max="2274" width="7.28515625" style="1" customWidth="1"/>
    <col min="2275" max="2275" width="8.5703125" style="1" customWidth="1"/>
    <col min="2276" max="2276" width="9.42578125" style="1" customWidth="1"/>
    <col min="2277" max="2277" width="13.28515625" style="1" customWidth="1"/>
    <col min="2278" max="2279" width="5.85546875" style="1" customWidth="1"/>
    <col min="2280" max="2280" width="7.42578125" style="1" customWidth="1"/>
    <col min="2281" max="2281" width="7.28515625" style="1" customWidth="1"/>
    <col min="2282" max="2282" width="9.42578125" style="1" customWidth="1"/>
    <col min="2283" max="2283" width="13.28515625" style="1" customWidth="1"/>
    <col min="2284" max="2285" width="5.85546875" style="1" customWidth="1"/>
    <col min="2286" max="2288" width="9.5703125" style="1" customWidth="1"/>
    <col min="2289" max="2289" width="9.7109375" style="1" customWidth="1"/>
    <col min="2290" max="2290" width="10.5703125" style="1" customWidth="1"/>
    <col min="2291" max="2291" width="9.5703125" style="1" customWidth="1"/>
    <col min="2292" max="2526" width="8.85546875" style="1"/>
    <col min="2527" max="2527" width="10.5703125" style="1" customWidth="1"/>
    <col min="2528" max="2528" width="5.140625" style="1" customWidth="1"/>
    <col min="2529" max="2529" width="20.42578125" style="1" customWidth="1"/>
    <col min="2530" max="2530" width="7.28515625" style="1" customWidth="1"/>
    <col min="2531" max="2531" width="8.5703125" style="1" customWidth="1"/>
    <col min="2532" max="2532" width="9.42578125" style="1" customWidth="1"/>
    <col min="2533" max="2533" width="13.28515625" style="1" customWidth="1"/>
    <col min="2534" max="2535" width="5.85546875" style="1" customWidth="1"/>
    <col min="2536" max="2536" width="7.42578125" style="1" customWidth="1"/>
    <col min="2537" max="2537" width="7.28515625" style="1" customWidth="1"/>
    <col min="2538" max="2538" width="9.42578125" style="1" customWidth="1"/>
    <col min="2539" max="2539" width="13.28515625" style="1" customWidth="1"/>
    <col min="2540" max="2541" width="5.85546875" style="1" customWidth="1"/>
    <col min="2542" max="2544" width="9.5703125" style="1" customWidth="1"/>
    <col min="2545" max="2545" width="9.7109375" style="1" customWidth="1"/>
    <col min="2546" max="2546" width="10.5703125" style="1" customWidth="1"/>
    <col min="2547" max="2547" width="9.5703125" style="1" customWidth="1"/>
    <col min="2548" max="2782" width="8.85546875" style="1"/>
    <col min="2783" max="2783" width="10.5703125" style="1" customWidth="1"/>
    <col min="2784" max="2784" width="5.140625" style="1" customWidth="1"/>
    <col min="2785" max="2785" width="20.42578125" style="1" customWidth="1"/>
    <col min="2786" max="2786" width="7.28515625" style="1" customWidth="1"/>
    <col min="2787" max="2787" width="8.5703125" style="1" customWidth="1"/>
    <col min="2788" max="2788" width="9.42578125" style="1" customWidth="1"/>
    <col min="2789" max="2789" width="13.28515625" style="1" customWidth="1"/>
    <col min="2790" max="2791" width="5.85546875" style="1" customWidth="1"/>
    <col min="2792" max="2792" width="7.42578125" style="1" customWidth="1"/>
    <col min="2793" max="2793" width="7.28515625" style="1" customWidth="1"/>
    <col min="2794" max="2794" width="9.42578125" style="1" customWidth="1"/>
    <col min="2795" max="2795" width="13.28515625" style="1" customWidth="1"/>
    <col min="2796" max="2797" width="5.85546875" style="1" customWidth="1"/>
    <col min="2798" max="2800" width="9.5703125" style="1" customWidth="1"/>
    <col min="2801" max="2801" width="9.7109375" style="1" customWidth="1"/>
    <col min="2802" max="2802" width="10.5703125" style="1" customWidth="1"/>
    <col min="2803" max="2803" width="9.5703125" style="1" customWidth="1"/>
    <col min="2804" max="3038" width="8.85546875" style="1"/>
    <col min="3039" max="3039" width="10.5703125" style="1" customWidth="1"/>
    <col min="3040" max="3040" width="5.140625" style="1" customWidth="1"/>
    <col min="3041" max="3041" width="20.42578125" style="1" customWidth="1"/>
    <col min="3042" max="3042" width="7.28515625" style="1" customWidth="1"/>
    <col min="3043" max="3043" width="8.5703125" style="1" customWidth="1"/>
    <col min="3044" max="3044" width="9.42578125" style="1" customWidth="1"/>
    <col min="3045" max="3045" width="13.28515625" style="1" customWidth="1"/>
    <col min="3046" max="3047" width="5.85546875" style="1" customWidth="1"/>
    <col min="3048" max="3048" width="7.42578125" style="1" customWidth="1"/>
    <col min="3049" max="3049" width="7.28515625" style="1" customWidth="1"/>
    <col min="3050" max="3050" width="9.42578125" style="1" customWidth="1"/>
    <col min="3051" max="3051" width="13.28515625" style="1" customWidth="1"/>
    <col min="3052" max="3053" width="5.85546875" style="1" customWidth="1"/>
    <col min="3054" max="3056" width="9.5703125" style="1" customWidth="1"/>
    <col min="3057" max="3057" width="9.7109375" style="1" customWidth="1"/>
    <col min="3058" max="3058" width="10.5703125" style="1" customWidth="1"/>
    <col min="3059" max="3059" width="9.5703125" style="1" customWidth="1"/>
    <col min="3060" max="3294" width="8.85546875" style="1"/>
    <col min="3295" max="3295" width="10.5703125" style="1" customWidth="1"/>
    <col min="3296" max="3296" width="5.140625" style="1" customWidth="1"/>
    <col min="3297" max="3297" width="20.42578125" style="1" customWidth="1"/>
    <col min="3298" max="3298" width="7.28515625" style="1" customWidth="1"/>
    <col min="3299" max="3299" width="8.5703125" style="1" customWidth="1"/>
    <col min="3300" max="3300" width="9.42578125" style="1" customWidth="1"/>
    <col min="3301" max="3301" width="13.28515625" style="1" customWidth="1"/>
    <col min="3302" max="3303" width="5.85546875" style="1" customWidth="1"/>
    <col min="3304" max="3304" width="7.42578125" style="1" customWidth="1"/>
    <col min="3305" max="3305" width="7.28515625" style="1" customWidth="1"/>
    <col min="3306" max="3306" width="9.42578125" style="1" customWidth="1"/>
    <col min="3307" max="3307" width="13.28515625" style="1" customWidth="1"/>
    <col min="3308" max="3309" width="5.85546875" style="1" customWidth="1"/>
    <col min="3310" max="3312" width="9.5703125" style="1" customWidth="1"/>
    <col min="3313" max="3313" width="9.7109375" style="1" customWidth="1"/>
    <col min="3314" max="3314" width="10.5703125" style="1" customWidth="1"/>
    <col min="3315" max="3315" width="9.5703125" style="1" customWidth="1"/>
    <col min="3316" max="3550" width="8.85546875" style="1"/>
    <col min="3551" max="3551" width="10.5703125" style="1" customWidth="1"/>
    <col min="3552" max="3552" width="5.140625" style="1" customWidth="1"/>
    <col min="3553" max="3553" width="20.42578125" style="1" customWidth="1"/>
    <col min="3554" max="3554" width="7.28515625" style="1" customWidth="1"/>
    <col min="3555" max="3555" width="8.5703125" style="1" customWidth="1"/>
    <col min="3556" max="3556" width="9.42578125" style="1" customWidth="1"/>
    <col min="3557" max="3557" width="13.28515625" style="1" customWidth="1"/>
    <col min="3558" max="3559" width="5.85546875" style="1" customWidth="1"/>
    <col min="3560" max="3560" width="7.42578125" style="1" customWidth="1"/>
    <col min="3561" max="3561" width="7.28515625" style="1" customWidth="1"/>
    <col min="3562" max="3562" width="9.42578125" style="1" customWidth="1"/>
    <col min="3563" max="3563" width="13.28515625" style="1" customWidth="1"/>
    <col min="3564" max="3565" width="5.85546875" style="1" customWidth="1"/>
    <col min="3566" max="3568" width="9.5703125" style="1" customWidth="1"/>
    <col min="3569" max="3569" width="9.7109375" style="1" customWidth="1"/>
    <col min="3570" max="3570" width="10.5703125" style="1" customWidth="1"/>
    <col min="3571" max="3571" width="9.5703125" style="1" customWidth="1"/>
    <col min="3572" max="3806" width="8.85546875" style="1"/>
    <col min="3807" max="3807" width="10.5703125" style="1" customWidth="1"/>
    <col min="3808" max="3808" width="5.140625" style="1" customWidth="1"/>
    <col min="3809" max="3809" width="20.42578125" style="1" customWidth="1"/>
    <col min="3810" max="3810" width="7.28515625" style="1" customWidth="1"/>
    <col min="3811" max="3811" width="8.5703125" style="1" customWidth="1"/>
    <col min="3812" max="3812" width="9.42578125" style="1" customWidth="1"/>
    <col min="3813" max="3813" width="13.28515625" style="1" customWidth="1"/>
    <col min="3814" max="3815" width="5.85546875" style="1" customWidth="1"/>
    <col min="3816" max="3816" width="7.42578125" style="1" customWidth="1"/>
    <col min="3817" max="3817" width="7.28515625" style="1" customWidth="1"/>
    <col min="3818" max="3818" width="9.42578125" style="1" customWidth="1"/>
    <col min="3819" max="3819" width="13.28515625" style="1" customWidth="1"/>
    <col min="3820" max="3821" width="5.85546875" style="1" customWidth="1"/>
    <col min="3822" max="3824" width="9.5703125" style="1" customWidth="1"/>
    <col min="3825" max="3825" width="9.7109375" style="1" customWidth="1"/>
    <col min="3826" max="3826" width="10.5703125" style="1" customWidth="1"/>
    <col min="3827" max="3827" width="9.5703125" style="1" customWidth="1"/>
    <col min="3828" max="4062" width="8.85546875" style="1"/>
    <col min="4063" max="4063" width="10.5703125" style="1" customWidth="1"/>
    <col min="4064" max="4064" width="5.140625" style="1" customWidth="1"/>
    <col min="4065" max="4065" width="20.42578125" style="1" customWidth="1"/>
    <col min="4066" max="4066" width="7.28515625" style="1" customWidth="1"/>
    <col min="4067" max="4067" width="8.5703125" style="1" customWidth="1"/>
    <col min="4068" max="4068" width="9.42578125" style="1" customWidth="1"/>
    <col min="4069" max="4069" width="13.28515625" style="1" customWidth="1"/>
    <col min="4070" max="4071" width="5.85546875" style="1" customWidth="1"/>
    <col min="4072" max="4072" width="7.42578125" style="1" customWidth="1"/>
    <col min="4073" max="4073" width="7.28515625" style="1" customWidth="1"/>
    <col min="4074" max="4074" width="9.42578125" style="1" customWidth="1"/>
    <col min="4075" max="4075" width="13.28515625" style="1" customWidth="1"/>
    <col min="4076" max="4077" width="5.85546875" style="1" customWidth="1"/>
    <col min="4078" max="4080" width="9.5703125" style="1" customWidth="1"/>
    <col min="4081" max="4081" width="9.7109375" style="1" customWidth="1"/>
    <col min="4082" max="4082" width="10.5703125" style="1" customWidth="1"/>
    <col min="4083" max="4083" width="9.5703125" style="1" customWidth="1"/>
    <col min="4084" max="4318" width="8.85546875" style="1"/>
    <col min="4319" max="4319" width="10.5703125" style="1" customWidth="1"/>
    <col min="4320" max="4320" width="5.140625" style="1" customWidth="1"/>
    <col min="4321" max="4321" width="20.42578125" style="1" customWidth="1"/>
    <col min="4322" max="4322" width="7.28515625" style="1" customWidth="1"/>
    <col min="4323" max="4323" width="8.5703125" style="1" customWidth="1"/>
    <col min="4324" max="4324" width="9.42578125" style="1" customWidth="1"/>
    <col min="4325" max="4325" width="13.28515625" style="1" customWidth="1"/>
    <col min="4326" max="4327" width="5.85546875" style="1" customWidth="1"/>
    <col min="4328" max="4328" width="7.42578125" style="1" customWidth="1"/>
    <col min="4329" max="4329" width="7.28515625" style="1" customWidth="1"/>
    <col min="4330" max="4330" width="9.42578125" style="1" customWidth="1"/>
    <col min="4331" max="4331" width="13.28515625" style="1" customWidth="1"/>
    <col min="4332" max="4333" width="5.85546875" style="1" customWidth="1"/>
    <col min="4334" max="4336" width="9.5703125" style="1" customWidth="1"/>
    <col min="4337" max="4337" width="9.7109375" style="1" customWidth="1"/>
    <col min="4338" max="4338" width="10.5703125" style="1" customWidth="1"/>
    <col min="4339" max="4339" width="9.5703125" style="1" customWidth="1"/>
    <col min="4340" max="4574" width="8.85546875" style="1"/>
    <col min="4575" max="4575" width="10.5703125" style="1" customWidth="1"/>
    <col min="4576" max="4576" width="5.140625" style="1" customWidth="1"/>
    <col min="4577" max="4577" width="20.42578125" style="1" customWidth="1"/>
    <col min="4578" max="4578" width="7.28515625" style="1" customWidth="1"/>
    <col min="4579" max="4579" width="8.5703125" style="1" customWidth="1"/>
    <col min="4580" max="4580" width="9.42578125" style="1" customWidth="1"/>
    <col min="4581" max="4581" width="13.28515625" style="1" customWidth="1"/>
    <col min="4582" max="4583" width="5.85546875" style="1" customWidth="1"/>
    <col min="4584" max="4584" width="7.42578125" style="1" customWidth="1"/>
    <col min="4585" max="4585" width="7.28515625" style="1" customWidth="1"/>
    <col min="4586" max="4586" width="9.42578125" style="1" customWidth="1"/>
    <col min="4587" max="4587" width="13.28515625" style="1" customWidth="1"/>
    <col min="4588" max="4589" width="5.85546875" style="1" customWidth="1"/>
    <col min="4590" max="4592" width="9.5703125" style="1" customWidth="1"/>
    <col min="4593" max="4593" width="9.7109375" style="1" customWidth="1"/>
    <col min="4594" max="4594" width="10.5703125" style="1" customWidth="1"/>
    <col min="4595" max="4595" width="9.5703125" style="1" customWidth="1"/>
    <col min="4596" max="4830" width="8.85546875" style="1"/>
    <col min="4831" max="4831" width="10.5703125" style="1" customWidth="1"/>
    <col min="4832" max="4832" width="5.140625" style="1" customWidth="1"/>
    <col min="4833" max="4833" width="20.42578125" style="1" customWidth="1"/>
    <col min="4834" max="4834" width="7.28515625" style="1" customWidth="1"/>
    <col min="4835" max="4835" width="8.5703125" style="1" customWidth="1"/>
    <col min="4836" max="4836" width="9.42578125" style="1" customWidth="1"/>
    <col min="4837" max="4837" width="13.28515625" style="1" customWidth="1"/>
    <col min="4838" max="4839" width="5.85546875" style="1" customWidth="1"/>
    <col min="4840" max="4840" width="7.42578125" style="1" customWidth="1"/>
    <col min="4841" max="4841" width="7.28515625" style="1" customWidth="1"/>
    <col min="4842" max="4842" width="9.42578125" style="1" customWidth="1"/>
    <col min="4843" max="4843" width="13.28515625" style="1" customWidth="1"/>
    <col min="4844" max="4845" width="5.85546875" style="1" customWidth="1"/>
    <col min="4846" max="4848" width="9.5703125" style="1" customWidth="1"/>
    <col min="4849" max="4849" width="9.7109375" style="1" customWidth="1"/>
    <col min="4850" max="4850" width="10.5703125" style="1" customWidth="1"/>
    <col min="4851" max="4851" width="9.5703125" style="1" customWidth="1"/>
    <col min="4852" max="5086" width="8.85546875" style="1"/>
    <col min="5087" max="5087" width="10.5703125" style="1" customWidth="1"/>
    <col min="5088" max="5088" width="5.140625" style="1" customWidth="1"/>
    <col min="5089" max="5089" width="20.42578125" style="1" customWidth="1"/>
    <col min="5090" max="5090" width="7.28515625" style="1" customWidth="1"/>
    <col min="5091" max="5091" width="8.5703125" style="1" customWidth="1"/>
    <col min="5092" max="5092" width="9.42578125" style="1" customWidth="1"/>
    <col min="5093" max="5093" width="13.28515625" style="1" customWidth="1"/>
    <col min="5094" max="5095" width="5.85546875" style="1" customWidth="1"/>
    <col min="5096" max="5096" width="7.42578125" style="1" customWidth="1"/>
    <col min="5097" max="5097" width="7.28515625" style="1" customWidth="1"/>
    <col min="5098" max="5098" width="9.42578125" style="1" customWidth="1"/>
    <col min="5099" max="5099" width="13.28515625" style="1" customWidth="1"/>
    <col min="5100" max="5101" width="5.85546875" style="1" customWidth="1"/>
    <col min="5102" max="5104" width="9.5703125" style="1" customWidth="1"/>
    <col min="5105" max="5105" width="9.7109375" style="1" customWidth="1"/>
    <col min="5106" max="5106" width="10.5703125" style="1" customWidth="1"/>
    <col min="5107" max="5107" width="9.5703125" style="1" customWidth="1"/>
    <col min="5108" max="5342" width="8.85546875" style="1"/>
    <col min="5343" max="5343" width="10.5703125" style="1" customWidth="1"/>
    <col min="5344" max="5344" width="5.140625" style="1" customWidth="1"/>
    <col min="5345" max="5345" width="20.42578125" style="1" customWidth="1"/>
    <col min="5346" max="5346" width="7.28515625" style="1" customWidth="1"/>
    <col min="5347" max="5347" width="8.5703125" style="1" customWidth="1"/>
    <col min="5348" max="5348" width="9.42578125" style="1" customWidth="1"/>
    <col min="5349" max="5349" width="13.28515625" style="1" customWidth="1"/>
    <col min="5350" max="5351" width="5.85546875" style="1" customWidth="1"/>
    <col min="5352" max="5352" width="7.42578125" style="1" customWidth="1"/>
    <col min="5353" max="5353" width="7.28515625" style="1" customWidth="1"/>
    <col min="5354" max="5354" width="9.42578125" style="1" customWidth="1"/>
    <col min="5355" max="5355" width="13.28515625" style="1" customWidth="1"/>
    <col min="5356" max="5357" width="5.85546875" style="1" customWidth="1"/>
    <col min="5358" max="5360" width="9.5703125" style="1" customWidth="1"/>
    <col min="5361" max="5361" width="9.7109375" style="1" customWidth="1"/>
    <col min="5362" max="5362" width="10.5703125" style="1" customWidth="1"/>
    <col min="5363" max="5363" width="9.5703125" style="1" customWidth="1"/>
    <col min="5364" max="5598" width="8.85546875" style="1"/>
    <col min="5599" max="5599" width="10.5703125" style="1" customWidth="1"/>
    <col min="5600" max="5600" width="5.140625" style="1" customWidth="1"/>
    <col min="5601" max="5601" width="20.42578125" style="1" customWidth="1"/>
    <col min="5602" max="5602" width="7.28515625" style="1" customWidth="1"/>
    <col min="5603" max="5603" width="8.5703125" style="1" customWidth="1"/>
    <col min="5604" max="5604" width="9.42578125" style="1" customWidth="1"/>
    <col min="5605" max="5605" width="13.28515625" style="1" customWidth="1"/>
    <col min="5606" max="5607" width="5.85546875" style="1" customWidth="1"/>
    <col min="5608" max="5608" width="7.42578125" style="1" customWidth="1"/>
    <col min="5609" max="5609" width="7.28515625" style="1" customWidth="1"/>
    <col min="5610" max="5610" width="9.42578125" style="1" customWidth="1"/>
    <col min="5611" max="5611" width="13.28515625" style="1" customWidth="1"/>
    <col min="5612" max="5613" width="5.85546875" style="1" customWidth="1"/>
    <col min="5614" max="5616" width="9.5703125" style="1" customWidth="1"/>
    <col min="5617" max="5617" width="9.7109375" style="1" customWidth="1"/>
    <col min="5618" max="5618" width="10.5703125" style="1" customWidth="1"/>
    <col min="5619" max="5619" width="9.5703125" style="1" customWidth="1"/>
    <col min="5620" max="5854" width="8.85546875" style="1"/>
    <col min="5855" max="5855" width="10.5703125" style="1" customWidth="1"/>
    <col min="5856" max="5856" width="5.140625" style="1" customWidth="1"/>
    <col min="5857" max="5857" width="20.42578125" style="1" customWidth="1"/>
    <col min="5858" max="5858" width="7.28515625" style="1" customWidth="1"/>
    <col min="5859" max="5859" width="8.5703125" style="1" customWidth="1"/>
    <col min="5860" max="5860" width="9.42578125" style="1" customWidth="1"/>
    <col min="5861" max="5861" width="13.28515625" style="1" customWidth="1"/>
    <col min="5862" max="5863" width="5.85546875" style="1" customWidth="1"/>
    <col min="5864" max="5864" width="7.42578125" style="1" customWidth="1"/>
    <col min="5865" max="5865" width="7.28515625" style="1" customWidth="1"/>
    <col min="5866" max="5866" width="9.42578125" style="1" customWidth="1"/>
    <col min="5867" max="5867" width="13.28515625" style="1" customWidth="1"/>
    <col min="5868" max="5869" width="5.85546875" style="1" customWidth="1"/>
    <col min="5870" max="5872" width="9.5703125" style="1" customWidth="1"/>
    <col min="5873" max="5873" width="9.7109375" style="1" customWidth="1"/>
    <col min="5874" max="5874" width="10.5703125" style="1" customWidth="1"/>
    <col min="5875" max="5875" width="9.5703125" style="1" customWidth="1"/>
    <col min="5876" max="6110" width="8.85546875" style="1"/>
    <col min="6111" max="6111" width="10.5703125" style="1" customWidth="1"/>
    <col min="6112" max="6112" width="5.140625" style="1" customWidth="1"/>
    <col min="6113" max="6113" width="20.42578125" style="1" customWidth="1"/>
    <col min="6114" max="6114" width="7.28515625" style="1" customWidth="1"/>
    <col min="6115" max="6115" width="8.5703125" style="1" customWidth="1"/>
    <col min="6116" max="6116" width="9.42578125" style="1" customWidth="1"/>
    <col min="6117" max="6117" width="13.28515625" style="1" customWidth="1"/>
    <col min="6118" max="6119" width="5.85546875" style="1" customWidth="1"/>
    <col min="6120" max="6120" width="7.42578125" style="1" customWidth="1"/>
    <col min="6121" max="6121" width="7.28515625" style="1" customWidth="1"/>
    <col min="6122" max="6122" width="9.42578125" style="1" customWidth="1"/>
    <col min="6123" max="6123" width="13.28515625" style="1" customWidth="1"/>
    <col min="6124" max="6125" width="5.85546875" style="1" customWidth="1"/>
    <col min="6126" max="6128" width="9.5703125" style="1" customWidth="1"/>
    <col min="6129" max="6129" width="9.7109375" style="1" customWidth="1"/>
    <col min="6130" max="6130" width="10.5703125" style="1" customWidth="1"/>
    <col min="6131" max="6131" width="9.5703125" style="1" customWidth="1"/>
    <col min="6132" max="6366" width="8.85546875" style="1"/>
    <col min="6367" max="6367" width="10.5703125" style="1" customWidth="1"/>
    <col min="6368" max="6368" width="5.140625" style="1" customWidth="1"/>
    <col min="6369" max="6369" width="20.42578125" style="1" customWidth="1"/>
    <col min="6370" max="6370" width="7.28515625" style="1" customWidth="1"/>
    <col min="6371" max="6371" width="8.5703125" style="1" customWidth="1"/>
    <col min="6372" max="6372" width="9.42578125" style="1" customWidth="1"/>
    <col min="6373" max="6373" width="13.28515625" style="1" customWidth="1"/>
    <col min="6374" max="6375" width="5.85546875" style="1" customWidth="1"/>
    <col min="6376" max="6376" width="7.42578125" style="1" customWidth="1"/>
    <col min="6377" max="6377" width="7.28515625" style="1" customWidth="1"/>
    <col min="6378" max="6378" width="9.42578125" style="1" customWidth="1"/>
    <col min="6379" max="6379" width="13.28515625" style="1" customWidth="1"/>
    <col min="6380" max="6381" width="5.85546875" style="1" customWidth="1"/>
    <col min="6382" max="6384" width="9.5703125" style="1" customWidth="1"/>
    <col min="6385" max="6385" width="9.7109375" style="1" customWidth="1"/>
    <col min="6386" max="6386" width="10.5703125" style="1" customWidth="1"/>
    <col min="6387" max="6387" width="9.5703125" style="1" customWidth="1"/>
    <col min="6388" max="6622" width="8.85546875" style="1"/>
    <col min="6623" max="6623" width="10.5703125" style="1" customWidth="1"/>
    <col min="6624" max="6624" width="5.140625" style="1" customWidth="1"/>
    <col min="6625" max="6625" width="20.42578125" style="1" customWidth="1"/>
    <col min="6626" max="6626" width="7.28515625" style="1" customWidth="1"/>
    <col min="6627" max="6627" width="8.5703125" style="1" customWidth="1"/>
    <col min="6628" max="6628" width="9.42578125" style="1" customWidth="1"/>
    <col min="6629" max="6629" width="13.28515625" style="1" customWidth="1"/>
    <col min="6630" max="6631" width="5.85546875" style="1" customWidth="1"/>
    <col min="6632" max="6632" width="7.42578125" style="1" customWidth="1"/>
    <col min="6633" max="6633" width="7.28515625" style="1" customWidth="1"/>
    <col min="6634" max="6634" width="9.42578125" style="1" customWidth="1"/>
    <col min="6635" max="6635" width="13.28515625" style="1" customWidth="1"/>
    <col min="6636" max="6637" width="5.85546875" style="1" customWidth="1"/>
    <col min="6638" max="6640" width="9.5703125" style="1" customWidth="1"/>
    <col min="6641" max="6641" width="9.7109375" style="1" customWidth="1"/>
    <col min="6642" max="6642" width="10.5703125" style="1" customWidth="1"/>
    <col min="6643" max="6643" width="9.5703125" style="1" customWidth="1"/>
    <col min="6644" max="6878" width="8.85546875" style="1"/>
    <col min="6879" max="6879" width="10.5703125" style="1" customWidth="1"/>
    <col min="6880" max="6880" width="5.140625" style="1" customWidth="1"/>
    <col min="6881" max="6881" width="20.42578125" style="1" customWidth="1"/>
    <col min="6882" max="6882" width="7.28515625" style="1" customWidth="1"/>
    <col min="6883" max="6883" width="8.5703125" style="1" customWidth="1"/>
    <col min="6884" max="6884" width="9.42578125" style="1" customWidth="1"/>
    <col min="6885" max="6885" width="13.28515625" style="1" customWidth="1"/>
    <col min="6886" max="6887" width="5.85546875" style="1" customWidth="1"/>
    <col min="6888" max="6888" width="7.42578125" style="1" customWidth="1"/>
    <col min="6889" max="6889" width="7.28515625" style="1" customWidth="1"/>
    <col min="6890" max="6890" width="9.42578125" style="1" customWidth="1"/>
    <col min="6891" max="6891" width="13.28515625" style="1" customWidth="1"/>
    <col min="6892" max="6893" width="5.85546875" style="1" customWidth="1"/>
    <col min="6894" max="6896" width="9.5703125" style="1" customWidth="1"/>
    <col min="6897" max="6897" width="9.7109375" style="1" customWidth="1"/>
    <col min="6898" max="6898" width="10.5703125" style="1" customWidth="1"/>
    <col min="6899" max="6899" width="9.5703125" style="1" customWidth="1"/>
    <col min="6900" max="7134" width="8.85546875" style="1"/>
    <col min="7135" max="7135" width="10.5703125" style="1" customWidth="1"/>
    <col min="7136" max="7136" width="5.140625" style="1" customWidth="1"/>
    <col min="7137" max="7137" width="20.42578125" style="1" customWidth="1"/>
    <col min="7138" max="7138" width="7.28515625" style="1" customWidth="1"/>
    <col min="7139" max="7139" width="8.5703125" style="1" customWidth="1"/>
    <col min="7140" max="7140" width="9.42578125" style="1" customWidth="1"/>
    <col min="7141" max="7141" width="13.28515625" style="1" customWidth="1"/>
    <col min="7142" max="7143" width="5.85546875" style="1" customWidth="1"/>
    <col min="7144" max="7144" width="7.42578125" style="1" customWidth="1"/>
    <col min="7145" max="7145" width="7.28515625" style="1" customWidth="1"/>
    <col min="7146" max="7146" width="9.42578125" style="1" customWidth="1"/>
    <col min="7147" max="7147" width="13.28515625" style="1" customWidth="1"/>
    <col min="7148" max="7149" width="5.85546875" style="1" customWidth="1"/>
    <col min="7150" max="7152" width="9.5703125" style="1" customWidth="1"/>
    <col min="7153" max="7153" width="9.7109375" style="1" customWidth="1"/>
    <col min="7154" max="7154" width="10.5703125" style="1" customWidth="1"/>
    <col min="7155" max="7155" width="9.5703125" style="1" customWidth="1"/>
    <col min="7156" max="7390" width="8.85546875" style="1"/>
    <col min="7391" max="7391" width="10.5703125" style="1" customWidth="1"/>
    <col min="7392" max="7392" width="5.140625" style="1" customWidth="1"/>
    <col min="7393" max="7393" width="20.42578125" style="1" customWidth="1"/>
    <col min="7394" max="7394" width="7.28515625" style="1" customWidth="1"/>
    <col min="7395" max="7395" width="8.5703125" style="1" customWidth="1"/>
    <col min="7396" max="7396" width="9.42578125" style="1" customWidth="1"/>
    <col min="7397" max="7397" width="13.28515625" style="1" customWidth="1"/>
    <col min="7398" max="7399" width="5.85546875" style="1" customWidth="1"/>
    <col min="7400" max="7400" width="7.42578125" style="1" customWidth="1"/>
    <col min="7401" max="7401" width="7.28515625" style="1" customWidth="1"/>
    <col min="7402" max="7402" width="9.42578125" style="1" customWidth="1"/>
    <col min="7403" max="7403" width="13.28515625" style="1" customWidth="1"/>
    <col min="7404" max="7405" width="5.85546875" style="1" customWidth="1"/>
    <col min="7406" max="7408" width="9.5703125" style="1" customWidth="1"/>
    <col min="7409" max="7409" width="9.7109375" style="1" customWidth="1"/>
    <col min="7410" max="7410" width="10.5703125" style="1" customWidth="1"/>
    <col min="7411" max="7411" width="9.5703125" style="1" customWidth="1"/>
    <col min="7412" max="7646" width="8.85546875" style="1"/>
    <col min="7647" max="7647" width="10.5703125" style="1" customWidth="1"/>
    <col min="7648" max="7648" width="5.140625" style="1" customWidth="1"/>
    <col min="7649" max="7649" width="20.42578125" style="1" customWidth="1"/>
    <col min="7650" max="7650" width="7.28515625" style="1" customWidth="1"/>
    <col min="7651" max="7651" width="8.5703125" style="1" customWidth="1"/>
    <col min="7652" max="7652" width="9.42578125" style="1" customWidth="1"/>
    <col min="7653" max="7653" width="13.28515625" style="1" customWidth="1"/>
    <col min="7654" max="7655" width="5.85546875" style="1" customWidth="1"/>
    <col min="7656" max="7656" width="7.42578125" style="1" customWidth="1"/>
    <col min="7657" max="7657" width="7.28515625" style="1" customWidth="1"/>
    <col min="7658" max="7658" width="9.42578125" style="1" customWidth="1"/>
    <col min="7659" max="7659" width="13.28515625" style="1" customWidth="1"/>
    <col min="7660" max="7661" width="5.85546875" style="1" customWidth="1"/>
    <col min="7662" max="7664" width="9.5703125" style="1" customWidth="1"/>
    <col min="7665" max="7665" width="9.7109375" style="1" customWidth="1"/>
    <col min="7666" max="7666" width="10.5703125" style="1" customWidth="1"/>
    <col min="7667" max="7667" width="9.5703125" style="1" customWidth="1"/>
    <col min="7668" max="7902" width="8.85546875" style="1"/>
    <col min="7903" max="7903" width="10.5703125" style="1" customWidth="1"/>
    <col min="7904" max="7904" width="5.140625" style="1" customWidth="1"/>
    <col min="7905" max="7905" width="20.42578125" style="1" customWidth="1"/>
    <col min="7906" max="7906" width="7.28515625" style="1" customWidth="1"/>
    <col min="7907" max="7907" width="8.5703125" style="1" customWidth="1"/>
    <col min="7908" max="7908" width="9.42578125" style="1" customWidth="1"/>
    <col min="7909" max="7909" width="13.28515625" style="1" customWidth="1"/>
    <col min="7910" max="7911" width="5.85546875" style="1" customWidth="1"/>
    <col min="7912" max="7912" width="7.42578125" style="1" customWidth="1"/>
    <col min="7913" max="7913" width="7.28515625" style="1" customWidth="1"/>
    <col min="7914" max="7914" width="9.42578125" style="1" customWidth="1"/>
    <col min="7915" max="7915" width="13.28515625" style="1" customWidth="1"/>
    <col min="7916" max="7917" width="5.85546875" style="1" customWidth="1"/>
    <col min="7918" max="7920" width="9.5703125" style="1" customWidth="1"/>
    <col min="7921" max="7921" width="9.7109375" style="1" customWidth="1"/>
    <col min="7922" max="7922" width="10.5703125" style="1" customWidth="1"/>
    <col min="7923" max="7923" width="9.5703125" style="1" customWidth="1"/>
    <col min="7924" max="8158" width="8.85546875" style="1"/>
    <col min="8159" max="8159" width="10.5703125" style="1" customWidth="1"/>
    <col min="8160" max="8160" width="5.140625" style="1" customWidth="1"/>
    <col min="8161" max="8161" width="20.42578125" style="1" customWidth="1"/>
    <col min="8162" max="8162" width="7.28515625" style="1" customWidth="1"/>
    <col min="8163" max="8163" width="8.5703125" style="1" customWidth="1"/>
    <col min="8164" max="8164" width="9.42578125" style="1" customWidth="1"/>
    <col min="8165" max="8165" width="13.28515625" style="1" customWidth="1"/>
    <col min="8166" max="8167" width="5.85546875" style="1" customWidth="1"/>
    <col min="8168" max="8168" width="7.42578125" style="1" customWidth="1"/>
    <col min="8169" max="8169" width="7.28515625" style="1" customWidth="1"/>
    <col min="8170" max="8170" width="9.42578125" style="1" customWidth="1"/>
    <col min="8171" max="8171" width="13.28515625" style="1" customWidth="1"/>
    <col min="8172" max="8173" width="5.85546875" style="1" customWidth="1"/>
    <col min="8174" max="8176" width="9.5703125" style="1" customWidth="1"/>
    <col min="8177" max="8177" width="9.7109375" style="1" customWidth="1"/>
    <col min="8178" max="8178" width="10.5703125" style="1" customWidth="1"/>
    <col min="8179" max="8179" width="9.5703125" style="1" customWidth="1"/>
    <col min="8180" max="8414" width="8.85546875" style="1"/>
    <col min="8415" max="8415" width="10.5703125" style="1" customWidth="1"/>
    <col min="8416" max="8416" width="5.140625" style="1" customWidth="1"/>
    <col min="8417" max="8417" width="20.42578125" style="1" customWidth="1"/>
    <col min="8418" max="8418" width="7.28515625" style="1" customWidth="1"/>
    <col min="8419" max="8419" width="8.5703125" style="1" customWidth="1"/>
    <col min="8420" max="8420" width="9.42578125" style="1" customWidth="1"/>
    <col min="8421" max="8421" width="13.28515625" style="1" customWidth="1"/>
    <col min="8422" max="8423" width="5.85546875" style="1" customWidth="1"/>
    <col min="8424" max="8424" width="7.42578125" style="1" customWidth="1"/>
    <col min="8425" max="8425" width="7.28515625" style="1" customWidth="1"/>
    <col min="8426" max="8426" width="9.42578125" style="1" customWidth="1"/>
    <col min="8427" max="8427" width="13.28515625" style="1" customWidth="1"/>
    <col min="8428" max="8429" width="5.85546875" style="1" customWidth="1"/>
    <col min="8430" max="8432" width="9.5703125" style="1" customWidth="1"/>
    <col min="8433" max="8433" width="9.7109375" style="1" customWidth="1"/>
    <col min="8434" max="8434" width="10.5703125" style="1" customWidth="1"/>
    <col min="8435" max="8435" width="9.5703125" style="1" customWidth="1"/>
    <col min="8436" max="8670" width="8.85546875" style="1"/>
    <col min="8671" max="8671" width="10.5703125" style="1" customWidth="1"/>
    <col min="8672" max="8672" width="5.140625" style="1" customWidth="1"/>
    <col min="8673" max="8673" width="20.42578125" style="1" customWidth="1"/>
    <col min="8674" max="8674" width="7.28515625" style="1" customWidth="1"/>
    <col min="8675" max="8675" width="8.5703125" style="1" customWidth="1"/>
    <col min="8676" max="8676" width="9.42578125" style="1" customWidth="1"/>
    <col min="8677" max="8677" width="13.28515625" style="1" customWidth="1"/>
    <col min="8678" max="8679" width="5.85546875" style="1" customWidth="1"/>
    <col min="8680" max="8680" width="7.42578125" style="1" customWidth="1"/>
    <col min="8681" max="8681" width="7.28515625" style="1" customWidth="1"/>
    <col min="8682" max="8682" width="9.42578125" style="1" customWidth="1"/>
    <col min="8683" max="8683" width="13.28515625" style="1" customWidth="1"/>
    <col min="8684" max="8685" width="5.85546875" style="1" customWidth="1"/>
    <col min="8686" max="8688" width="9.5703125" style="1" customWidth="1"/>
    <col min="8689" max="8689" width="9.7109375" style="1" customWidth="1"/>
    <col min="8690" max="8690" width="10.5703125" style="1" customWidth="1"/>
    <col min="8691" max="8691" width="9.5703125" style="1" customWidth="1"/>
    <col min="8692" max="8926" width="8.85546875" style="1"/>
    <col min="8927" max="8927" width="10.5703125" style="1" customWidth="1"/>
    <col min="8928" max="8928" width="5.140625" style="1" customWidth="1"/>
    <col min="8929" max="8929" width="20.42578125" style="1" customWidth="1"/>
    <col min="8930" max="8930" width="7.28515625" style="1" customWidth="1"/>
    <col min="8931" max="8931" width="8.5703125" style="1" customWidth="1"/>
    <col min="8932" max="8932" width="9.42578125" style="1" customWidth="1"/>
    <col min="8933" max="8933" width="13.28515625" style="1" customWidth="1"/>
    <col min="8934" max="8935" width="5.85546875" style="1" customWidth="1"/>
    <col min="8936" max="8936" width="7.42578125" style="1" customWidth="1"/>
    <col min="8937" max="8937" width="7.28515625" style="1" customWidth="1"/>
    <col min="8938" max="8938" width="9.42578125" style="1" customWidth="1"/>
    <col min="8939" max="8939" width="13.28515625" style="1" customWidth="1"/>
    <col min="8940" max="8941" width="5.85546875" style="1" customWidth="1"/>
    <col min="8942" max="8944" width="9.5703125" style="1" customWidth="1"/>
    <col min="8945" max="8945" width="9.7109375" style="1" customWidth="1"/>
    <col min="8946" max="8946" width="10.5703125" style="1" customWidth="1"/>
    <col min="8947" max="8947" width="9.5703125" style="1" customWidth="1"/>
    <col min="8948" max="9182" width="8.85546875" style="1"/>
    <col min="9183" max="9183" width="10.5703125" style="1" customWidth="1"/>
    <col min="9184" max="9184" width="5.140625" style="1" customWidth="1"/>
    <col min="9185" max="9185" width="20.42578125" style="1" customWidth="1"/>
    <col min="9186" max="9186" width="7.28515625" style="1" customWidth="1"/>
    <col min="9187" max="9187" width="8.5703125" style="1" customWidth="1"/>
    <col min="9188" max="9188" width="9.42578125" style="1" customWidth="1"/>
    <col min="9189" max="9189" width="13.28515625" style="1" customWidth="1"/>
    <col min="9190" max="9191" width="5.85546875" style="1" customWidth="1"/>
    <col min="9192" max="9192" width="7.42578125" style="1" customWidth="1"/>
    <col min="9193" max="9193" width="7.28515625" style="1" customWidth="1"/>
    <col min="9194" max="9194" width="9.42578125" style="1" customWidth="1"/>
    <col min="9195" max="9195" width="13.28515625" style="1" customWidth="1"/>
    <col min="9196" max="9197" width="5.85546875" style="1" customWidth="1"/>
    <col min="9198" max="9200" width="9.5703125" style="1" customWidth="1"/>
    <col min="9201" max="9201" width="9.7109375" style="1" customWidth="1"/>
    <col min="9202" max="9202" width="10.5703125" style="1" customWidth="1"/>
    <col min="9203" max="9203" width="9.5703125" style="1" customWidth="1"/>
    <col min="9204" max="9438" width="8.85546875" style="1"/>
    <col min="9439" max="9439" width="10.5703125" style="1" customWidth="1"/>
    <col min="9440" max="9440" width="5.140625" style="1" customWidth="1"/>
    <col min="9441" max="9441" width="20.42578125" style="1" customWidth="1"/>
    <col min="9442" max="9442" width="7.28515625" style="1" customWidth="1"/>
    <col min="9443" max="9443" width="8.5703125" style="1" customWidth="1"/>
    <col min="9444" max="9444" width="9.42578125" style="1" customWidth="1"/>
    <col min="9445" max="9445" width="13.28515625" style="1" customWidth="1"/>
    <col min="9446" max="9447" width="5.85546875" style="1" customWidth="1"/>
    <col min="9448" max="9448" width="7.42578125" style="1" customWidth="1"/>
    <col min="9449" max="9449" width="7.28515625" style="1" customWidth="1"/>
    <col min="9450" max="9450" width="9.42578125" style="1" customWidth="1"/>
    <col min="9451" max="9451" width="13.28515625" style="1" customWidth="1"/>
    <col min="9452" max="9453" width="5.85546875" style="1" customWidth="1"/>
    <col min="9454" max="9456" width="9.5703125" style="1" customWidth="1"/>
    <col min="9457" max="9457" width="9.7109375" style="1" customWidth="1"/>
    <col min="9458" max="9458" width="10.5703125" style="1" customWidth="1"/>
    <col min="9459" max="9459" width="9.5703125" style="1" customWidth="1"/>
    <col min="9460" max="9694" width="8.85546875" style="1"/>
    <col min="9695" max="9695" width="10.5703125" style="1" customWidth="1"/>
    <col min="9696" max="9696" width="5.140625" style="1" customWidth="1"/>
    <col min="9697" max="9697" width="20.42578125" style="1" customWidth="1"/>
    <col min="9698" max="9698" width="7.28515625" style="1" customWidth="1"/>
    <col min="9699" max="9699" width="8.5703125" style="1" customWidth="1"/>
    <col min="9700" max="9700" width="9.42578125" style="1" customWidth="1"/>
    <col min="9701" max="9701" width="13.28515625" style="1" customWidth="1"/>
    <col min="9702" max="9703" width="5.85546875" style="1" customWidth="1"/>
    <col min="9704" max="9704" width="7.42578125" style="1" customWidth="1"/>
    <col min="9705" max="9705" width="7.28515625" style="1" customWidth="1"/>
    <col min="9706" max="9706" width="9.42578125" style="1" customWidth="1"/>
    <col min="9707" max="9707" width="13.28515625" style="1" customWidth="1"/>
    <col min="9708" max="9709" width="5.85546875" style="1" customWidth="1"/>
    <col min="9710" max="9712" width="9.5703125" style="1" customWidth="1"/>
    <col min="9713" max="9713" width="9.7109375" style="1" customWidth="1"/>
    <col min="9714" max="9714" width="10.5703125" style="1" customWidth="1"/>
    <col min="9715" max="9715" width="9.5703125" style="1" customWidth="1"/>
    <col min="9716" max="9950" width="8.85546875" style="1"/>
    <col min="9951" max="9951" width="10.5703125" style="1" customWidth="1"/>
    <col min="9952" max="9952" width="5.140625" style="1" customWidth="1"/>
    <col min="9953" max="9953" width="20.42578125" style="1" customWidth="1"/>
    <col min="9954" max="9954" width="7.28515625" style="1" customWidth="1"/>
    <col min="9955" max="9955" width="8.5703125" style="1" customWidth="1"/>
    <col min="9956" max="9956" width="9.42578125" style="1" customWidth="1"/>
    <col min="9957" max="9957" width="13.28515625" style="1" customWidth="1"/>
    <col min="9958" max="9959" width="5.85546875" style="1" customWidth="1"/>
    <col min="9960" max="9960" width="7.42578125" style="1" customWidth="1"/>
    <col min="9961" max="9961" width="7.28515625" style="1" customWidth="1"/>
    <col min="9962" max="9962" width="9.42578125" style="1" customWidth="1"/>
    <col min="9963" max="9963" width="13.28515625" style="1" customWidth="1"/>
    <col min="9964" max="9965" width="5.85546875" style="1" customWidth="1"/>
    <col min="9966" max="9968" width="9.5703125" style="1" customWidth="1"/>
    <col min="9969" max="9969" width="9.7109375" style="1" customWidth="1"/>
    <col min="9970" max="9970" width="10.5703125" style="1" customWidth="1"/>
    <col min="9971" max="9971" width="9.5703125" style="1" customWidth="1"/>
    <col min="9972" max="10206" width="8.85546875" style="1"/>
    <col min="10207" max="10207" width="10.5703125" style="1" customWidth="1"/>
    <col min="10208" max="10208" width="5.140625" style="1" customWidth="1"/>
    <col min="10209" max="10209" width="20.42578125" style="1" customWidth="1"/>
    <col min="10210" max="10210" width="7.28515625" style="1" customWidth="1"/>
    <col min="10211" max="10211" width="8.5703125" style="1" customWidth="1"/>
    <col min="10212" max="10212" width="9.42578125" style="1" customWidth="1"/>
    <col min="10213" max="10213" width="13.28515625" style="1" customWidth="1"/>
    <col min="10214" max="10215" width="5.85546875" style="1" customWidth="1"/>
    <col min="10216" max="10216" width="7.42578125" style="1" customWidth="1"/>
    <col min="10217" max="10217" width="7.28515625" style="1" customWidth="1"/>
    <col min="10218" max="10218" width="9.42578125" style="1" customWidth="1"/>
    <col min="10219" max="10219" width="13.28515625" style="1" customWidth="1"/>
    <col min="10220" max="10221" width="5.85546875" style="1" customWidth="1"/>
    <col min="10222" max="10224" width="9.5703125" style="1" customWidth="1"/>
    <col min="10225" max="10225" width="9.7109375" style="1" customWidth="1"/>
    <col min="10226" max="10226" width="10.5703125" style="1" customWidth="1"/>
    <col min="10227" max="10227" width="9.5703125" style="1" customWidth="1"/>
    <col min="10228" max="10462" width="8.85546875" style="1"/>
    <col min="10463" max="10463" width="10.5703125" style="1" customWidth="1"/>
    <col min="10464" max="10464" width="5.140625" style="1" customWidth="1"/>
    <col min="10465" max="10465" width="20.42578125" style="1" customWidth="1"/>
    <col min="10466" max="10466" width="7.28515625" style="1" customWidth="1"/>
    <col min="10467" max="10467" width="8.5703125" style="1" customWidth="1"/>
    <col min="10468" max="10468" width="9.42578125" style="1" customWidth="1"/>
    <col min="10469" max="10469" width="13.28515625" style="1" customWidth="1"/>
    <col min="10470" max="10471" width="5.85546875" style="1" customWidth="1"/>
    <col min="10472" max="10472" width="7.42578125" style="1" customWidth="1"/>
    <col min="10473" max="10473" width="7.28515625" style="1" customWidth="1"/>
    <col min="10474" max="10474" width="9.42578125" style="1" customWidth="1"/>
    <col min="10475" max="10475" width="13.28515625" style="1" customWidth="1"/>
    <col min="10476" max="10477" width="5.85546875" style="1" customWidth="1"/>
    <col min="10478" max="10480" width="9.5703125" style="1" customWidth="1"/>
    <col min="10481" max="10481" width="9.7109375" style="1" customWidth="1"/>
    <col min="10482" max="10482" width="10.5703125" style="1" customWidth="1"/>
    <col min="10483" max="10483" width="9.5703125" style="1" customWidth="1"/>
    <col min="10484" max="10718" width="8.85546875" style="1"/>
    <col min="10719" max="10719" width="10.5703125" style="1" customWidth="1"/>
    <col min="10720" max="10720" width="5.140625" style="1" customWidth="1"/>
    <col min="10721" max="10721" width="20.42578125" style="1" customWidth="1"/>
    <col min="10722" max="10722" width="7.28515625" style="1" customWidth="1"/>
    <col min="10723" max="10723" width="8.5703125" style="1" customWidth="1"/>
    <col min="10724" max="10724" width="9.42578125" style="1" customWidth="1"/>
    <col min="10725" max="10725" width="13.28515625" style="1" customWidth="1"/>
    <col min="10726" max="10727" width="5.85546875" style="1" customWidth="1"/>
    <col min="10728" max="10728" width="7.42578125" style="1" customWidth="1"/>
    <col min="10729" max="10729" width="7.28515625" style="1" customWidth="1"/>
    <col min="10730" max="10730" width="9.42578125" style="1" customWidth="1"/>
    <col min="10731" max="10731" width="13.28515625" style="1" customWidth="1"/>
    <col min="10732" max="10733" width="5.85546875" style="1" customWidth="1"/>
    <col min="10734" max="10736" width="9.5703125" style="1" customWidth="1"/>
    <col min="10737" max="10737" width="9.7109375" style="1" customWidth="1"/>
    <col min="10738" max="10738" width="10.5703125" style="1" customWidth="1"/>
    <col min="10739" max="10739" width="9.5703125" style="1" customWidth="1"/>
    <col min="10740" max="10974" width="8.85546875" style="1"/>
    <col min="10975" max="10975" width="10.5703125" style="1" customWidth="1"/>
    <col min="10976" max="10976" width="5.140625" style="1" customWidth="1"/>
    <col min="10977" max="10977" width="20.42578125" style="1" customWidth="1"/>
    <col min="10978" max="10978" width="7.28515625" style="1" customWidth="1"/>
    <col min="10979" max="10979" width="8.5703125" style="1" customWidth="1"/>
    <col min="10980" max="10980" width="9.42578125" style="1" customWidth="1"/>
    <col min="10981" max="10981" width="13.28515625" style="1" customWidth="1"/>
    <col min="10982" max="10983" width="5.85546875" style="1" customWidth="1"/>
    <col min="10984" max="10984" width="7.42578125" style="1" customWidth="1"/>
    <col min="10985" max="10985" width="7.28515625" style="1" customWidth="1"/>
    <col min="10986" max="10986" width="9.42578125" style="1" customWidth="1"/>
    <col min="10987" max="10987" width="13.28515625" style="1" customWidth="1"/>
    <col min="10988" max="10989" width="5.85546875" style="1" customWidth="1"/>
    <col min="10990" max="10992" width="9.5703125" style="1" customWidth="1"/>
    <col min="10993" max="10993" width="9.7109375" style="1" customWidth="1"/>
    <col min="10994" max="10994" width="10.5703125" style="1" customWidth="1"/>
    <col min="10995" max="10995" width="9.5703125" style="1" customWidth="1"/>
    <col min="10996" max="11230" width="8.85546875" style="1"/>
    <col min="11231" max="11231" width="10.5703125" style="1" customWidth="1"/>
    <col min="11232" max="11232" width="5.140625" style="1" customWidth="1"/>
    <col min="11233" max="11233" width="20.42578125" style="1" customWidth="1"/>
    <col min="11234" max="11234" width="7.28515625" style="1" customWidth="1"/>
    <col min="11235" max="11235" width="8.5703125" style="1" customWidth="1"/>
    <col min="11236" max="11236" width="9.42578125" style="1" customWidth="1"/>
    <col min="11237" max="11237" width="13.28515625" style="1" customWidth="1"/>
    <col min="11238" max="11239" width="5.85546875" style="1" customWidth="1"/>
    <col min="11240" max="11240" width="7.42578125" style="1" customWidth="1"/>
    <col min="11241" max="11241" width="7.28515625" style="1" customWidth="1"/>
    <col min="11242" max="11242" width="9.42578125" style="1" customWidth="1"/>
    <col min="11243" max="11243" width="13.28515625" style="1" customWidth="1"/>
    <col min="11244" max="11245" width="5.85546875" style="1" customWidth="1"/>
    <col min="11246" max="11248" width="9.5703125" style="1" customWidth="1"/>
    <col min="11249" max="11249" width="9.7109375" style="1" customWidth="1"/>
    <col min="11250" max="11250" width="10.5703125" style="1" customWidth="1"/>
    <col min="11251" max="11251" width="9.5703125" style="1" customWidth="1"/>
    <col min="11252" max="11486" width="8.85546875" style="1"/>
    <col min="11487" max="11487" width="10.5703125" style="1" customWidth="1"/>
    <col min="11488" max="11488" width="5.140625" style="1" customWidth="1"/>
    <col min="11489" max="11489" width="20.42578125" style="1" customWidth="1"/>
    <col min="11490" max="11490" width="7.28515625" style="1" customWidth="1"/>
    <col min="11491" max="11491" width="8.5703125" style="1" customWidth="1"/>
    <col min="11492" max="11492" width="9.42578125" style="1" customWidth="1"/>
    <col min="11493" max="11493" width="13.28515625" style="1" customWidth="1"/>
    <col min="11494" max="11495" width="5.85546875" style="1" customWidth="1"/>
    <col min="11496" max="11496" width="7.42578125" style="1" customWidth="1"/>
    <col min="11497" max="11497" width="7.28515625" style="1" customWidth="1"/>
    <col min="11498" max="11498" width="9.42578125" style="1" customWidth="1"/>
    <col min="11499" max="11499" width="13.28515625" style="1" customWidth="1"/>
    <col min="11500" max="11501" width="5.85546875" style="1" customWidth="1"/>
    <col min="11502" max="11504" width="9.5703125" style="1" customWidth="1"/>
    <col min="11505" max="11505" width="9.7109375" style="1" customWidth="1"/>
    <col min="11506" max="11506" width="10.5703125" style="1" customWidth="1"/>
    <col min="11507" max="11507" width="9.5703125" style="1" customWidth="1"/>
    <col min="11508" max="11742" width="8.85546875" style="1"/>
    <col min="11743" max="11743" width="10.5703125" style="1" customWidth="1"/>
    <col min="11744" max="11744" width="5.140625" style="1" customWidth="1"/>
    <col min="11745" max="11745" width="20.42578125" style="1" customWidth="1"/>
    <col min="11746" max="11746" width="7.28515625" style="1" customWidth="1"/>
    <col min="11747" max="11747" width="8.5703125" style="1" customWidth="1"/>
    <col min="11748" max="11748" width="9.42578125" style="1" customWidth="1"/>
    <col min="11749" max="11749" width="13.28515625" style="1" customWidth="1"/>
    <col min="11750" max="11751" width="5.85546875" style="1" customWidth="1"/>
    <col min="11752" max="11752" width="7.42578125" style="1" customWidth="1"/>
    <col min="11753" max="11753" width="7.28515625" style="1" customWidth="1"/>
    <col min="11754" max="11754" width="9.42578125" style="1" customWidth="1"/>
    <col min="11755" max="11755" width="13.28515625" style="1" customWidth="1"/>
    <col min="11756" max="11757" width="5.85546875" style="1" customWidth="1"/>
    <col min="11758" max="11760" width="9.5703125" style="1" customWidth="1"/>
    <col min="11761" max="11761" width="9.7109375" style="1" customWidth="1"/>
    <col min="11762" max="11762" width="10.5703125" style="1" customWidth="1"/>
    <col min="11763" max="11763" width="9.5703125" style="1" customWidth="1"/>
    <col min="11764" max="11998" width="8.85546875" style="1"/>
    <col min="11999" max="11999" width="10.5703125" style="1" customWidth="1"/>
    <col min="12000" max="12000" width="5.140625" style="1" customWidth="1"/>
    <col min="12001" max="12001" width="20.42578125" style="1" customWidth="1"/>
    <col min="12002" max="12002" width="7.28515625" style="1" customWidth="1"/>
    <col min="12003" max="12003" width="8.5703125" style="1" customWidth="1"/>
    <col min="12004" max="12004" width="9.42578125" style="1" customWidth="1"/>
    <col min="12005" max="12005" width="13.28515625" style="1" customWidth="1"/>
    <col min="12006" max="12007" width="5.85546875" style="1" customWidth="1"/>
    <col min="12008" max="12008" width="7.42578125" style="1" customWidth="1"/>
    <col min="12009" max="12009" width="7.28515625" style="1" customWidth="1"/>
    <col min="12010" max="12010" width="9.42578125" style="1" customWidth="1"/>
    <col min="12011" max="12011" width="13.28515625" style="1" customWidth="1"/>
    <col min="12012" max="12013" width="5.85546875" style="1" customWidth="1"/>
    <col min="12014" max="12016" width="9.5703125" style="1" customWidth="1"/>
    <col min="12017" max="12017" width="9.7109375" style="1" customWidth="1"/>
    <col min="12018" max="12018" width="10.5703125" style="1" customWidth="1"/>
    <col min="12019" max="12019" width="9.5703125" style="1" customWidth="1"/>
    <col min="12020" max="12254" width="8.85546875" style="1"/>
    <col min="12255" max="12255" width="10.5703125" style="1" customWidth="1"/>
    <col min="12256" max="12256" width="5.140625" style="1" customWidth="1"/>
    <col min="12257" max="12257" width="20.42578125" style="1" customWidth="1"/>
    <col min="12258" max="12258" width="7.28515625" style="1" customWidth="1"/>
    <col min="12259" max="12259" width="8.5703125" style="1" customWidth="1"/>
    <col min="12260" max="12260" width="9.42578125" style="1" customWidth="1"/>
    <col min="12261" max="12261" width="13.28515625" style="1" customWidth="1"/>
    <col min="12262" max="12263" width="5.85546875" style="1" customWidth="1"/>
    <col min="12264" max="12264" width="7.42578125" style="1" customWidth="1"/>
    <col min="12265" max="12265" width="7.28515625" style="1" customWidth="1"/>
    <col min="12266" max="12266" width="9.42578125" style="1" customWidth="1"/>
    <col min="12267" max="12267" width="13.28515625" style="1" customWidth="1"/>
    <col min="12268" max="12269" width="5.85546875" style="1" customWidth="1"/>
    <col min="12270" max="12272" width="9.5703125" style="1" customWidth="1"/>
    <col min="12273" max="12273" width="9.7109375" style="1" customWidth="1"/>
    <col min="12274" max="12274" width="10.5703125" style="1" customWidth="1"/>
    <col min="12275" max="12275" width="9.5703125" style="1" customWidth="1"/>
    <col min="12276" max="12510" width="8.85546875" style="1"/>
    <col min="12511" max="12511" width="10.5703125" style="1" customWidth="1"/>
    <col min="12512" max="12512" width="5.140625" style="1" customWidth="1"/>
    <col min="12513" max="12513" width="20.42578125" style="1" customWidth="1"/>
    <col min="12514" max="12514" width="7.28515625" style="1" customWidth="1"/>
    <col min="12515" max="12515" width="8.5703125" style="1" customWidth="1"/>
    <col min="12516" max="12516" width="9.42578125" style="1" customWidth="1"/>
    <col min="12517" max="12517" width="13.28515625" style="1" customWidth="1"/>
    <col min="12518" max="12519" width="5.85546875" style="1" customWidth="1"/>
    <col min="12520" max="12520" width="7.42578125" style="1" customWidth="1"/>
    <col min="12521" max="12521" width="7.28515625" style="1" customWidth="1"/>
    <col min="12522" max="12522" width="9.42578125" style="1" customWidth="1"/>
    <col min="12523" max="12523" width="13.28515625" style="1" customWidth="1"/>
    <col min="12524" max="12525" width="5.85546875" style="1" customWidth="1"/>
    <col min="12526" max="12528" width="9.5703125" style="1" customWidth="1"/>
    <col min="12529" max="12529" width="9.7109375" style="1" customWidth="1"/>
    <col min="12530" max="12530" width="10.5703125" style="1" customWidth="1"/>
    <col min="12531" max="12531" width="9.5703125" style="1" customWidth="1"/>
    <col min="12532" max="12766" width="8.85546875" style="1"/>
    <col min="12767" max="12767" width="10.5703125" style="1" customWidth="1"/>
    <col min="12768" max="12768" width="5.140625" style="1" customWidth="1"/>
    <col min="12769" max="12769" width="20.42578125" style="1" customWidth="1"/>
    <col min="12770" max="12770" width="7.28515625" style="1" customWidth="1"/>
    <col min="12771" max="12771" width="8.5703125" style="1" customWidth="1"/>
    <col min="12772" max="12772" width="9.42578125" style="1" customWidth="1"/>
    <col min="12773" max="12773" width="13.28515625" style="1" customWidth="1"/>
    <col min="12774" max="12775" width="5.85546875" style="1" customWidth="1"/>
    <col min="12776" max="12776" width="7.42578125" style="1" customWidth="1"/>
    <col min="12777" max="12777" width="7.28515625" style="1" customWidth="1"/>
    <col min="12778" max="12778" width="9.42578125" style="1" customWidth="1"/>
    <col min="12779" max="12779" width="13.28515625" style="1" customWidth="1"/>
    <col min="12780" max="12781" width="5.85546875" style="1" customWidth="1"/>
    <col min="12782" max="12784" width="9.5703125" style="1" customWidth="1"/>
    <col min="12785" max="12785" width="9.7109375" style="1" customWidth="1"/>
    <col min="12786" max="12786" width="10.5703125" style="1" customWidth="1"/>
    <col min="12787" max="12787" width="9.5703125" style="1" customWidth="1"/>
    <col min="12788" max="13022" width="8.85546875" style="1"/>
    <col min="13023" max="13023" width="10.5703125" style="1" customWidth="1"/>
    <col min="13024" max="13024" width="5.140625" style="1" customWidth="1"/>
    <col min="13025" max="13025" width="20.42578125" style="1" customWidth="1"/>
    <col min="13026" max="13026" width="7.28515625" style="1" customWidth="1"/>
    <col min="13027" max="13027" width="8.5703125" style="1" customWidth="1"/>
    <col min="13028" max="13028" width="9.42578125" style="1" customWidth="1"/>
    <col min="13029" max="13029" width="13.28515625" style="1" customWidth="1"/>
    <col min="13030" max="13031" width="5.85546875" style="1" customWidth="1"/>
    <col min="13032" max="13032" width="7.42578125" style="1" customWidth="1"/>
    <col min="13033" max="13033" width="7.28515625" style="1" customWidth="1"/>
    <col min="13034" max="13034" width="9.42578125" style="1" customWidth="1"/>
    <col min="13035" max="13035" width="13.28515625" style="1" customWidth="1"/>
    <col min="13036" max="13037" width="5.85546875" style="1" customWidth="1"/>
    <col min="13038" max="13040" width="9.5703125" style="1" customWidth="1"/>
    <col min="13041" max="13041" width="9.7109375" style="1" customWidth="1"/>
    <col min="13042" max="13042" width="10.5703125" style="1" customWidth="1"/>
    <col min="13043" max="13043" width="9.5703125" style="1" customWidth="1"/>
    <col min="13044" max="13278" width="8.85546875" style="1"/>
    <col min="13279" max="13279" width="10.5703125" style="1" customWidth="1"/>
    <col min="13280" max="13280" width="5.140625" style="1" customWidth="1"/>
    <col min="13281" max="13281" width="20.42578125" style="1" customWidth="1"/>
    <col min="13282" max="13282" width="7.28515625" style="1" customWidth="1"/>
    <col min="13283" max="13283" width="8.5703125" style="1" customWidth="1"/>
    <col min="13284" max="13284" width="9.42578125" style="1" customWidth="1"/>
    <col min="13285" max="13285" width="13.28515625" style="1" customWidth="1"/>
    <col min="13286" max="13287" width="5.85546875" style="1" customWidth="1"/>
    <col min="13288" max="13288" width="7.42578125" style="1" customWidth="1"/>
    <col min="13289" max="13289" width="7.28515625" style="1" customWidth="1"/>
    <col min="13290" max="13290" width="9.42578125" style="1" customWidth="1"/>
    <col min="13291" max="13291" width="13.28515625" style="1" customWidth="1"/>
    <col min="13292" max="13293" width="5.85546875" style="1" customWidth="1"/>
    <col min="13294" max="13296" width="9.5703125" style="1" customWidth="1"/>
    <col min="13297" max="13297" width="9.7109375" style="1" customWidth="1"/>
    <col min="13298" max="13298" width="10.5703125" style="1" customWidth="1"/>
    <col min="13299" max="13299" width="9.5703125" style="1" customWidth="1"/>
    <col min="13300" max="13534" width="8.85546875" style="1"/>
    <col min="13535" max="13535" width="10.5703125" style="1" customWidth="1"/>
    <col min="13536" max="13536" width="5.140625" style="1" customWidth="1"/>
    <col min="13537" max="13537" width="20.42578125" style="1" customWidth="1"/>
    <col min="13538" max="13538" width="7.28515625" style="1" customWidth="1"/>
    <col min="13539" max="13539" width="8.5703125" style="1" customWidth="1"/>
    <col min="13540" max="13540" width="9.42578125" style="1" customWidth="1"/>
    <col min="13541" max="13541" width="13.28515625" style="1" customWidth="1"/>
    <col min="13542" max="13543" width="5.85546875" style="1" customWidth="1"/>
    <col min="13544" max="13544" width="7.42578125" style="1" customWidth="1"/>
    <col min="13545" max="13545" width="7.28515625" style="1" customWidth="1"/>
    <col min="13546" max="13546" width="9.42578125" style="1" customWidth="1"/>
    <col min="13547" max="13547" width="13.28515625" style="1" customWidth="1"/>
    <col min="13548" max="13549" width="5.85546875" style="1" customWidth="1"/>
    <col min="13550" max="13552" width="9.5703125" style="1" customWidth="1"/>
    <col min="13553" max="13553" width="9.7109375" style="1" customWidth="1"/>
    <col min="13554" max="13554" width="10.5703125" style="1" customWidth="1"/>
    <col min="13555" max="13555" width="9.5703125" style="1" customWidth="1"/>
    <col min="13556" max="13790" width="8.85546875" style="1"/>
    <col min="13791" max="13791" width="10.5703125" style="1" customWidth="1"/>
    <col min="13792" max="13792" width="5.140625" style="1" customWidth="1"/>
    <col min="13793" max="13793" width="20.42578125" style="1" customWidth="1"/>
    <col min="13794" max="13794" width="7.28515625" style="1" customWidth="1"/>
    <col min="13795" max="13795" width="8.5703125" style="1" customWidth="1"/>
    <col min="13796" max="13796" width="9.42578125" style="1" customWidth="1"/>
    <col min="13797" max="13797" width="13.28515625" style="1" customWidth="1"/>
    <col min="13798" max="13799" width="5.85546875" style="1" customWidth="1"/>
    <col min="13800" max="13800" width="7.42578125" style="1" customWidth="1"/>
    <col min="13801" max="13801" width="7.28515625" style="1" customWidth="1"/>
    <col min="13802" max="13802" width="9.42578125" style="1" customWidth="1"/>
    <col min="13803" max="13803" width="13.28515625" style="1" customWidth="1"/>
    <col min="13804" max="13805" width="5.85546875" style="1" customWidth="1"/>
    <col min="13806" max="13808" width="9.5703125" style="1" customWidth="1"/>
    <col min="13809" max="13809" width="9.7109375" style="1" customWidth="1"/>
    <col min="13810" max="13810" width="10.5703125" style="1" customWidth="1"/>
    <col min="13811" max="13811" width="9.5703125" style="1" customWidth="1"/>
    <col min="13812" max="14046" width="8.85546875" style="1"/>
    <col min="14047" max="14047" width="10.5703125" style="1" customWidth="1"/>
    <col min="14048" max="14048" width="5.140625" style="1" customWidth="1"/>
    <col min="14049" max="14049" width="20.42578125" style="1" customWidth="1"/>
    <col min="14050" max="14050" width="7.28515625" style="1" customWidth="1"/>
    <col min="14051" max="14051" width="8.5703125" style="1" customWidth="1"/>
    <col min="14052" max="14052" width="9.42578125" style="1" customWidth="1"/>
    <col min="14053" max="14053" width="13.28515625" style="1" customWidth="1"/>
    <col min="14054" max="14055" width="5.85546875" style="1" customWidth="1"/>
    <col min="14056" max="14056" width="7.42578125" style="1" customWidth="1"/>
    <col min="14057" max="14057" width="7.28515625" style="1" customWidth="1"/>
    <col min="14058" max="14058" width="9.42578125" style="1" customWidth="1"/>
    <col min="14059" max="14059" width="13.28515625" style="1" customWidth="1"/>
    <col min="14060" max="14061" width="5.85546875" style="1" customWidth="1"/>
    <col min="14062" max="14064" width="9.5703125" style="1" customWidth="1"/>
    <col min="14065" max="14065" width="9.7109375" style="1" customWidth="1"/>
    <col min="14066" max="14066" width="10.5703125" style="1" customWidth="1"/>
    <col min="14067" max="14067" width="9.5703125" style="1" customWidth="1"/>
    <col min="14068" max="14302" width="8.85546875" style="1"/>
    <col min="14303" max="14303" width="10.5703125" style="1" customWidth="1"/>
    <col min="14304" max="14304" width="5.140625" style="1" customWidth="1"/>
    <col min="14305" max="14305" width="20.42578125" style="1" customWidth="1"/>
    <col min="14306" max="14306" width="7.28515625" style="1" customWidth="1"/>
    <col min="14307" max="14307" width="8.5703125" style="1" customWidth="1"/>
    <col min="14308" max="14308" width="9.42578125" style="1" customWidth="1"/>
    <col min="14309" max="14309" width="13.28515625" style="1" customWidth="1"/>
    <col min="14310" max="14311" width="5.85546875" style="1" customWidth="1"/>
    <col min="14312" max="14312" width="7.42578125" style="1" customWidth="1"/>
    <col min="14313" max="14313" width="7.28515625" style="1" customWidth="1"/>
    <col min="14314" max="14314" width="9.42578125" style="1" customWidth="1"/>
    <col min="14315" max="14315" width="13.28515625" style="1" customWidth="1"/>
    <col min="14316" max="14317" width="5.85546875" style="1" customWidth="1"/>
    <col min="14318" max="14320" width="9.5703125" style="1" customWidth="1"/>
    <col min="14321" max="14321" width="9.7109375" style="1" customWidth="1"/>
    <col min="14322" max="14322" width="10.5703125" style="1" customWidth="1"/>
    <col min="14323" max="14323" width="9.5703125" style="1" customWidth="1"/>
    <col min="14324" max="14558" width="8.85546875" style="1"/>
    <col min="14559" max="14559" width="10.5703125" style="1" customWidth="1"/>
    <col min="14560" max="14560" width="5.140625" style="1" customWidth="1"/>
    <col min="14561" max="14561" width="20.42578125" style="1" customWidth="1"/>
    <col min="14562" max="14562" width="7.28515625" style="1" customWidth="1"/>
    <col min="14563" max="14563" width="8.5703125" style="1" customWidth="1"/>
    <col min="14564" max="14564" width="9.42578125" style="1" customWidth="1"/>
    <col min="14565" max="14565" width="13.28515625" style="1" customWidth="1"/>
    <col min="14566" max="14567" width="5.85546875" style="1" customWidth="1"/>
    <col min="14568" max="14568" width="7.42578125" style="1" customWidth="1"/>
    <col min="14569" max="14569" width="7.28515625" style="1" customWidth="1"/>
    <col min="14570" max="14570" width="9.42578125" style="1" customWidth="1"/>
    <col min="14571" max="14571" width="13.28515625" style="1" customWidth="1"/>
    <col min="14572" max="14573" width="5.85546875" style="1" customWidth="1"/>
    <col min="14574" max="14576" width="9.5703125" style="1" customWidth="1"/>
    <col min="14577" max="14577" width="9.7109375" style="1" customWidth="1"/>
    <col min="14578" max="14578" width="10.5703125" style="1" customWidth="1"/>
    <col min="14579" max="14579" width="9.5703125" style="1" customWidth="1"/>
    <col min="14580" max="14814" width="8.85546875" style="1"/>
    <col min="14815" max="14815" width="10.5703125" style="1" customWidth="1"/>
    <col min="14816" max="14816" width="5.140625" style="1" customWidth="1"/>
    <col min="14817" max="14817" width="20.42578125" style="1" customWidth="1"/>
    <col min="14818" max="14818" width="7.28515625" style="1" customWidth="1"/>
    <col min="14819" max="14819" width="8.5703125" style="1" customWidth="1"/>
    <col min="14820" max="14820" width="9.42578125" style="1" customWidth="1"/>
    <col min="14821" max="14821" width="13.28515625" style="1" customWidth="1"/>
    <col min="14822" max="14823" width="5.85546875" style="1" customWidth="1"/>
    <col min="14824" max="14824" width="7.42578125" style="1" customWidth="1"/>
    <col min="14825" max="14825" width="7.28515625" style="1" customWidth="1"/>
    <col min="14826" max="14826" width="9.42578125" style="1" customWidth="1"/>
    <col min="14827" max="14827" width="13.28515625" style="1" customWidth="1"/>
    <col min="14828" max="14829" width="5.85546875" style="1" customWidth="1"/>
    <col min="14830" max="14832" width="9.5703125" style="1" customWidth="1"/>
    <col min="14833" max="14833" width="9.7109375" style="1" customWidth="1"/>
    <col min="14834" max="14834" width="10.5703125" style="1" customWidth="1"/>
    <col min="14835" max="14835" width="9.5703125" style="1" customWidth="1"/>
    <col min="14836" max="15070" width="8.85546875" style="1"/>
    <col min="15071" max="15071" width="10.5703125" style="1" customWidth="1"/>
    <col min="15072" max="15072" width="5.140625" style="1" customWidth="1"/>
    <col min="15073" max="15073" width="20.42578125" style="1" customWidth="1"/>
    <col min="15074" max="15074" width="7.28515625" style="1" customWidth="1"/>
    <col min="15075" max="15075" width="8.5703125" style="1" customWidth="1"/>
    <col min="15076" max="15076" width="9.42578125" style="1" customWidth="1"/>
    <col min="15077" max="15077" width="13.28515625" style="1" customWidth="1"/>
    <col min="15078" max="15079" width="5.85546875" style="1" customWidth="1"/>
    <col min="15080" max="15080" width="7.42578125" style="1" customWidth="1"/>
    <col min="15081" max="15081" width="7.28515625" style="1" customWidth="1"/>
    <col min="15082" max="15082" width="9.42578125" style="1" customWidth="1"/>
    <col min="15083" max="15083" width="13.28515625" style="1" customWidth="1"/>
    <col min="15084" max="15085" width="5.85546875" style="1" customWidth="1"/>
    <col min="15086" max="15088" width="9.5703125" style="1" customWidth="1"/>
    <col min="15089" max="15089" width="9.7109375" style="1" customWidth="1"/>
    <col min="15090" max="15090" width="10.5703125" style="1" customWidth="1"/>
    <col min="15091" max="15091" width="9.5703125" style="1" customWidth="1"/>
    <col min="15092" max="15326" width="8.85546875" style="1"/>
    <col min="15327" max="15327" width="10.5703125" style="1" customWidth="1"/>
    <col min="15328" max="15328" width="5.140625" style="1" customWidth="1"/>
    <col min="15329" max="15329" width="20.42578125" style="1" customWidth="1"/>
    <col min="15330" max="15330" width="7.28515625" style="1" customWidth="1"/>
    <col min="15331" max="15331" width="8.5703125" style="1" customWidth="1"/>
    <col min="15332" max="15332" width="9.42578125" style="1" customWidth="1"/>
    <col min="15333" max="15333" width="13.28515625" style="1" customWidth="1"/>
    <col min="15334" max="15335" width="5.85546875" style="1" customWidth="1"/>
    <col min="15336" max="15336" width="7.42578125" style="1" customWidth="1"/>
    <col min="15337" max="15337" width="7.28515625" style="1" customWidth="1"/>
    <col min="15338" max="15338" width="9.42578125" style="1" customWidth="1"/>
    <col min="15339" max="15339" width="13.28515625" style="1" customWidth="1"/>
    <col min="15340" max="15341" width="5.85546875" style="1" customWidth="1"/>
    <col min="15342" max="15344" width="9.5703125" style="1" customWidth="1"/>
    <col min="15345" max="15345" width="9.7109375" style="1" customWidth="1"/>
    <col min="15346" max="15346" width="10.5703125" style="1" customWidth="1"/>
    <col min="15347" max="15347" width="9.5703125" style="1" customWidth="1"/>
    <col min="15348" max="15582" width="8.85546875" style="1"/>
    <col min="15583" max="15583" width="10.5703125" style="1" customWidth="1"/>
    <col min="15584" max="15584" width="5.140625" style="1" customWidth="1"/>
    <col min="15585" max="15585" width="20.42578125" style="1" customWidth="1"/>
    <col min="15586" max="15586" width="7.28515625" style="1" customWidth="1"/>
    <col min="15587" max="15587" width="8.5703125" style="1" customWidth="1"/>
    <col min="15588" max="15588" width="9.42578125" style="1" customWidth="1"/>
    <col min="15589" max="15589" width="13.28515625" style="1" customWidth="1"/>
    <col min="15590" max="15591" width="5.85546875" style="1" customWidth="1"/>
    <col min="15592" max="15592" width="7.42578125" style="1" customWidth="1"/>
    <col min="15593" max="15593" width="7.28515625" style="1" customWidth="1"/>
    <col min="15594" max="15594" width="9.42578125" style="1" customWidth="1"/>
    <col min="15595" max="15595" width="13.28515625" style="1" customWidth="1"/>
    <col min="15596" max="15597" width="5.85546875" style="1" customWidth="1"/>
    <col min="15598" max="15600" width="9.5703125" style="1" customWidth="1"/>
    <col min="15601" max="15601" width="9.7109375" style="1" customWidth="1"/>
    <col min="15602" max="15602" width="10.5703125" style="1" customWidth="1"/>
    <col min="15603" max="15603" width="9.5703125" style="1" customWidth="1"/>
    <col min="15604" max="15838" width="8.85546875" style="1"/>
    <col min="15839" max="15839" width="10.5703125" style="1" customWidth="1"/>
    <col min="15840" max="15840" width="5.140625" style="1" customWidth="1"/>
    <col min="15841" max="15841" width="20.42578125" style="1" customWidth="1"/>
    <col min="15842" max="15842" width="7.28515625" style="1" customWidth="1"/>
    <col min="15843" max="15843" width="8.5703125" style="1" customWidth="1"/>
    <col min="15844" max="15844" width="9.42578125" style="1" customWidth="1"/>
    <col min="15845" max="15845" width="13.28515625" style="1" customWidth="1"/>
    <col min="15846" max="15847" width="5.85546875" style="1" customWidth="1"/>
    <col min="15848" max="15848" width="7.42578125" style="1" customWidth="1"/>
    <col min="15849" max="15849" width="7.28515625" style="1" customWidth="1"/>
    <col min="15850" max="15850" width="9.42578125" style="1" customWidth="1"/>
    <col min="15851" max="15851" width="13.28515625" style="1" customWidth="1"/>
    <col min="15852" max="15853" width="5.85546875" style="1" customWidth="1"/>
    <col min="15854" max="15856" width="9.5703125" style="1" customWidth="1"/>
    <col min="15857" max="15857" width="9.7109375" style="1" customWidth="1"/>
    <col min="15858" max="15858" width="10.5703125" style="1" customWidth="1"/>
    <col min="15859" max="15859" width="9.5703125" style="1" customWidth="1"/>
    <col min="15860" max="16094" width="8.85546875" style="1"/>
    <col min="16095" max="16095" width="10.5703125" style="1" customWidth="1"/>
    <col min="16096" max="16096" width="5.140625" style="1" customWidth="1"/>
    <col min="16097" max="16097" width="20.42578125" style="1" customWidth="1"/>
    <col min="16098" max="16098" width="7.28515625" style="1" customWidth="1"/>
    <col min="16099" max="16099" width="8.5703125" style="1" customWidth="1"/>
    <col min="16100" max="16100" width="9.42578125" style="1" customWidth="1"/>
    <col min="16101" max="16101" width="13.28515625" style="1" customWidth="1"/>
    <col min="16102" max="16103" width="5.85546875" style="1" customWidth="1"/>
    <col min="16104" max="16104" width="7.42578125" style="1" customWidth="1"/>
    <col min="16105" max="16105" width="7.28515625" style="1" customWidth="1"/>
    <col min="16106" max="16106" width="9.42578125" style="1" customWidth="1"/>
    <col min="16107" max="16107" width="13.28515625" style="1" customWidth="1"/>
    <col min="16108" max="16109" width="5.85546875" style="1" customWidth="1"/>
    <col min="16110" max="16112" width="9.5703125" style="1" customWidth="1"/>
    <col min="16113" max="16113" width="9.7109375" style="1" customWidth="1"/>
    <col min="16114" max="16114" width="10.5703125" style="1" customWidth="1"/>
    <col min="16115" max="16115" width="9.5703125" style="1" customWidth="1"/>
    <col min="16116" max="16373" width="8.85546875" style="1"/>
    <col min="16374" max="16384" width="8.85546875" style="1" customWidth="1"/>
  </cols>
  <sheetData>
    <row r="1" spans="1:12" ht="16.5" customHeight="1" x14ac:dyDescent="0.2">
      <c r="A1" s="102"/>
      <c r="F1" s="1"/>
      <c r="H1" s="470" t="s">
        <v>305</v>
      </c>
      <c r="I1" s="470"/>
    </row>
    <row r="2" spans="1:12" ht="16.5" customHeight="1" x14ac:dyDescent="0.2">
      <c r="A2" s="471" t="s">
        <v>304</v>
      </c>
      <c r="B2" s="471"/>
      <c r="C2" s="471"/>
      <c r="D2" s="471"/>
      <c r="E2" s="471"/>
      <c r="F2" s="471"/>
      <c r="G2" s="471"/>
      <c r="H2" s="471"/>
      <c r="I2" s="471"/>
    </row>
    <row r="3" spans="1:12" ht="16.5" customHeight="1" x14ac:dyDescent="0.2">
      <c r="A3" s="102"/>
      <c r="C3" s="106"/>
      <c r="D3" s="106"/>
      <c r="E3" s="106"/>
      <c r="F3" s="106"/>
      <c r="G3" s="106"/>
      <c r="H3" s="1"/>
      <c r="I3" s="1"/>
    </row>
    <row r="4" spans="1:12" ht="19.5" customHeight="1" x14ac:dyDescent="0.2">
      <c r="A4" s="473" t="s">
        <v>154</v>
      </c>
      <c r="B4" s="473" t="s">
        <v>126</v>
      </c>
      <c r="C4" s="475" t="s">
        <v>155</v>
      </c>
      <c r="D4" s="475">
        <v>2024</v>
      </c>
      <c r="E4" s="475"/>
      <c r="F4" s="475"/>
      <c r="G4" s="475"/>
      <c r="H4" s="475"/>
      <c r="I4" s="475"/>
    </row>
    <row r="5" spans="1:12" ht="93.75" customHeight="1" thickBot="1" x14ac:dyDescent="0.25">
      <c r="A5" s="474"/>
      <c r="B5" s="474"/>
      <c r="C5" s="476"/>
      <c r="D5" s="178" t="s">
        <v>172</v>
      </c>
      <c r="E5" s="178" t="s">
        <v>157</v>
      </c>
      <c r="F5" s="178" t="s">
        <v>134</v>
      </c>
      <c r="G5" s="179" t="s">
        <v>173</v>
      </c>
      <c r="H5" s="476" t="s">
        <v>133</v>
      </c>
      <c r="I5" s="476"/>
    </row>
    <row r="6" spans="1:12" ht="24" customHeight="1" x14ac:dyDescent="0.2">
      <c r="A6" s="183">
        <v>0</v>
      </c>
      <c r="B6" s="184">
        <v>1</v>
      </c>
      <c r="C6" s="185">
        <v>2</v>
      </c>
      <c r="D6" s="183">
        <v>3</v>
      </c>
      <c r="E6" s="184">
        <v>4</v>
      </c>
      <c r="F6" s="184">
        <v>5</v>
      </c>
      <c r="G6" s="184">
        <v>6</v>
      </c>
      <c r="H6" s="184">
        <v>7</v>
      </c>
      <c r="I6" s="185">
        <v>8</v>
      </c>
    </row>
    <row r="7" spans="1:12" ht="30" customHeight="1" x14ac:dyDescent="0.2">
      <c r="A7" s="477" t="s">
        <v>309</v>
      </c>
      <c r="B7" s="107">
        <v>1</v>
      </c>
      <c r="C7" s="189" t="s">
        <v>174</v>
      </c>
      <c r="D7" s="186">
        <v>0</v>
      </c>
      <c r="E7" s="109">
        <f>'Anexa 21'!N10</f>
        <v>15</v>
      </c>
      <c r="F7" s="171">
        <f>E7*100/$E$11</f>
        <v>2.1037868162692845</v>
      </c>
      <c r="G7" s="110">
        <f>'Anexa 21'!O10</f>
        <v>1464275.3499999999</v>
      </c>
      <c r="H7" s="171">
        <f>G7*100/$G$11</f>
        <v>0.10631029770743948</v>
      </c>
      <c r="I7" s="478">
        <f>SUM(H7:H9)</f>
        <v>96.823797558040866</v>
      </c>
    </row>
    <row r="8" spans="1:12" ht="30" customHeight="1" x14ac:dyDescent="0.2">
      <c r="A8" s="477"/>
      <c r="B8" s="107">
        <v>2</v>
      </c>
      <c r="C8" s="189" t="s">
        <v>192</v>
      </c>
      <c r="D8" s="186">
        <f>'Anexa 16'!D83</f>
        <v>430</v>
      </c>
      <c r="E8" s="109">
        <f>'Anexa 18'!N92</f>
        <v>647</v>
      </c>
      <c r="F8" s="171">
        <f>E8*100/$E$11</f>
        <v>90.743338008415151</v>
      </c>
      <c r="G8" s="110">
        <f>'Anexa 18'!O92</f>
        <v>1246166428.3599999</v>
      </c>
      <c r="H8" s="171">
        <f>G8*100/$G$11</f>
        <v>90.4750079907909</v>
      </c>
      <c r="I8" s="478"/>
      <c r="K8" s="193"/>
      <c r="L8" s="193"/>
    </row>
    <row r="9" spans="1:12" ht="30" customHeight="1" x14ac:dyDescent="0.2">
      <c r="A9" s="477"/>
      <c r="B9" s="107">
        <v>4</v>
      </c>
      <c r="C9" s="189" t="s">
        <v>306</v>
      </c>
      <c r="D9" s="186">
        <f>'Anexa 16'!C83</f>
        <v>5</v>
      </c>
      <c r="E9" s="109">
        <f>'Anexa 19'!$N$12</f>
        <v>17</v>
      </c>
      <c r="F9" s="171">
        <f>E9*100/$E$11</f>
        <v>2.3842917251051894</v>
      </c>
      <c r="G9" s="110">
        <f>'Anexa 19'!$O$12</f>
        <v>85981402.690000013</v>
      </c>
      <c r="H9" s="171">
        <f>G9*100/$G$11</f>
        <v>6.2424792695425353</v>
      </c>
      <c r="I9" s="478"/>
      <c r="K9" s="193"/>
      <c r="L9" s="193"/>
    </row>
    <row r="10" spans="1:12" ht="41.25" customHeight="1" x14ac:dyDescent="0.2">
      <c r="A10" s="190" t="s">
        <v>175</v>
      </c>
      <c r="B10" s="111">
        <v>6</v>
      </c>
      <c r="C10" s="191" t="s">
        <v>162</v>
      </c>
      <c r="D10" s="187">
        <v>28</v>
      </c>
      <c r="E10" s="113">
        <f>'Anexa 20'!N25</f>
        <v>34</v>
      </c>
      <c r="F10" s="114">
        <f>E10*100/$E$11</f>
        <v>4.7685834502103788</v>
      </c>
      <c r="G10" s="115">
        <f>'Anexa 20'!O25</f>
        <v>43747736.979999989</v>
      </c>
      <c r="H10" s="114">
        <f>G10*100/$G$11</f>
        <v>3.1762024419591288</v>
      </c>
      <c r="I10" s="188">
        <f>H10</f>
        <v>3.1762024419591288</v>
      </c>
    </row>
    <row r="11" spans="1:12" s="116" customFormat="1" ht="30" customHeight="1" x14ac:dyDescent="0.2">
      <c r="A11" s="472" t="s">
        <v>0</v>
      </c>
      <c r="B11" s="472"/>
      <c r="C11" s="472"/>
      <c r="D11" s="180">
        <f t="shared" ref="D11:I11" si="0">SUM(D7:D10)</f>
        <v>463</v>
      </c>
      <c r="E11" s="180">
        <f t="shared" si="0"/>
        <v>713</v>
      </c>
      <c r="F11" s="181">
        <f t="shared" si="0"/>
        <v>100</v>
      </c>
      <c r="G11" s="182">
        <f>SUM(G7:G10)</f>
        <v>1377359843.3799999</v>
      </c>
      <c r="H11" s="181">
        <f t="shared" si="0"/>
        <v>100</v>
      </c>
      <c r="I11" s="181">
        <f t="shared" si="0"/>
        <v>100</v>
      </c>
    </row>
    <row r="12" spans="1:12" ht="53.25" customHeight="1" x14ac:dyDescent="0.2">
      <c r="A12" s="118"/>
      <c r="B12" s="119"/>
      <c r="C12" s="120"/>
      <c r="D12" s="299"/>
      <c r="E12" s="192"/>
      <c r="F12" s="121"/>
      <c r="G12" s="122"/>
      <c r="H12" s="121"/>
      <c r="I12" s="121"/>
    </row>
    <row r="13" spans="1:12" ht="53.25" customHeight="1" x14ac:dyDescent="0.2">
      <c r="A13" s="118"/>
      <c r="B13" s="117"/>
      <c r="C13" s="120"/>
      <c r="D13" s="121"/>
      <c r="E13" s="121"/>
      <c r="F13" s="121"/>
      <c r="G13" s="359"/>
      <c r="H13" s="121"/>
      <c r="I13" s="121"/>
    </row>
    <row r="14" spans="1:12" x14ac:dyDescent="0.2">
      <c r="C14" s="123"/>
      <c r="D14" s="123"/>
      <c r="E14" s="123"/>
    </row>
    <row r="15" spans="1:12" x14ac:dyDescent="0.2">
      <c r="C15" s="124"/>
      <c r="D15" s="125"/>
      <c r="E15" s="125"/>
    </row>
    <row r="16" spans="1:12" x14ac:dyDescent="0.2">
      <c r="C16" s="124"/>
      <c r="D16" s="125"/>
      <c r="E16" s="125"/>
    </row>
    <row r="17" spans="3:7" s="103" customFormat="1" x14ac:dyDescent="0.25">
      <c r="C17" s="124"/>
      <c r="D17" s="126"/>
      <c r="E17" s="126"/>
      <c r="F17" s="127"/>
      <c r="G17" s="106"/>
    </row>
    <row r="18" spans="3:7" s="103" customFormat="1" ht="12.75" customHeight="1" x14ac:dyDescent="0.25">
      <c r="C18" s="124"/>
      <c r="D18" s="128"/>
      <c r="E18" s="128"/>
      <c r="F18" s="106"/>
      <c r="G18" s="106"/>
    </row>
    <row r="19" spans="3:7" s="103" customFormat="1" x14ac:dyDescent="0.25">
      <c r="D19" s="129"/>
      <c r="E19" s="129"/>
      <c r="F19" s="129"/>
      <c r="G19" s="129"/>
    </row>
    <row r="20" spans="3:7" s="103" customFormat="1" ht="12.75" customHeight="1" x14ac:dyDescent="0.25">
      <c r="D20" s="130"/>
      <c r="E20" s="131"/>
      <c r="F20" s="130"/>
      <c r="G20" s="130"/>
    </row>
    <row r="21" spans="3:7" s="103" customFormat="1" x14ac:dyDescent="0.25">
      <c r="D21" s="130"/>
      <c r="E21" s="131"/>
      <c r="F21" s="130"/>
      <c r="G21" s="130"/>
    </row>
    <row r="22" spans="3:7" s="103" customFormat="1" x14ac:dyDescent="0.25">
      <c r="E22" s="131"/>
      <c r="F22" s="130"/>
      <c r="G22" s="130"/>
    </row>
    <row r="23" spans="3:7" s="103" customFormat="1" ht="12.75" customHeight="1" x14ac:dyDescent="0.25">
      <c r="D23" s="130"/>
      <c r="E23" s="131"/>
      <c r="F23" s="130"/>
      <c r="G23" s="130"/>
    </row>
    <row r="24" spans="3:7" s="103" customFormat="1" x14ac:dyDescent="0.25">
      <c r="D24" s="130"/>
      <c r="E24" s="131"/>
      <c r="F24" s="130"/>
      <c r="G24" s="130"/>
    </row>
    <row r="25" spans="3:7" s="103" customFormat="1" x14ac:dyDescent="0.25">
      <c r="D25" s="132"/>
      <c r="E25" s="133"/>
      <c r="F25" s="132"/>
      <c r="G25" s="132"/>
    </row>
    <row r="134" spans="3:6" x14ac:dyDescent="0.2">
      <c r="C134" s="103">
        <f>SUM(C6:C68)</f>
        <v>2</v>
      </c>
      <c r="D134" s="103">
        <f>SUM(D6:D68)</f>
        <v>929</v>
      </c>
      <c r="E134" s="103">
        <f>SUM(E6:E68)</f>
        <v>1430</v>
      </c>
    </row>
    <row r="135" spans="3:6" x14ac:dyDescent="0.2">
      <c r="C135" s="103">
        <f>SUM(C69:C73)</f>
        <v>0</v>
      </c>
      <c r="D135" s="103">
        <f t="shared" ref="D135:F142" si="1">SUM(D69:D73)</f>
        <v>0</v>
      </c>
      <c r="E135" s="103">
        <f t="shared" si="1"/>
        <v>0</v>
      </c>
    </row>
    <row r="136" spans="3:6" x14ac:dyDescent="0.2">
      <c r="C136" s="103">
        <f>SUM(C74:C130)</f>
        <v>0</v>
      </c>
      <c r="D136" s="103">
        <f t="shared" ref="D136:F143" si="2">SUM(D74:D130)</f>
        <v>0</v>
      </c>
      <c r="E136" s="103">
        <f t="shared" si="2"/>
        <v>0</v>
      </c>
    </row>
    <row r="141" spans="3:6" x14ac:dyDescent="0.2">
      <c r="F141" s="103">
        <f>SUM(F6:F75)</f>
        <v>205</v>
      </c>
    </row>
    <row r="142" spans="3:6" x14ac:dyDescent="0.2">
      <c r="F142" s="103">
        <f t="shared" si="1"/>
        <v>0</v>
      </c>
    </row>
    <row r="143" spans="3:6" x14ac:dyDescent="0.2">
      <c r="F143" s="103">
        <f t="shared" si="2"/>
        <v>0</v>
      </c>
    </row>
  </sheetData>
  <mergeCells count="10">
    <mergeCell ref="H1:I1"/>
    <mergeCell ref="A2:I2"/>
    <mergeCell ref="A11:C11"/>
    <mergeCell ref="A4:A5"/>
    <mergeCell ref="B4:B5"/>
    <mergeCell ref="C4:C5"/>
    <mergeCell ref="D4:I4"/>
    <mergeCell ref="H5:I5"/>
    <mergeCell ref="A7:A9"/>
    <mergeCell ref="I7:I9"/>
  </mergeCells>
  <printOptions horizontalCentered="1"/>
  <pageMargins left="0.98425196850393704" right="0.39370078740157483" top="0.39370078740157483" bottom="0.39370078740157483" header="0" footer="0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2060"/>
    <pageSetUpPr fitToPage="1"/>
  </sheetPr>
  <dimension ref="A1:F24"/>
  <sheetViews>
    <sheetView tabSelected="1" view="pageBreakPreview" zoomScaleSheetLayoutView="100" workbookViewId="0">
      <selection activeCell="I82" sqref="I82"/>
    </sheetView>
  </sheetViews>
  <sheetFormatPr defaultRowHeight="15" x14ac:dyDescent="0.25"/>
  <cols>
    <col min="1" max="1" width="18.5703125" customWidth="1"/>
    <col min="3" max="3" width="37.28515625" customWidth="1"/>
    <col min="4" max="4" width="10.7109375" customWidth="1"/>
    <col min="5" max="6" width="18.140625" customWidth="1"/>
  </cols>
  <sheetData>
    <row r="1" spans="1:6" ht="13.5" customHeight="1" x14ac:dyDescent="0.25">
      <c r="F1" s="392" t="s">
        <v>308</v>
      </c>
    </row>
    <row r="2" spans="1:6" ht="16.5" thickBot="1" x14ac:dyDescent="0.3">
      <c r="A2" s="496" t="s">
        <v>307</v>
      </c>
      <c r="B2" s="496"/>
      <c r="C2" s="496"/>
      <c r="D2" s="496"/>
      <c r="E2" s="496"/>
      <c r="F2" s="496"/>
    </row>
    <row r="3" spans="1:6" ht="29.25" customHeight="1" x14ac:dyDescent="0.25">
      <c r="A3" s="497" t="s">
        <v>154</v>
      </c>
      <c r="B3" s="497" t="s">
        <v>126</v>
      </c>
      <c r="C3" s="497" t="s">
        <v>155</v>
      </c>
      <c r="D3" s="482">
        <v>2024</v>
      </c>
      <c r="E3" s="483"/>
      <c r="F3" s="484"/>
    </row>
    <row r="4" spans="1:6" ht="27.75" customHeight="1" x14ac:dyDescent="0.25">
      <c r="A4" s="472"/>
      <c r="B4" s="472"/>
      <c r="C4" s="472"/>
      <c r="D4" s="298" t="s">
        <v>157</v>
      </c>
      <c r="E4" s="298" t="s">
        <v>173</v>
      </c>
      <c r="F4" s="298" t="s">
        <v>177</v>
      </c>
    </row>
    <row r="5" spans="1:6" ht="27.75" customHeight="1" thickBot="1" x14ac:dyDescent="0.3">
      <c r="A5" s="301">
        <v>0</v>
      </c>
      <c r="B5" s="302">
        <v>1</v>
      </c>
      <c r="C5" s="303">
        <v>2</v>
      </c>
      <c r="D5" s="302">
        <v>3</v>
      </c>
      <c r="E5" s="304">
        <v>4</v>
      </c>
      <c r="F5" s="305" t="s">
        <v>178</v>
      </c>
    </row>
    <row r="6" spans="1:6" ht="27.75" customHeight="1" x14ac:dyDescent="0.25">
      <c r="A6" s="485" t="s">
        <v>158</v>
      </c>
      <c r="B6" s="336">
        <v>1</v>
      </c>
      <c r="C6" s="337" t="s">
        <v>174</v>
      </c>
      <c r="D6" s="338">
        <f>'Anexa 21'!C10</f>
        <v>15</v>
      </c>
      <c r="E6" s="339">
        <f>'Anexa 21'!D10</f>
        <v>1464275.3499999999</v>
      </c>
      <c r="F6" s="300">
        <f>E6/D6</f>
        <v>97618.356666666659</v>
      </c>
    </row>
    <row r="7" spans="1:6" ht="27.75" customHeight="1" x14ac:dyDescent="0.25">
      <c r="A7" s="486"/>
      <c r="B7" s="340">
        <v>2</v>
      </c>
      <c r="C7" s="341" t="s">
        <v>192</v>
      </c>
      <c r="D7" s="342">
        <f>'Anexa 18'!C92</f>
        <v>612</v>
      </c>
      <c r="E7" s="343">
        <f>'Anexa 18'!D92</f>
        <v>1157784543.6499999</v>
      </c>
      <c r="F7" s="344">
        <f t="shared" ref="F7:F10" si="0">E7/D7</f>
        <v>1891804.8098856206</v>
      </c>
    </row>
    <row r="8" spans="1:6" ht="28.5" customHeight="1" x14ac:dyDescent="0.25">
      <c r="A8" s="486"/>
      <c r="B8" s="134">
        <v>4</v>
      </c>
      <c r="C8" s="108" t="s">
        <v>306</v>
      </c>
      <c r="D8" s="109">
        <f>'Anexa 19'!C12</f>
        <v>16</v>
      </c>
      <c r="E8" s="309">
        <f>'Anexa 19'!D12</f>
        <v>86144602.690000013</v>
      </c>
      <c r="F8" s="311">
        <f t="shared" si="0"/>
        <v>5384037.6681250008</v>
      </c>
    </row>
    <row r="9" spans="1:6" ht="34.5" thickBot="1" x14ac:dyDescent="0.3">
      <c r="A9" s="318" t="s">
        <v>161</v>
      </c>
      <c r="B9" s="313">
        <v>5</v>
      </c>
      <c r="C9" s="314" t="s">
        <v>162</v>
      </c>
      <c r="D9" s="315">
        <f>'Anexa 20'!C25</f>
        <v>34</v>
      </c>
      <c r="E9" s="316">
        <f>'Anexa 20'!D25</f>
        <v>43747736.979999989</v>
      </c>
      <c r="F9" s="317">
        <f t="shared" si="0"/>
        <v>1286698.1464705879</v>
      </c>
    </row>
    <row r="10" spans="1:6" ht="15.75" thickBot="1" x14ac:dyDescent="0.3">
      <c r="A10" s="487" t="s">
        <v>0</v>
      </c>
      <c r="B10" s="488"/>
      <c r="C10" s="489"/>
      <c r="D10" s="170">
        <f>SUM(D6:D9)</f>
        <v>677</v>
      </c>
      <c r="E10" s="310">
        <f>SUM(E6:E9)</f>
        <v>1289141158.6699998</v>
      </c>
      <c r="F10" s="310">
        <f t="shared" si="0"/>
        <v>1904196.6893205314</v>
      </c>
    </row>
    <row r="11" spans="1:6" x14ac:dyDescent="0.25">
      <c r="C11" s="135"/>
    </row>
    <row r="12" spans="1:6" ht="15.75" thickBot="1" x14ac:dyDescent="0.3"/>
    <row r="13" spans="1:6" x14ac:dyDescent="0.25">
      <c r="B13" s="307"/>
      <c r="C13" s="479" t="s">
        <v>179</v>
      </c>
      <c r="D13" s="482">
        <v>2024</v>
      </c>
      <c r="E13" s="483"/>
      <c r="F13" s="484"/>
    </row>
    <row r="14" spans="1:6" x14ac:dyDescent="0.25">
      <c r="B14" s="307"/>
      <c r="C14" s="480"/>
      <c r="D14" s="490" t="s">
        <v>157</v>
      </c>
      <c r="E14" s="492" t="s">
        <v>173</v>
      </c>
      <c r="F14" s="494" t="s">
        <v>177</v>
      </c>
    </row>
    <row r="15" spans="1:6" x14ac:dyDescent="0.25">
      <c r="B15" s="307"/>
      <c r="C15" s="481"/>
      <c r="D15" s="491"/>
      <c r="E15" s="493"/>
      <c r="F15" s="495"/>
    </row>
    <row r="16" spans="1:6" x14ac:dyDescent="0.25">
      <c r="B16" s="307"/>
      <c r="C16" s="39" t="s">
        <v>117</v>
      </c>
      <c r="D16" s="306">
        <f>'Anexa 18'!C95+'Anexa 19'!C15+'Anexa 20'!C28+'Anexa 21'!C13</f>
        <v>449</v>
      </c>
      <c r="E16" s="321">
        <f>'Anexa 18'!D95+'Anexa 19'!D15+'Anexa 20'!D28+'Anexa 21'!D13</f>
        <v>809712245.43999994</v>
      </c>
      <c r="F16" s="322">
        <f>E16/D16</f>
        <v>1803368.0299331846</v>
      </c>
    </row>
    <row r="17" spans="2:6" x14ac:dyDescent="0.25">
      <c r="B17" s="307"/>
      <c r="C17" s="325" t="s">
        <v>118</v>
      </c>
      <c r="D17" s="113">
        <f>'Anexa 18'!C96+'Anexa 19'!C16+'Anexa 20'!C29+'Anexa 21'!C14</f>
        <v>74</v>
      </c>
      <c r="E17" s="323">
        <f>'Anexa 18'!D96+'Anexa 19'!D16+'Anexa 20'!D29+'Anexa 21'!D14</f>
        <v>192639835.5</v>
      </c>
      <c r="F17" s="312">
        <f t="shared" ref="F17:F18" si="1">E17/D17</f>
        <v>2603241.0202702703</v>
      </c>
    </row>
    <row r="18" spans="2:6" x14ac:dyDescent="0.25">
      <c r="B18" s="307"/>
      <c r="C18" s="326" t="s">
        <v>119</v>
      </c>
      <c r="D18" s="109">
        <f>'Anexa 18'!C97+'Anexa 19'!C17+'Anexa 20'!C30+'Anexa 21'!C15</f>
        <v>154</v>
      </c>
      <c r="E18" s="324">
        <f>'Anexa 18'!D97+'Anexa 19'!D17+'Anexa 20'!D30+'Anexa 21'!D15</f>
        <v>286789077.7299999</v>
      </c>
      <c r="F18" s="311">
        <f t="shared" si="1"/>
        <v>1862266.7385064929</v>
      </c>
    </row>
    <row r="21" spans="2:6" ht="33.75" x14ac:dyDescent="0.25">
      <c r="E21" s="308" t="s">
        <v>214</v>
      </c>
      <c r="F21" s="320">
        <v>1803368.0299331846</v>
      </c>
    </row>
    <row r="22" spans="2:6" ht="33.75" x14ac:dyDescent="0.25">
      <c r="E22" s="112" t="s">
        <v>215</v>
      </c>
      <c r="F22" s="320">
        <v>2603241.0202702703</v>
      </c>
    </row>
    <row r="23" spans="2:6" ht="33.75" x14ac:dyDescent="0.25">
      <c r="E23" s="108" t="s">
        <v>216</v>
      </c>
      <c r="F23" s="320">
        <v>1862266.7385064929</v>
      </c>
    </row>
    <row r="24" spans="2:6" x14ac:dyDescent="0.25">
      <c r="E24" s="319" t="s">
        <v>217</v>
      </c>
      <c r="F24" s="320">
        <v>1904196.6893205314</v>
      </c>
    </row>
  </sheetData>
  <mergeCells count="12">
    <mergeCell ref="A2:F2"/>
    <mergeCell ref="D3:F3"/>
    <mergeCell ref="A3:A4"/>
    <mergeCell ref="B3:B4"/>
    <mergeCell ref="C3:C4"/>
    <mergeCell ref="C13:C15"/>
    <mergeCell ref="D13:F13"/>
    <mergeCell ref="A6:A8"/>
    <mergeCell ref="A10:C10"/>
    <mergeCell ref="D14:D15"/>
    <mergeCell ref="E14:E15"/>
    <mergeCell ref="F14:F15"/>
  </mergeCells>
  <printOptions horizontalCentered="1"/>
  <pageMargins left="0.98425196850393704" right="0.39370078740157483" top="0.39370078740157483" bottom="0.39370078740157483" header="0" footer="0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Anexa 16</vt:lpstr>
      <vt:lpstr>Anexa 17</vt:lpstr>
      <vt:lpstr>Anexa 18</vt:lpstr>
      <vt:lpstr>Anexa 19</vt:lpstr>
      <vt:lpstr>Anexa 20</vt:lpstr>
      <vt:lpstr>Anexa 21</vt:lpstr>
      <vt:lpstr>Anexa 22</vt:lpstr>
      <vt:lpstr>Anexa 23</vt:lpstr>
      <vt:lpstr>Anexa 24</vt:lpstr>
      <vt:lpstr>'Anexa 16'!Print_Area</vt:lpstr>
      <vt:lpstr>'Anexa 17'!Print_Area</vt:lpstr>
      <vt:lpstr>'Anexa 18'!Print_Area</vt:lpstr>
      <vt:lpstr>'Anexa 19'!Print_Area</vt:lpstr>
      <vt:lpstr>'Anexa 20'!Print_Area</vt:lpstr>
      <vt:lpstr>'Anexa 21'!Print_Area</vt:lpstr>
      <vt:lpstr>'Anexa 22'!Print_Area</vt:lpstr>
      <vt:lpstr>'Anexa 23'!Print_Area</vt:lpstr>
      <vt:lpstr>'Anexa 24'!Print_Area</vt:lpstr>
      <vt:lpstr>'Anexa 16'!Print_Titles</vt:lpstr>
      <vt:lpstr>'Anexa 18'!Print_Titles</vt:lpstr>
      <vt:lpstr>'Anexa 19'!Print_Titles</vt:lpstr>
      <vt:lpstr>'Anexa 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2025-05-07T12:33:02Z</dcterms:modified>
</cp:coreProperties>
</file>