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0F39D22-774A-41F5-92DA-3675B10BED27}" xr6:coauthVersionLast="47" xr6:coauthVersionMax="47" xr10:uidLastSave="{00000000-0000-0000-0000-000000000000}"/>
  <bookViews>
    <workbookView xWindow="-120" yWindow="-120" windowWidth="29040" windowHeight="15840" tabRatio="734" xr2:uid="{00000000-000D-0000-FFFF-FFFF00000000}"/>
  </bookViews>
  <sheets>
    <sheet name="Anexa 01" sheetId="4" r:id="rId1"/>
    <sheet name="Anexa 2" sheetId="5" r:id="rId2"/>
    <sheet name="Anexa 3" sheetId="6" r:id="rId3"/>
    <sheet name="Anexa 4" sheetId="13" r:id="rId4"/>
    <sheet name="Anexa 5" sheetId="8" r:id="rId5"/>
    <sheet name="Anexa 6" sheetId="9" r:id="rId6"/>
    <sheet name="Anexa 7" sheetId="10" r:id="rId7"/>
    <sheet name="Anexa 8" sheetId="14" r:id="rId8"/>
    <sheet name="Anexa 9" sheetId="15" r:id="rId9"/>
    <sheet name="Anexa 10" sheetId="16" r:id="rId10"/>
    <sheet name="Anexa 11" sheetId="18" r:id="rId11"/>
    <sheet name="Anexa 12" sheetId="20" r:id="rId12"/>
    <sheet name="Anexa 13" sheetId="22" r:id="rId13"/>
    <sheet name="Anexa 14" sheetId="25" r:id="rId14"/>
    <sheet name="Anexa 15" sheetId="23" r:id="rId15"/>
  </sheets>
  <definedNames>
    <definedName name="_xlnm._FilterDatabase" localSheetId="0" hidden="1">'Anexa 01'!$A$5:$H$40</definedName>
    <definedName name="_xlnm._FilterDatabase" localSheetId="10" hidden="1">'Anexa 11'!$A$4:$C$35</definedName>
    <definedName name="_xlnm._FilterDatabase" localSheetId="1" hidden="1">'Anexa 2'!$A$5:$C$26</definedName>
    <definedName name="_xlnm.Print_Area" localSheetId="0">'Anexa 01'!$A$1:$H$33</definedName>
    <definedName name="_xlnm.Print_Area" localSheetId="9">'Anexa 10'!$A$1:$T$11</definedName>
    <definedName name="_xlnm.Print_Area" localSheetId="10">'Anexa 11'!$A$1:$C$23</definedName>
    <definedName name="_xlnm.Print_Area" localSheetId="11">'Anexa 12'!$A$1:$D$11</definedName>
    <definedName name="_xlnm.Print_Area" localSheetId="12">'Anexa 13'!$A$1:$G$17</definedName>
    <definedName name="_xlnm.Print_Area" localSheetId="13">'Anexa 14'!$A$1:$G$10</definedName>
    <definedName name="_xlnm.Print_Area" localSheetId="14">'Anexa 15'!$A$1:$E$21</definedName>
    <definedName name="_xlnm.Print_Area" localSheetId="1">'Anexa 2'!$A$1:$C$21</definedName>
    <definedName name="_xlnm.Print_Area" localSheetId="2">'Anexa 3'!$A$1:$F$205</definedName>
    <definedName name="_xlnm.Print_Area" localSheetId="3">'Anexa 4'!$A$1:$H$21</definedName>
    <definedName name="_xlnm.Print_Area" localSheetId="4">'Anexa 5'!$A$1:$Q$182</definedName>
    <definedName name="_xlnm.Print_Area" localSheetId="5">'Anexa 6'!$A$1:$Q$186</definedName>
    <definedName name="_xlnm.Print_Area" localSheetId="6">'Anexa 7'!$A$1:$Q$106</definedName>
    <definedName name="_xlnm.Print_Area" localSheetId="7">'Anexa 8'!$A$1:$Q$22</definedName>
    <definedName name="_xlnm.Print_Area" localSheetId="8">'Anexa 9'!$A$1:$K$12</definedName>
    <definedName name="_xlnm.Print_Titles" localSheetId="10">'Anexa 11'!$4:$4</definedName>
    <definedName name="_xlnm.Print_Titles" localSheetId="13">'Anexa 14'!$4:$5</definedName>
    <definedName name="_xlnm.Print_Titles" localSheetId="2">'Anexa 3'!$5:$6</definedName>
    <definedName name="_xlnm.Print_Titles" localSheetId="4">'Anexa 5'!$5:$6</definedName>
    <definedName name="_xlnm.Print_Titles" localSheetId="5">'Anexa 6'!$5:$6</definedName>
    <definedName name="_xlnm.Print_Titles" localSheetId="6">'Anexa 7'!$5:$6</definedName>
  </definedNames>
  <calcPr calcId="181029"/>
</workbook>
</file>

<file path=xl/calcChain.xml><?xml version="1.0" encoding="utf-8"?>
<calcChain xmlns="http://schemas.openxmlformats.org/spreadsheetml/2006/main">
  <c r="I24" i="4" l="1"/>
  <c r="R7" i="15"/>
  <c r="R8" i="15"/>
  <c r="R9" i="15"/>
  <c r="C21" i="5"/>
  <c r="G23" i="22" l="1"/>
  <c r="G22" i="22"/>
  <c r="G21" i="22"/>
  <c r="C22" i="13" l="1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6" i="13"/>
  <c r="H21" i="13"/>
  <c r="I9" i="4"/>
  <c r="E21" i="23"/>
  <c r="E20" i="23"/>
  <c r="E19" i="23"/>
  <c r="E18" i="23"/>
  <c r="E17" i="23"/>
  <c r="E16" i="23"/>
  <c r="E15" i="23"/>
  <c r="E14" i="23"/>
  <c r="E12" i="23"/>
  <c r="E11" i="23"/>
  <c r="E10" i="23"/>
  <c r="E9" i="23"/>
  <c r="E8" i="23"/>
  <c r="E7" i="23"/>
  <c r="E6" i="23"/>
  <c r="E5" i="23"/>
  <c r="D9" i="20" l="1"/>
  <c r="G24" i="22"/>
  <c r="D7" i="16" l="1"/>
  <c r="R173" i="8"/>
  <c r="R174" i="8"/>
  <c r="R175" i="8"/>
  <c r="R176" i="8"/>
  <c r="R180" i="9" l="1"/>
  <c r="R179" i="9"/>
  <c r="R178" i="9"/>
  <c r="R177" i="9"/>
  <c r="D6" i="22" l="1"/>
  <c r="D7" i="15"/>
  <c r="R100" i="10"/>
  <c r="R101" i="10"/>
  <c r="R102" i="10"/>
  <c r="D17" i="22" l="1"/>
  <c r="D16" i="22"/>
  <c r="D15" i="22"/>
  <c r="E17" i="22"/>
  <c r="E16" i="22"/>
  <c r="E15" i="22"/>
  <c r="E8" i="22"/>
  <c r="D8" i="22"/>
  <c r="E7" i="22"/>
  <c r="D7" i="22"/>
  <c r="E6" i="22"/>
  <c r="E5" i="22"/>
  <c r="D5" i="22"/>
  <c r="D9" i="22" l="1"/>
  <c r="G10" i="16" l="1"/>
  <c r="G13" i="16" s="1"/>
  <c r="E10" i="16"/>
  <c r="G9" i="16"/>
  <c r="E9" i="16"/>
  <c r="G8" i="16"/>
  <c r="E8" i="16"/>
  <c r="D22" i="13"/>
  <c r="E22" i="13"/>
  <c r="F22" i="13"/>
  <c r="D8" i="16"/>
  <c r="I10" i="15"/>
  <c r="H10" i="15"/>
  <c r="G10" i="15"/>
  <c r="F10" i="15"/>
  <c r="E10" i="15"/>
  <c r="D10" i="15"/>
  <c r="E9" i="15"/>
  <c r="D9" i="15"/>
  <c r="I8" i="15"/>
  <c r="H8" i="15"/>
  <c r="I7" i="15"/>
  <c r="G8" i="15"/>
  <c r="F8" i="15"/>
  <c r="E8" i="15"/>
  <c r="D8" i="15"/>
  <c r="H7" i="15"/>
  <c r="G7" i="15"/>
  <c r="F7" i="15"/>
  <c r="E7" i="15"/>
  <c r="Q8" i="16" l="1"/>
  <c r="D11" i="15"/>
  <c r="P8" i="16"/>
  <c r="E11" i="15"/>
  <c r="P10" i="16"/>
  <c r="G9" i="15" l="1"/>
  <c r="G11" i="15" s="1"/>
  <c r="F9" i="15"/>
  <c r="F11" i="15" s="1"/>
  <c r="D9" i="16" l="1"/>
  <c r="D11" i="16" s="1"/>
  <c r="P9" i="16" l="1"/>
  <c r="P11" i="16" l="1"/>
  <c r="O10" i="16" l="1"/>
  <c r="O7" i="16" l="1"/>
  <c r="O11" i="16" s="1"/>
  <c r="S10" i="16" l="1"/>
  <c r="R10" i="16"/>
  <c r="T10" i="16"/>
  <c r="Q10" i="16"/>
  <c r="F7" i="22" l="1"/>
  <c r="F17" i="22"/>
  <c r="F16" i="22"/>
  <c r="F15" i="22"/>
  <c r="F8" i="22"/>
  <c r="E9" i="22"/>
  <c r="F5" i="22"/>
  <c r="F6" i="22"/>
  <c r="F9" i="22" l="1"/>
  <c r="Q9" i="16" l="1"/>
  <c r="R9" i="16"/>
  <c r="G7" i="16"/>
  <c r="G11" i="16" s="1"/>
  <c r="E7" i="16"/>
  <c r="I9" i="15"/>
  <c r="I11" i="15" s="1"/>
  <c r="M11" i="15" s="1"/>
  <c r="H9" i="15"/>
  <c r="H11" i="15" s="1"/>
  <c r="M10" i="15" s="1"/>
  <c r="S7" i="16" l="1"/>
  <c r="R7" i="16"/>
  <c r="T7" i="16"/>
  <c r="Q7" i="16"/>
  <c r="T11" i="16"/>
  <c r="E11" i="16"/>
  <c r="R11" i="16" s="1"/>
  <c r="R8" i="16"/>
  <c r="F143" i="16"/>
  <c r="E136" i="16"/>
  <c r="D136" i="16"/>
  <c r="C136" i="16"/>
  <c r="F142" i="16"/>
  <c r="E135" i="16"/>
  <c r="D135" i="16"/>
  <c r="C135" i="16"/>
  <c r="C134" i="16"/>
  <c r="F148" i="15"/>
  <c r="E148" i="15"/>
  <c r="D148" i="15"/>
  <c r="C148" i="15"/>
  <c r="F147" i="15"/>
  <c r="E147" i="15"/>
  <c r="D147" i="15"/>
  <c r="C147" i="15"/>
  <c r="C146" i="15"/>
  <c r="K10" i="15"/>
  <c r="J10" i="15"/>
  <c r="J9" i="15"/>
  <c r="K8" i="15"/>
  <c r="J8" i="15"/>
  <c r="K7" i="15"/>
  <c r="N151" i="14"/>
  <c r="M152" i="14"/>
  <c r="D151" i="14"/>
  <c r="C151" i="14"/>
  <c r="N150" i="14"/>
  <c r="M151" i="14"/>
  <c r="D150" i="14"/>
  <c r="C150" i="14"/>
  <c r="N149" i="14"/>
  <c r="M150" i="14"/>
  <c r="D149" i="14"/>
  <c r="C149" i="14"/>
  <c r="K9" i="15" l="1"/>
  <c r="K11" i="15" s="1"/>
  <c r="D134" i="16"/>
  <c r="J7" i="15"/>
  <c r="J11" i="15" s="1"/>
  <c r="D12" i="15" l="1"/>
  <c r="E13" i="15"/>
  <c r="E12" i="15" l="1"/>
  <c r="E146" i="15" s="1"/>
  <c r="D13" i="15"/>
  <c r="F13" i="15"/>
  <c r="S27" i="15" s="1"/>
  <c r="F12" i="15"/>
  <c r="G13" i="15"/>
  <c r="I12" i="15"/>
  <c r="G12" i="15"/>
  <c r="I13" i="15"/>
  <c r="H13" i="15"/>
  <c r="S28" i="15" s="1"/>
  <c r="H12" i="15"/>
  <c r="D146" i="15" l="1"/>
  <c r="S26" i="15"/>
  <c r="F146" i="15"/>
  <c r="J13" i="15"/>
  <c r="K13" i="15"/>
  <c r="E159" i="13"/>
  <c r="D159" i="13"/>
  <c r="E158" i="13"/>
  <c r="D158" i="13"/>
  <c r="E157" i="13"/>
  <c r="D157" i="13"/>
  <c r="F126" i="10" l="1"/>
  <c r="E126" i="10"/>
  <c r="D126" i="10"/>
  <c r="C126" i="10"/>
  <c r="F125" i="10"/>
  <c r="E125" i="10"/>
  <c r="D125" i="10"/>
  <c r="C125" i="10"/>
  <c r="F124" i="10"/>
  <c r="E124" i="10"/>
  <c r="D124" i="10"/>
  <c r="C124" i="10"/>
  <c r="G12" i="16" l="1"/>
  <c r="Q11" i="16" l="1"/>
  <c r="E12" i="16"/>
  <c r="H7" i="16"/>
  <c r="H10" i="16"/>
  <c r="I10" i="16" s="1"/>
  <c r="H8" i="16"/>
  <c r="H9" i="16"/>
  <c r="H11" i="16" l="1"/>
  <c r="S11" i="16"/>
  <c r="F10" i="16"/>
  <c r="F9" i="16"/>
  <c r="F8" i="16"/>
  <c r="F7" i="16"/>
  <c r="E134" i="16"/>
  <c r="I7" i="16"/>
  <c r="I11" i="16" s="1"/>
  <c r="F11" i="16" l="1"/>
  <c r="F141" i="16" s="1"/>
</calcChain>
</file>

<file path=xl/sharedStrings.xml><?xml version="1.0" encoding="utf-8"?>
<sst xmlns="http://schemas.openxmlformats.org/spreadsheetml/2006/main" count="1780" uniqueCount="716">
  <si>
    <t>x</t>
  </si>
  <si>
    <t>TOTAL:</t>
  </si>
  <si>
    <t>Altele</t>
  </si>
  <si>
    <t>Scrisoare</t>
  </si>
  <si>
    <t>Valoare mică</t>
  </si>
  <si>
    <t>Dare de seamă privind achiziţiile de mică valoare</t>
  </si>
  <si>
    <t>Modificare decizie</t>
  </si>
  <si>
    <t>Decizie privind modificarea contractului de achiziții publice</t>
  </si>
  <si>
    <t>Decizie anulare procedura</t>
  </si>
  <si>
    <t>Decizie atribuire contract</t>
  </si>
  <si>
    <t>Decizie de atribuire a contractului de achiziții publice</t>
  </si>
  <si>
    <t>Modificare DS MTender</t>
  </si>
  <si>
    <t>COP MTender</t>
  </si>
  <si>
    <t>AP COP MTender</t>
  </si>
  <si>
    <t>LP MTender</t>
  </si>
  <si>
    <t>AP LP Mtender</t>
  </si>
  <si>
    <t>Anunț modificare contract</t>
  </si>
  <si>
    <t>Anunț privind modificarea contractului de achiziții publice</t>
  </si>
  <si>
    <t>Anunț de atribuire</t>
  </si>
  <si>
    <t>Anunț de atribuire a contractului de achiziții publice</t>
  </si>
  <si>
    <t>AI</t>
  </si>
  <si>
    <t>Întors spre corectare</t>
  </si>
  <si>
    <t>Respinse</t>
  </si>
  <si>
    <t>Acceptate / examinate</t>
  </si>
  <si>
    <t>Recepționate</t>
  </si>
  <si>
    <t>Cod</t>
  </si>
  <si>
    <t>Tip document</t>
  </si>
  <si>
    <t xml:space="preserve">Nr. </t>
  </si>
  <si>
    <t>ANEXA Nr. 01</t>
  </si>
  <si>
    <t>ANEXA Nr. 02</t>
  </si>
  <si>
    <t xml:space="preserve">Informaţia privind conţinutul scrisorilor întocmite de către angajaţii </t>
  </si>
  <si>
    <t>Conținutul scrisorii</t>
  </si>
  <si>
    <t>Număr scrisori</t>
  </si>
  <si>
    <t>Aviz</t>
  </si>
  <si>
    <t>Prezentare informaţie solicitată</t>
  </si>
  <si>
    <t>ANEXA Nr. 03</t>
  </si>
  <si>
    <t>CPV</t>
  </si>
  <si>
    <t>Denumirea bunurilor, serviciilor, lucrărilor</t>
  </si>
  <si>
    <t>COP</t>
  </si>
  <si>
    <t xml:space="preserve">Total proceduri publicate </t>
  </si>
  <si>
    <t>031</t>
  </si>
  <si>
    <t>Produse agricole şi horticole</t>
  </si>
  <si>
    <t>032</t>
  </si>
  <si>
    <t>Cereale, cartofi, legume, fructe şi fructe cu coajă</t>
  </si>
  <si>
    <t>034</t>
  </si>
  <si>
    <t>Produse de silvicultură şi de exploatare forestieră</t>
  </si>
  <si>
    <t>091</t>
  </si>
  <si>
    <t>Combustibili</t>
  </si>
  <si>
    <t>092</t>
  </si>
  <si>
    <t>Petrol, cărbune şi produse petroliere</t>
  </si>
  <si>
    <t>142</t>
  </si>
  <si>
    <t>Nisip şi argilă</t>
  </si>
  <si>
    <t>144</t>
  </si>
  <si>
    <t>Sare şi clorură de sodiu pur</t>
  </si>
  <si>
    <t>151</t>
  </si>
  <si>
    <t>Carne</t>
  </si>
  <si>
    <t>152</t>
  </si>
  <si>
    <t>Peşte preparat şi conserve de peşte</t>
  </si>
  <si>
    <t>153</t>
  </si>
  <si>
    <t>Fructe, legume şi produse conexe</t>
  </si>
  <si>
    <t>155</t>
  </si>
  <si>
    <t>Produse lactate</t>
  </si>
  <si>
    <t>156</t>
  </si>
  <si>
    <t>Produse de morărit, amidon şi produse amilacee</t>
  </si>
  <si>
    <t>157</t>
  </si>
  <si>
    <t>Furaje</t>
  </si>
  <si>
    <t>158</t>
  </si>
  <si>
    <t>Diverse produse alimentare</t>
  </si>
  <si>
    <t>159</t>
  </si>
  <si>
    <t>Băuturi, tutun şi produse conexe</t>
  </si>
  <si>
    <t>167</t>
  </si>
  <si>
    <t>Tractoare</t>
  </si>
  <si>
    <t>181</t>
  </si>
  <si>
    <t>Îmbrăcăminte de uz profesional, îmbrăcăminte specială de lucru şi accesorii</t>
  </si>
  <si>
    <t>184</t>
  </si>
  <si>
    <t>Îmbrăcăminte specială şi accesorii</t>
  </si>
  <si>
    <t>188</t>
  </si>
  <si>
    <t>192</t>
  </si>
  <si>
    <t>Materiale textile şi articole conexe</t>
  </si>
  <si>
    <t>197</t>
  </si>
  <si>
    <t>Cauciuc şi fibre sintetice</t>
  </si>
  <si>
    <t>221</t>
  </si>
  <si>
    <t>Cărţi, broşuri şi pliante tipărite</t>
  </si>
  <si>
    <t>224</t>
  </si>
  <si>
    <t>Timbre, carnete de cecuri, bancnote, acţiuni, materiale publicitare, cataloage şi manuale</t>
  </si>
  <si>
    <t>228</t>
  </si>
  <si>
    <t>Registre, registre contabile, clasoare, formulare şi alte articole imprimate de papetărie din hârtie sau din carton</t>
  </si>
  <si>
    <t>241</t>
  </si>
  <si>
    <t>Gaze</t>
  </si>
  <si>
    <t>243</t>
  </si>
  <si>
    <t>Produse chimice anorganice şi organice de bază</t>
  </si>
  <si>
    <t>244</t>
  </si>
  <si>
    <t>Îngrăşăminte şi compuşi azotaţi</t>
  </si>
  <si>
    <t>301</t>
  </si>
  <si>
    <t>Maşini, echipament şi accesorii de birou, cu excepţia computerelor, a imprimantelor şi a mobilierului</t>
  </si>
  <si>
    <t>302</t>
  </si>
  <si>
    <t>Echipament şi accesorii pentru computer</t>
  </si>
  <si>
    <t>315</t>
  </si>
  <si>
    <t>Aparatură de iluminat şi lămpi electrice</t>
  </si>
  <si>
    <t>316</t>
  </si>
  <si>
    <t>Echipament electric</t>
  </si>
  <si>
    <t>317</t>
  </si>
  <si>
    <t>Accesorii electronice, electromecanice şi electrotehnice</t>
  </si>
  <si>
    <t>322</t>
  </si>
  <si>
    <t>Aparate de emisie pentru radiotelefonie, radiotelegrafie, radiodifuziune şi televiziune</t>
  </si>
  <si>
    <t>323</t>
  </si>
  <si>
    <t>Receptoare de televiziune şi de radio şi aparate de înregistrare sau de redare a sunetului sau a imaginii</t>
  </si>
  <si>
    <t>325</t>
  </si>
  <si>
    <t>Echipament de telecomunicaţii</t>
  </si>
  <si>
    <t>331</t>
  </si>
  <si>
    <t>Echipamente medicale</t>
  </si>
  <si>
    <t>336</t>
  </si>
  <si>
    <t>Produse farmaceutice</t>
  </si>
  <si>
    <t>337</t>
  </si>
  <si>
    <t>Produse de îngrijire personală</t>
  </si>
  <si>
    <t>341</t>
  </si>
  <si>
    <t>Autovehicule</t>
  </si>
  <si>
    <t>343</t>
  </si>
  <si>
    <t>Piese şi accesorii pentru vehicule şi pentru motoare de vehicule</t>
  </si>
  <si>
    <t>349</t>
  </si>
  <si>
    <t>Diverse echipamente de transport şi piese de schimb</t>
  </si>
  <si>
    <t>351</t>
  </si>
  <si>
    <t>Echipament de urgenţă şi de siguranţă</t>
  </si>
  <si>
    <t>358</t>
  </si>
  <si>
    <t>Echipament individual şi de sprijin</t>
  </si>
  <si>
    <t>375</t>
  </si>
  <si>
    <t>Jocuri şi jucării; atracţii de bâlci</t>
  </si>
  <si>
    <t>389</t>
  </si>
  <si>
    <t>Diverse instrumente de evaluare şi de testare</t>
  </si>
  <si>
    <t>391</t>
  </si>
  <si>
    <t>Mobilier</t>
  </si>
  <si>
    <t>392</t>
  </si>
  <si>
    <t>Accesorii de mobilier</t>
  </si>
  <si>
    <t>395</t>
  </si>
  <si>
    <t>Articole textile</t>
  </si>
  <si>
    <t>397</t>
  </si>
  <si>
    <t>Aparate de uz casnic</t>
  </si>
  <si>
    <t>398</t>
  </si>
  <si>
    <t>Produse de curăţat şi de lustruit</t>
  </si>
  <si>
    <t>411</t>
  </si>
  <si>
    <t>Apă naturală brută</t>
  </si>
  <si>
    <t>421</t>
  </si>
  <si>
    <t>Utilaje de producţie şi utilizare a puterii mecanice</t>
  </si>
  <si>
    <t>424</t>
  </si>
  <si>
    <t>Echipamente de ridicare şi de manipulare şi piese ale acestora</t>
  </si>
  <si>
    <t>425</t>
  </si>
  <si>
    <t>Echipamente de răcire şi de ventilare</t>
  </si>
  <si>
    <t>426</t>
  </si>
  <si>
    <t>Maşini-unelte</t>
  </si>
  <si>
    <t>429</t>
  </si>
  <si>
    <t>Diverse utilaje de uz general şi special</t>
  </si>
  <si>
    <t>441</t>
  </si>
  <si>
    <t>Materiale de construcţii şi articole conexe</t>
  </si>
  <si>
    <t>442</t>
  </si>
  <si>
    <t>Produse structurale</t>
  </si>
  <si>
    <t>444</t>
  </si>
  <si>
    <t>Diverse produse fabricate şi articole conexe</t>
  </si>
  <si>
    <t>446</t>
  </si>
  <si>
    <t>Cisterne, rezervoare şi containere; radiatoare şi boilere pentru încălzirea centrală</t>
  </si>
  <si>
    <t>448</t>
  </si>
  <si>
    <t>Vopsele, lacuri şi masticuri</t>
  </si>
  <si>
    <t>451</t>
  </si>
  <si>
    <t>Lucrări de pregătire a şantierului</t>
  </si>
  <si>
    <t>452</t>
  </si>
  <si>
    <t>Lucrări de construcţii complete sau parţiale şi lucrări publice</t>
  </si>
  <si>
    <t>453</t>
  </si>
  <si>
    <t>Lucrări de instalaţii pentru clădiri</t>
  </si>
  <si>
    <t>454</t>
  </si>
  <si>
    <t>Lucrări de finisare a construcţiilor</t>
  </si>
  <si>
    <t>482</t>
  </si>
  <si>
    <t>Pachete software pentru reţele, internet şi intranet</t>
  </si>
  <si>
    <t>488</t>
  </si>
  <si>
    <t>Sisteme de informare şi servere</t>
  </si>
  <si>
    <t>501</t>
  </si>
  <si>
    <t>Servicii de reparare şi de întreţinere a vehiculelor şi a echipamentelor aferente şi servicii</t>
  </si>
  <si>
    <t>502</t>
  </si>
  <si>
    <t>Servicii de reparare şi de întreţinere şi servicii conexe pentru mijloacele de transport aerian, feroviar, rutier şi maritim</t>
  </si>
  <si>
    <t>503</t>
  </si>
  <si>
    <t>Servicii de reparare şi de întreţinere şi servicii conexe pentru computere personale, pentru echipament de telecomunicaţii şi pentru echipament audiovizual</t>
  </si>
  <si>
    <t>504</t>
  </si>
  <si>
    <t>Servicii de reparare şi de întreţinere a echipamentului medical şi de precizie</t>
  </si>
  <si>
    <t>507</t>
  </si>
  <si>
    <t>Servicii de reparare şi de întreţinere a instalaţiilor de construcţii</t>
  </si>
  <si>
    <t>508</t>
  </si>
  <si>
    <t>Diverse servicii de întreţinere şi de reparare</t>
  </si>
  <si>
    <t>551</t>
  </si>
  <si>
    <t>Servicii hoteliere</t>
  </si>
  <si>
    <t>555</t>
  </si>
  <si>
    <t>Servicii de servire a băuturilor</t>
  </si>
  <si>
    <t>601</t>
  </si>
  <si>
    <t>Servicii de transport rutier</t>
  </si>
  <si>
    <t>604</t>
  </si>
  <si>
    <t>Servicii de transport aerian</t>
  </si>
  <si>
    <t>641</t>
  </si>
  <si>
    <t>Servicii poştale şi de curierat</t>
  </si>
  <si>
    <t>642</t>
  </si>
  <si>
    <t>Servicii de telecomunicaţii</t>
  </si>
  <si>
    <t>661</t>
  </si>
  <si>
    <t>Servicii bancare</t>
  </si>
  <si>
    <t>665</t>
  </si>
  <si>
    <t>Servicii de asigurare şi de pensie</t>
  </si>
  <si>
    <t>703</t>
  </si>
  <si>
    <t>Servicii de intermediere imobiliară pentru terţi</t>
  </si>
  <si>
    <t>712</t>
  </si>
  <si>
    <t>Servicii de arhitectură şi servicii conexe</t>
  </si>
  <si>
    <t>713</t>
  </si>
  <si>
    <t>Servicii de inginerie</t>
  </si>
  <si>
    <t>715</t>
  </si>
  <si>
    <t>Servicii privind construcţiile</t>
  </si>
  <si>
    <t>719</t>
  </si>
  <si>
    <t>Servicii de laborator</t>
  </si>
  <si>
    <t>722</t>
  </si>
  <si>
    <t>Servicii de programare şi de consultanţă software</t>
  </si>
  <si>
    <t>723</t>
  </si>
  <si>
    <t>Servicii de înlocuire de date</t>
  </si>
  <si>
    <t>724</t>
  </si>
  <si>
    <t>Servicii de internet</t>
  </si>
  <si>
    <t>725</t>
  </si>
  <si>
    <t>Servicii informatice</t>
  </si>
  <si>
    <t>726</t>
  </si>
  <si>
    <t>Servicii de asistenţă şi de consultanţă informatică</t>
  </si>
  <si>
    <t>732</t>
  </si>
  <si>
    <t>Servicii de consultanţă în cercetare şi în dezvoltare</t>
  </si>
  <si>
    <t>752</t>
  </si>
  <si>
    <t>Prestări de servicii pentru comunitate</t>
  </si>
  <si>
    <t>772</t>
  </si>
  <si>
    <t>Servicii pentru silvicultură</t>
  </si>
  <si>
    <t>773</t>
  </si>
  <si>
    <t>Servicii pentru horticultură</t>
  </si>
  <si>
    <t>791</t>
  </si>
  <si>
    <t>Servicii juridice</t>
  </si>
  <si>
    <t>793</t>
  </si>
  <si>
    <t>Studii de piaţă şi cercetare economică: sondaje şi statistici</t>
  </si>
  <si>
    <t>795</t>
  </si>
  <si>
    <t>Servicii de asistenţă în birou</t>
  </si>
  <si>
    <t>797</t>
  </si>
  <si>
    <t>Servicii de investigaţie şi de siguranţă</t>
  </si>
  <si>
    <t>798</t>
  </si>
  <si>
    <t>Servicii tipografice şi servicii conexe</t>
  </si>
  <si>
    <t>799</t>
  </si>
  <si>
    <t>Diverse servicii comerciale şi servicii conexe</t>
  </si>
  <si>
    <t>805</t>
  </si>
  <si>
    <t>Servicii de formare</t>
  </si>
  <si>
    <t>851</t>
  </si>
  <si>
    <t>Servicii de sănătate</t>
  </si>
  <si>
    <t>852</t>
  </si>
  <si>
    <t>Servicii veterinare</t>
  </si>
  <si>
    <t>905</t>
  </si>
  <si>
    <t>Servicii privind deşeurile menajere şi deşeurile</t>
  </si>
  <si>
    <t>906</t>
  </si>
  <si>
    <t>Servicii de curăţenie şi igienizare în mediul urban sau rural şi servicii conexe</t>
  </si>
  <si>
    <t>909</t>
  </si>
  <si>
    <t>Servicii de curăţenie şi igienizare</t>
  </si>
  <si>
    <t>983</t>
  </si>
  <si>
    <t>Servicii diverse</t>
  </si>
  <si>
    <t>Din care:</t>
  </si>
  <si>
    <t>Bunuri</t>
  </si>
  <si>
    <t>Lucrări</t>
  </si>
  <si>
    <t>Servicii</t>
  </si>
  <si>
    <t>312</t>
  </si>
  <si>
    <t>Aparate de distribuţie şi control ale energiei electrice</t>
  </si>
  <si>
    <t>313</t>
  </si>
  <si>
    <t>Sârmă şi cabluri izolate</t>
  </si>
  <si>
    <t>Total proceduri anulate</t>
  </si>
  <si>
    <t>NFP</t>
  </si>
  <si>
    <t>Nr. de ordine</t>
  </si>
  <si>
    <t>ANEXA Nr. 04</t>
  </si>
  <si>
    <t>ANEXA Nr. 05</t>
  </si>
  <si>
    <t>Denumirea bunurilor, lucrărilor, serviciilor</t>
  </si>
  <si>
    <t>Total contracte</t>
  </si>
  <si>
    <t>Acorduri adiţionale de majorare</t>
  </si>
  <si>
    <t>Alte acorduri adiţionale</t>
  </si>
  <si>
    <t>Total contracte și acorduri adiţionale</t>
  </si>
  <si>
    <t>Suma totală (MDL, inclusiv TVA)</t>
  </si>
  <si>
    <t>Ponderea fiecărei categorii în suma totală a contractelor (%)</t>
  </si>
  <si>
    <t>Ponderea fiecări categorii după numărul de contracte (%)</t>
  </si>
  <si>
    <t>Nr.</t>
  </si>
  <si>
    <t>Suma (MDL, inclusiv TVA)</t>
  </si>
  <si>
    <t>090</t>
  </si>
  <si>
    <t>Produse petroliere, combustibil, electricitate şi alte surse de energie</t>
  </si>
  <si>
    <t>150</t>
  </si>
  <si>
    <t>Alimenter, băuturi, tutun şi produse conexe</t>
  </si>
  <si>
    <t>154</t>
  </si>
  <si>
    <t>Uleiuri şi grăsimi animale şi vegetale</t>
  </si>
  <si>
    <t>330</t>
  </si>
  <si>
    <t>Echipamente medicale, produse farmaceutice şi produse de îngrijire personală</t>
  </si>
  <si>
    <t>450</t>
  </si>
  <si>
    <t>Lucrări de construcţii</t>
  </si>
  <si>
    <t>720</t>
  </si>
  <si>
    <t>Servicii IT: consultanţă, dezvoltare de software, internet şi asistenţă</t>
  </si>
  <si>
    <t>850</t>
  </si>
  <si>
    <t>Servicii de sănătate şi servicii de asistenţă socială</t>
  </si>
  <si>
    <t>900</t>
  </si>
  <si>
    <t>Servicii de evacuare a apelor reziduale, de eliminare a deşeurilor, de igienizare şi servicii privind mediul</t>
  </si>
  <si>
    <t>926</t>
  </si>
  <si>
    <t>Servicii sportive</t>
  </si>
  <si>
    <t>Dintre care:</t>
  </si>
  <si>
    <t>% Bunuri</t>
  </si>
  <si>
    <t>% Lucrări</t>
  </si>
  <si>
    <t>% Servicii</t>
  </si>
  <si>
    <t>Nr. total contracte</t>
  </si>
  <si>
    <t>Suma total contracte</t>
  </si>
  <si>
    <t>Nr. total acorduri adiționale de majorare</t>
  </si>
  <si>
    <t>Suma total acorduri adiționale de majorare</t>
  </si>
  <si>
    <t>Alte acorduri adiționale</t>
  </si>
  <si>
    <t>Suma totală</t>
  </si>
  <si>
    <t>ANEXA Nr. 06</t>
  </si>
  <si>
    <t>Informaţie privind contractele/acordurile adiționale pentru fiecare obiect de achiziţie în parte, încheiate în rezultatul procedurilor</t>
  </si>
  <si>
    <t>500</t>
  </si>
  <si>
    <t>Servicii de reparare şi întreţinere</t>
  </si>
  <si>
    <t>ANEXA Nr. 07</t>
  </si>
  <si>
    <t>Informaţie privind contractele/acordurile adiționale pentru fiecare obiect de achiziţie în parte,</t>
  </si>
  <si>
    <t>803</t>
  </si>
  <si>
    <t>Servicii de învăţământ superior</t>
  </si>
  <si>
    <t>ANEXA Nr. 8</t>
  </si>
  <si>
    <t>143</t>
  </si>
  <si>
    <t>Produse anorganice chimice şi îngrăşăminte minerale</t>
  </si>
  <si>
    <t>Informaţia privind repartizarea achiziţiilor după tipul obiectului de achiziţie</t>
  </si>
  <si>
    <t>Tip procedură</t>
  </si>
  <si>
    <t>Procedura de achiziţie</t>
  </si>
  <si>
    <t>Suma cu TVA</t>
  </si>
  <si>
    <t>Nr. de contracte</t>
  </si>
  <si>
    <t>Proceduri desfășurate prin pubicarea anunțului de participare in BAP</t>
  </si>
  <si>
    <t xml:space="preserve">Licitaţii deschise </t>
  </si>
  <si>
    <t>Acord Cadru, contracte subsecvente</t>
  </si>
  <si>
    <t>Proceduri desfășurate fără pubicarea anunțului de participare in BAP</t>
  </si>
  <si>
    <t>Negociere fără publicare</t>
  </si>
  <si>
    <t>TOTAL</t>
  </si>
  <si>
    <t>PONDEREA %</t>
  </si>
  <si>
    <t>Cota parte %</t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</si>
  <si>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Bunuri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</si>
  <si>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>Bunuri</t>
    </r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</si>
  <si>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Lucrări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</si>
  <si>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 xml:space="preserve"> Lucrări</t>
    </r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</si>
  <si>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Servicii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</si>
  <si>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 xml:space="preserve">  Servicii</t>
    </r>
  </si>
  <si>
    <t>Nr. de proceduri</t>
  </si>
  <si>
    <t>Suma contractelor, (lei)</t>
  </si>
  <si>
    <t>Acord cadru</t>
  </si>
  <si>
    <t>Proceduri negociere fără publicare</t>
  </si>
  <si>
    <t>Cele mai frecvente abateri de la legislație din domeniul achizițiilor publice</t>
  </si>
  <si>
    <t>Abateri</t>
  </si>
  <si>
    <t>Număr de proceduri</t>
  </si>
  <si>
    <t>Total</t>
  </si>
  <si>
    <t xml:space="preserve">Indicatori </t>
  </si>
  <si>
    <t>Numărul mediu de oferte per total</t>
  </si>
  <si>
    <r>
      <t xml:space="preserve">Numărul mediu de oferte în cadrul achiziției  de </t>
    </r>
    <r>
      <rPr>
        <b/>
        <u/>
        <sz val="10"/>
        <color theme="0"/>
        <rFont val="Calibri"/>
        <family val="2"/>
        <charset val="204"/>
        <scheme val="minor"/>
      </rPr>
      <t>bunuri</t>
    </r>
  </si>
  <si>
    <r>
      <t xml:space="preserve">Numărul mediu de oferte în cadrul achiziției de </t>
    </r>
    <r>
      <rPr>
        <b/>
        <u/>
        <sz val="10"/>
        <color theme="0"/>
        <rFont val="Calibri"/>
        <family val="2"/>
        <charset val="204"/>
        <scheme val="minor"/>
      </rPr>
      <t>lucrări</t>
    </r>
  </si>
  <si>
    <r>
      <t xml:space="preserve">Numărul mediu de oferte în cadrul achiziției  de </t>
    </r>
    <r>
      <rPr>
        <b/>
        <u/>
        <sz val="10"/>
        <color theme="0"/>
        <rFont val="Calibri"/>
        <family val="2"/>
        <charset val="204"/>
        <scheme val="minor"/>
      </rPr>
      <t>servicii</t>
    </r>
  </si>
  <si>
    <r>
      <t xml:space="preserve">Numărul de proceduri de achiziție la care nu a fost prezentată </t>
    </r>
    <r>
      <rPr>
        <b/>
        <u/>
        <sz val="10"/>
        <color theme="0"/>
        <rFont val="Calibri"/>
        <family val="2"/>
        <charset val="204"/>
        <scheme val="minor"/>
      </rPr>
      <t>nici o ofertă</t>
    </r>
  </si>
  <si>
    <r>
      <t xml:space="preserve">Ponderea procedurilor de achiziție la care nu a fost prezentată </t>
    </r>
    <r>
      <rPr>
        <b/>
        <u/>
        <sz val="10"/>
        <color theme="0"/>
        <rFont val="Calibri"/>
        <family val="2"/>
        <charset val="204"/>
        <scheme val="minor"/>
      </rPr>
      <t>nici o ofertă</t>
    </r>
  </si>
  <si>
    <r>
      <t>Numărul de proceduri de achiziție la care  a fost prezentată</t>
    </r>
    <r>
      <rPr>
        <b/>
        <u/>
        <sz val="10"/>
        <color theme="0"/>
        <rFont val="Calibri"/>
        <family val="2"/>
        <charset val="204"/>
        <scheme val="minor"/>
      </rPr>
      <t xml:space="preserve"> o singură ofertă</t>
    </r>
  </si>
  <si>
    <r>
      <t>Ponderea procedurilor de achiziție la care  a fost prezentată</t>
    </r>
    <r>
      <rPr>
        <b/>
        <u/>
        <sz val="10"/>
        <color theme="0"/>
        <rFont val="Calibri"/>
        <family val="2"/>
        <charset val="204"/>
        <scheme val="minor"/>
      </rPr>
      <t xml:space="preserve"> o singură ofertă</t>
    </r>
  </si>
  <si>
    <r>
      <t xml:space="preserve">Numărul </t>
    </r>
    <r>
      <rPr>
        <b/>
        <u/>
        <sz val="10"/>
        <color theme="0"/>
        <rFont val="Calibri"/>
        <family val="2"/>
        <charset val="204"/>
        <scheme val="minor"/>
      </rPr>
      <t>maximal</t>
    </r>
    <r>
      <rPr>
        <b/>
        <sz val="10"/>
        <color theme="0"/>
        <rFont val="Calibri"/>
        <family val="2"/>
        <charset val="204"/>
        <scheme val="minor"/>
      </rPr>
      <t xml:space="preserve"> de oferte prezentate la o procedură de achiziție</t>
    </r>
  </si>
  <si>
    <t>Valoarea medie a unui contract atribuit, lei</t>
  </si>
  <si>
    <t>4/3</t>
  </si>
  <si>
    <t>Tip obiect de achiziție</t>
  </si>
  <si>
    <t>Retras</t>
  </si>
  <si>
    <t>324</t>
  </si>
  <si>
    <t>Reţele</t>
  </si>
  <si>
    <t>393</t>
  </si>
  <si>
    <t>Diverse echipamente</t>
  </si>
  <si>
    <t>445</t>
  </si>
  <si>
    <t>Scule, lacăte, chei, balamale, dispozitive de fixare, lanţuri şi resorturi</t>
  </si>
  <si>
    <t>485</t>
  </si>
  <si>
    <t>Pachete software de comunicaţii şi multimedia</t>
  </si>
  <si>
    <t>796</t>
  </si>
  <si>
    <t>Servicii de recrutare</t>
  </si>
  <si>
    <t>Nerespectarea prevederilor legale privind cerințele de calificare</t>
  </si>
  <si>
    <t>CS ACD</t>
  </si>
  <si>
    <t>161</t>
  </si>
  <si>
    <t>Utilaje agricole şi forestiere pentru pregătirea sau cultivarea solului</t>
  </si>
  <si>
    <t>385</t>
  </si>
  <si>
    <t>Aparate de control şi de testare</t>
  </si>
  <si>
    <t>853</t>
  </si>
  <si>
    <t>Servicii de asistenţă socială şi servicii conexe</t>
  </si>
  <si>
    <t>374</t>
  </si>
  <si>
    <t>Articole şi echipament de sport</t>
  </si>
  <si>
    <t>714</t>
  </si>
  <si>
    <t>Servicii de urbanism şi de arhitectură peisagistică</t>
  </si>
  <si>
    <t>246</t>
  </si>
  <si>
    <t>Explozibili</t>
  </si>
  <si>
    <t xml:space="preserve">Rata de modificare a nr. de proceduri </t>
  </si>
  <si>
    <t xml:space="preserve">Rata de modificare a sumei contractelor </t>
  </si>
  <si>
    <t>Rata de modificare a numărului contractelor</t>
  </si>
  <si>
    <t>Rata de modificare a numărului contractelor după tipul procedurii</t>
  </si>
  <si>
    <t>Rata de modificare a sumei contractelor după tipul procedurii</t>
  </si>
  <si>
    <t>3/9-1</t>
  </si>
  <si>
    <t>6/12-1</t>
  </si>
  <si>
    <t>4/10-1</t>
  </si>
  <si>
    <t>093</t>
  </si>
  <si>
    <t>Electricitate, încălzire, energie solară şi nucleară</t>
  </si>
  <si>
    <t>653</t>
  </si>
  <si>
    <t>Distribuţie de energie electrică şi servicii conexe</t>
  </si>
  <si>
    <t>792</t>
  </si>
  <si>
    <t>Servicii de contabilitate, servicii de audit şi servicii fiscale</t>
  </si>
  <si>
    <t>180</t>
  </si>
  <si>
    <t>Îmbrăcăminte, încălţăminte, articole de voiaj şi accesorii</t>
  </si>
  <si>
    <t>145</t>
  </si>
  <si>
    <t>Produse conexe de exploatare minieră şi în carieră</t>
  </si>
  <si>
    <t>Licitaţii deschise</t>
  </si>
  <si>
    <t>Ponderea procedurilor anulate în numărul total de proceduri</t>
  </si>
  <si>
    <t>166</t>
  </si>
  <si>
    <t>Utilaje agricole sau forestiere specializate</t>
  </si>
  <si>
    <t>191</t>
  </si>
  <si>
    <t>Piele</t>
  </si>
  <si>
    <t>Solicitare prezentare informaţie</t>
  </si>
  <si>
    <t>222</t>
  </si>
  <si>
    <t>Ziare, reviste specializate, periodice şi reviste</t>
  </si>
  <si>
    <t>347</t>
  </si>
  <si>
    <t>Avioane</t>
  </si>
  <si>
    <t>729</t>
  </si>
  <si>
    <t>Servicii de siguranţă informatică şi de conversie computerizată a cataloagelor</t>
  </si>
  <si>
    <t>Anulat din lipsa ofertelor</t>
  </si>
  <si>
    <t>Anulat din lipsa/insuficienta finantarii</t>
  </si>
  <si>
    <t>Anulat - oferte elaborate nu in conformitate cu cerintele cuprinse in documentatia de atribuire</t>
  </si>
  <si>
    <t>Anulat - abateri grave de la prevederile legale care afecteaza rezultatul procedurii de atribuire</t>
  </si>
  <si>
    <t>Anulat - oferte ce depasesc cu 30% valoarea estimata a achizitiei</t>
  </si>
  <si>
    <t>Anulat - oferte neconforme</t>
  </si>
  <si>
    <t>Anulat din lipsa de oferte calificate</t>
  </si>
  <si>
    <t>Anulat - oferte ce depaseste pragul prevazut de lege</t>
  </si>
  <si>
    <t>Anulat de AC - multiple motive</t>
  </si>
  <si>
    <t>Anulat ca rezultat a deciziei ANSC</t>
  </si>
  <si>
    <t>Cauza anulării / Proceduri</t>
  </si>
  <si>
    <t>Acorduri adiţionale de ajustare</t>
  </si>
  <si>
    <t>Acorduri adiţionale de mișorare</t>
  </si>
  <si>
    <t>Acorduri adiţionale de rezoluțiune</t>
  </si>
  <si>
    <t>14 (3+5+7+9+11+13)</t>
  </si>
  <si>
    <t>15 (4+6+8+10+12)</t>
  </si>
  <si>
    <t>Nr. total acorduri adiționale de ajustare</t>
  </si>
  <si>
    <t>Suma total acorduri adiționale de ajustare</t>
  </si>
  <si>
    <t>Nr. total acorduri adiționale de micșorare</t>
  </si>
  <si>
    <t>Suma total acorduri adiționale de micșorare</t>
  </si>
  <si>
    <t>Nr. total acorduri adiționale de rezoluțiune</t>
  </si>
  <si>
    <t>Suma total acorduri adiționale de rezoluțiune</t>
  </si>
  <si>
    <t>5</t>
  </si>
  <si>
    <t>Valoarea medie a unui contract de achiziții publice de bunuri</t>
  </si>
  <si>
    <t>Valoarea medie a unui contract de achiziții publice de lucrări</t>
  </si>
  <si>
    <t>Valoarea medie a unui contract de achiziții publice de servicii</t>
  </si>
  <si>
    <t>Valoarea medie a unui contract de achiziții publice</t>
  </si>
  <si>
    <t>Nerespectarea cerințelor privind desfășurarea procedurii de NFP</t>
  </si>
  <si>
    <t>titlu</t>
  </si>
  <si>
    <t>Informare</t>
  </si>
  <si>
    <t>Solicitare</t>
  </si>
  <si>
    <t>t</t>
  </si>
  <si>
    <t>229</t>
  </si>
  <si>
    <t>Diverse imprimate</t>
  </si>
  <si>
    <t>378</t>
  </si>
  <si>
    <t>Articole pentru lucrări de artizanat şi artă</t>
  </si>
  <si>
    <t>718</t>
  </si>
  <si>
    <t>Servicii de consultanţă pentru alimentarea cu apă şi servicii de consultanţă în materie de deşeuri</t>
  </si>
  <si>
    <t>195</t>
  </si>
  <si>
    <t>Materiale din cauciuc şi din plastic</t>
  </si>
  <si>
    <t>Acorduri adiţionale de reziliere</t>
  </si>
  <si>
    <t>ANEXA Nr. 9</t>
  </si>
  <si>
    <t>Anexa 10</t>
  </si>
  <si>
    <t>Anexa 13</t>
  </si>
  <si>
    <t xml:space="preserve">Licitații deschise </t>
  </si>
  <si>
    <t xml:space="preserve">Cererea ofertelor de preț </t>
  </si>
  <si>
    <t>Neîntocmirea și nepublicarea anunțurilor de intenție în B.A.P.</t>
  </si>
  <si>
    <t>ANEXA Nr. 11</t>
  </si>
  <si>
    <t>Cerere a ofertelor de prețuri</t>
  </si>
  <si>
    <t>Cerere a ofertelor de preţuri</t>
  </si>
  <si>
    <t xml:space="preserve">Cerere a ofertelor de preţuri </t>
  </si>
  <si>
    <t>Cerere</t>
  </si>
  <si>
    <t>Demers</t>
  </si>
  <si>
    <t>147</t>
  </si>
  <si>
    <t>Metale de bază</t>
  </si>
  <si>
    <t>311</t>
  </si>
  <si>
    <t>Motoare, generatoare şi transformatoare electrice</t>
  </si>
  <si>
    <t>345</t>
  </si>
  <si>
    <t>Nave şi ambarcaţiuni</t>
  </si>
  <si>
    <t>381</t>
  </si>
  <si>
    <t>Instrumente de navigaţie şi de meteorologie</t>
  </si>
  <si>
    <t>387</t>
  </si>
  <si>
    <t>Ceasuri de pontaj şi ceasuri similare; ceasuri de parcare</t>
  </si>
  <si>
    <t>422</t>
  </si>
  <si>
    <t>Utilaje de prelucrare a alimentelor, a băuturilor şi a tutunului şi accesorii ale acestora</t>
  </si>
  <si>
    <t>435</t>
  </si>
  <si>
    <t>Vehicule cu şenile</t>
  </si>
  <si>
    <t>484</t>
  </si>
  <si>
    <t>Pachete software pentru tranzacţii comerciale şi personale</t>
  </si>
  <si>
    <t>631</t>
  </si>
  <si>
    <t>Servicii de manipulare şi de depozitare a încărcăturilor</t>
  </si>
  <si>
    <t>651</t>
  </si>
  <si>
    <t>Distribuţie de apă şi servicii conexe</t>
  </si>
  <si>
    <t>702</t>
  </si>
  <si>
    <t>Servicii de închiriere sau de leasing de bunuri imobiliare proprii</t>
  </si>
  <si>
    <t>985</t>
  </si>
  <si>
    <t>Case particulare cu personal angajat</t>
  </si>
  <si>
    <t>Anulat din lipsa concurentei</t>
  </si>
  <si>
    <t>Anulat - preturi care nu sint justificate temeinic</t>
  </si>
  <si>
    <t>182</t>
  </si>
  <si>
    <t>Îmbrăcăminte de exterior</t>
  </si>
  <si>
    <t>506</t>
  </si>
  <si>
    <t>Servicii de reparare şi de întreţinere a echipamentului de securitate şi apărare</t>
  </si>
  <si>
    <t>320</t>
  </si>
  <si>
    <t>Echipament de radio, televiziune, comunicaţii, telecomunicaţii şi articole conexe</t>
  </si>
  <si>
    <t>342</t>
  </si>
  <si>
    <t>Caroserii, remorci sau semiremorci pentru vehicule</t>
  </si>
  <si>
    <t>033</t>
  </si>
  <si>
    <t>Produse agricole, de vânătoare şi de pescuit</t>
  </si>
  <si>
    <t>770</t>
  </si>
  <si>
    <t>Servicii pentru agricultură, silvicultură, horticultură, acvacultură şi apicultură</t>
  </si>
  <si>
    <t>Nerespectarea prevederilor legale privind modificarea contractelor</t>
  </si>
  <si>
    <t>Aplicarea eronată a tipului procedurii de achiziție</t>
  </si>
  <si>
    <t>148</t>
  </si>
  <si>
    <t>Diverse produse minerale nemetalice</t>
  </si>
  <si>
    <t>185</t>
  </si>
  <si>
    <t>Bijuterii, ceasuri şi articole conexe</t>
  </si>
  <si>
    <t>225</t>
  </si>
  <si>
    <t>Plăci sau cilindri tipografici, alte echipamente de tipografie</t>
  </si>
  <si>
    <t>249</t>
  </si>
  <si>
    <t>Produse chimice fine şi produse chimice variate</t>
  </si>
  <si>
    <t>314</t>
  </si>
  <si>
    <t>Acumulatori, pile galvanice şi baterii primare</t>
  </si>
  <si>
    <t>344</t>
  </si>
  <si>
    <t>Motociclete, biciclete şi motociclete cu ataş</t>
  </si>
  <si>
    <t>353</t>
  </si>
  <si>
    <t>Arme, muniţii şi piese conexe</t>
  </si>
  <si>
    <t>383</t>
  </si>
  <si>
    <t>Instrumente de măsurare</t>
  </si>
  <si>
    <t>384</t>
  </si>
  <si>
    <t>Instrumente de verificare a proprietăţilor fizice</t>
  </si>
  <si>
    <t>432</t>
  </si>
  <si>
    <t>Utilaje pentru terasamente, utilaje de excavare şi piese ale acestora</t>
  </si>
  <si>
    <t>433</t>
  </si>
  <si>
    <t>Maşini şi echipament de construcţii</t>
  </si>
  <si>
    <t>449</t>
  </si>
  <si>
    <t>Piatră de construcţie, piatră calcaroasă, ghips şi ardezie</t>
  </si>
  <si>
    <t>481</t>
  </si>
  <si>
    <t>Pachete software pentru industrie</t>
  </si>
  <si>
    <t>483</t>
  </si>
  <si>
    <t>Pachete software pentru crearea de documente, pentru desen, imagistică, planificare şi productivitate</t>
  </si>
  <si>
    <t>486</t>
  </si>
  <si>
    <t>Pachete software pentru baze de date şi operare</t>
  </si>
  <si>
    <t>489</t>
  </si>
  <si>
    <t>Diverse pachete software şi sisteme informatice</t>
  </si>
  <si>
    <t>505</t>
  </si>
  <si>
    <t>Servicii de reparare şi de întreţinere a pompelor, a vanelor, a robinetelor, a containerelor de metal şi a maşinilor</t>
  </si>
  <si>
    <t>511</t>
  </si>
  <si>
    <t>Servicii de instalare a echipamentului electric şi mecanic</t>
  </si>
  <si>
    <t>512</t>
  </si>
  <si>
    <t>Servicii de instalare de echipament de măsurat, de control, de testare şi de navigare</t>
  </si>
  <si>
    <t>519</t>
  </si>
  <si>
    <t>Servicii de instalare de sisteme de orientare şi control</t>
  </si>
  <si>
    <t>552</t>
  </si>
  <si>
    <t>Campinguri şi alte tipuri de cazare decât cea hotelieră</t>
  </si>
  <si>
    <t>553</t>
  </si>
  <si>
    <t>Servicii de restaurant şi de servire a mâncării</t>
  </si>
  <si>
    <t>731</t>
  </si>
  <si>
    <t>Servicii de cercetare şi dezvoltare experimentală</t>
  </si>
  <si>
    <t>734</t>
  </si>
  <si>
    <t>Servicii de cercetare şi dezvoltare de materiale de securitate şi apărare</t>
  </si>
  <si>
    <t>771</t>
  </si>
  <si>
    <t>Servicii în agricultură</t>
  </si>
  <si>
    <t>794</t>
  </si>
  <si>
    <t>Consultanţă în afaceri şi în management şi servicii conexe</t>
  </si>
  <si>
    <t>907</t>
  </si>
  <si>
    <t>Servicii privind mediul</t>
  </si>
  <si>
    <t>923</t>
  </si>
  <si>
    <t>Servicii de divertisment</t>
  </si>
  <si>
    <t>Acord-cadru</t>
  </si>
  <si>
    <t>Anulat - ofertele nu pot fi comparate</t>
  </si>
  <si>
    <t>390</t>
  </si>
  <si>
    <t>Mobilă (inclusiv mobilă de birou), accesorii de mobilier, aparate de uz casnic (exclusiv dispozitive de iluminat) şi produse de curăţat</t>
  </si>
  <si>
    <t>440</t>
  </si>
  <si>
    <t>Structuri şi materiale de construcţii; produse auxiliare pentru construcţii (cu excepţia aparatelor electrice)</t>
  </si>
  <si>
    <t>480</t>
  </si>
  <si>
    <t>Pachete software şi sisteme informatice</t>
  </si>
  <si>
    <t>800</t>
  </si>
  <si>
    <t>Servicii de învăţământ şi formare profesională</t>
  </si>
  <si>
    <t>Acorduri adiţionale de micșorare</t>
  </si>
  <si>
    <t>710</t>
  </si>
  <si>
    <t>Servicii de arhitectură, de construcţii, de inginerie şi de inspecţie</t>
  </si>
  <si>
    <t>635</t>
  </si>
  <si>
    <t>Servicii de agenţii de turism, de ghizi turistici şi de asistenţă turistică</t>
  </si>
  <si>
    <t>652</t>
  </si>
  <si>
    <t>Distribuţie de gaz şi servicii conexe</t>
  </si>
  <si>
    <t>183</t>
  </si>
  <si>
    <t>Articole de îmbrăcăminte</t>
  </si>
  <si>
    <t>550</t>
  </si>
  <si>
    <t>Servicii hoteliere, de restaurant şi de vânzare cu amănuntul</t>
  </si>
  <si>
    <t>Neplanificarea achizițiilor publice sau planificarea acestora cu încălcarea prevederilor actelor normative</t>
  </si>
  <si>
    <t>Anexa 12</t>
  </si>
  <si>
    <t>Articole de încălţăminte</t>
  </si>
  <si>
    <t>373</t>
  </si>
  <si>
    <t>Instrumente muzicale şi piese pentru acestea</t>
  </si>
  <si>
    <t>603</t>
  </si>
  <si>
    <t>Servicii de transport prin conducte</t>
  </si>
  <si>
    <t>904</t>
  </si>
  <si>
    <t>Servicii privind apele reziduale</t>
  </si>
  <si>
    <t>921</t>
  </si>
  <si>
    <t>Servicii de cinematografie şi servicii video</t>
  </si>
  <si>
    <t>981</t>
  </si>
  <si>
    <t>Servicii de organizaţii asociative</t>
  </si>
  <si>
    <t>220</t>
  </si>
  <si>
    <t>Imprimate şi produse conexe</t>
  </si>
  <si>
    <t>300</t>
  </si>
  <si>
    <t>Echipament informatic şi accesorii de birou, cu excepţia mobilierului şi a pachetelor software</t>
  </si>
  <si>
    <t>487</t>
  </si>
  <si>
    <t>Utilitare pentru pachete software</t>
  </si>
  <si>
    <t>310</t>
  </si>
  <si>
    <t>Maşini, aparate, echipamente şi consumabile electrice; iluminat</t>
  </si>
  <si>
    <t>420</t>
  </si>
  <si>
    <t>Echipamente industriale</t>
  </si>
  <si>
    <t>Informaţie privind procedurile de Licitaţii deschise, COP și Acord-cadru pentru fiecare obiect de achiziție, anunțate de către autoritățile contractante în perioada anului 2024</t>
  </si>
  <si>
    <t>168</t>
  </si>
  <si>
    <t>Piese pentru utilaje agricole şi forestiere</t>
  </si>
  <si>
    <t>189</t>
  </si>
  <si>
    <t>Articole de voiaj, şelărie, saci şi săculeţe</t>
  </si>
  <si>
    <t>196</t>
  </si>
  <si>
    <t>Deşeuri din piele, textile, de cauciuc şi de plastic</t>
  </si>
  <si>
    <t>382</t>
  </si>
  <si>
    <t>Instrumente de geologie şi de geofizică</t>
  </si>
  <si>
    <t>386</t>
  </si>
  <si>
    <t>Instrumente optice</t>
  </si>
  <si>
    <t>427</t>
  </si>
  <si>
    <t>Utilaje pentru producţia de textile, de îmbrăcăminte şi de piele</t>
  </si>
  <si>
    <t>443</t>
  </si>
  <si>
    <t>Cablu, sârmă şi produse conexe</t>
  </si>
  <si>
    <t>455</t>
  </si>
  <si>
    <t>Închiriere de utilaje şi de echipament de construcţii şi de lucrări publice cu operator</t>
  </si>
  <si>
    <t>517</t>
  </si>
  <si>
    <t>Servicii de instalare de echipamente de protecţie împotriva incendiilor</t>
  </si>
  <si>
    <t>721</t>
  </si>
  <si>
    <t>Servicii de consultanţă pentru hardware</t>
  </si>
  <si>
    <t>Nivelul de concurență înregistrat în cadrul procedurilor de achiziții publice desfășurate în  perioada anului 2024</t>
  </si>
  <si>
    <t>340</t>
  </si>
  <si>
    <t>Echipamente de transport şi produse auxiliare pentru transport</t>
  </si>
  <si>
    <t>346</t>
  </si>
  <si>
    <t>Locomotive şi materiale rulante feroviare şi piese</t>
  </si>
  <si>
    <t>380</t>
  </si>
  <si>
    <t>Echipamente de laborator, optice şi de precizie (cu excepţia ochelarilor)</t>
  </si>
  <si>
    <t>245</t>
  </si>
  <si>
    <t>Materiale plastice primare</t>
  </si>
  <si>
    <r>
      <t xml:space="preserve">încheiate în rezultatul achiziţiilor publice efectuate prin </t>
    </r>
    <r>
      <rPr>
        <b/>
        <u/>
        <sz val="11"/>
        <color indexed="8"/>
        <rFont val="Calibri"/>
        <family val="2"/>
      </rPr>
      <t>Acord Cadru</t>
    </r>
    <r>
      <rPr>
        <b/>
        <sz val="11"/>
        <color indexed="8"/>
        <rFont val="Calibri"/>
        <family val="2"/>
        <charset val="204"/>
      </rPr>
      <t xml:space="preserve">  în perioada anului 2024</t>
    </r>
  </si>
  <si>
    <t>Anexa nr. 15</t>
  </si>
  <si>
    <t>Informaţia privind volumul achizițiilor publice raportat la Produsului Intern Brut [PIB] (mil. Lei MD)</t>
  </si>
  <si>
    <t>An</t>
  </si>
  <si>
    <t>Produsul Intern Brut (PIB) calculat la prețurile curente (milioanle MDL)</t>
  </si>
  <si>
    <t>Volumul achizițiilor publice (milioane MDL)</t>
  </si>
  <si>
    <t>Cota parte a Achizițiilor Publice din Produsul Intern Brut  (%)</t>
  </si>
  <si>
    <t>Anunţ de intenţie achiziții publice</t>
  </si>
  <si>
    <t>Anunţ de participare pentru licitaţii deschise (achiziții publice)</t>
  </si>
  <si>
    <t>Darea de seamă privind licitaţia deschisă (achiziții publice)</t>
  </si>
  <si>
    <t>Anunţ de participare pentru COP (achiziții publice)</t>
  </si>
  <si>
    <t>Darea de seamă privind COP (achiziții publice)</t>
  </si>
  <si>
    <t>Darea de seamă privind negocierea fără publicare (achiziții publice)</t>
  </si>
  <si>
    <t>Darea de seamă privind acord-cadru (achiziții publice)</t>
  </si>
  <si>
    <t>Modificarea dării de seamă pentru procedurile de achiziții publice</t>
  </si>
  <si>
    <t>Decizie de anulare a procedurii de atribuire (achiziții publice)</t>
  </si>
  <si>
    <t>Anunţ de intenţie achiziții sectoriale</t>
  </si>
  <si>
    <t>AI utilități</t>
  </si>
  <si>
    <t>Anunț de atribuire a contractului de achiziții sectoriale</t>
  </si>
  <si>
    <t>Anunț de atribuire utilități</t>
  </si>
  <si>
    <t>Anunț privind modificarea contractului de achiziții sectoriale</t>
  </si>
  <si>
    <t>Anunț modificare contract utilități</t>
  </si>
  <si>
    <t>Anunţ de participare pentru licitaţii deschise (achiziții sectoriale)</t>
  </si>
  <si>
    <t>AP LP utilități</t>
  </si>
  <si>
    <t>LD utilități</t>
  </si>
  <si>
    <t>Anunţ de participare pentru licitații restrînse (achiziții sectoriale)</t>
  </si>
  <si>
    <t>AP LR utilități</t>
  </si>
  <si>
    <t>Darea de seamă privind licitația restrînsă (achiziții sectoriale)</t>
  </si>
  <si>
    <t>LR utilități</t>
  </si>
  <si>
    <t>Darea de seamă privind negocierea fără publicare (achiziții sectoriale)</t>
  </si>
  <si>
    <t>NFP utilități</t>
  </si>
  <si>
    <t>Darea de seamă privind acord-cadru (achiziții sectoriale)</t>
  </si>
  <si>
    <t>CS ACD utilități</t>
  </si>
  <si>
    <t>Modificarea dării de seamă pentru procedurile de achiziții sectoriale</t>
  </si>
  <si>
    <t>Modificare DS utilități</t>
  </si>
  <si>
    <t>Anuntul privind consultarea pietei</t>
  </si>
  <si>
    <t>Scrisori de diferit gen</t>
  </si>
  <si>
    <t>Informaţie cu privire la tipurile documentelor procesate de către Agenția Achiziții Publice în perioada anului 2024</t>
  </si>
  <si>
    <t>Citatie</t>
  </si>
  <si>
    <t>Solicitarea informatiei suplimentare la dosar</t>
  </si>
  <si>
    <t>Alte Scrisori</t>
  </si>
  <si>
    <t>Referință</t>
  </si>
  <si>
    <t>Remitere autorități competente</t>
  </si>
  <si>
    <t>Răspuns la demers</t>
  </si>
  <si>
    <t>Răspuns la solicitare</t>
  </si>
  <si>
    <t xml:space="preserve"> Agenţiei Achiziţii Publice în perioada anului 2024</t>
  </si>
  <si>
    <t>Anulat - propuneri dezavantajoase pentru autoritatea contractanta</t>
  </si>
  <si>
    <t>Anulat - oferte prezentate dupa data-limita</t>
  </si>
  <si>
    <r>
      <t xml:space="preserve">Informaţia privind procedurile de achiziţii publice </t>
    </r>
    <r>
      <rPr>
        <b/>
        <u/>
        <sz val="12"/>
        <rFont val="Calibri"/>
        <family val="2"/>
      </rPr>
      <t>anulate</t>
    </r>
    <r>
      <rPr>
        <b/>
        <sz val="12"/>
        <rFont val="Calibri"/>
        <family val="2"/>
        <charset val="204"/>
      </rPr>
      <t xml:space="preserve"> în perioada anului 2024</t>
    </r>
  </si>
  <si>
    <t xml:space="preserve"> (bunuri/lucrări/servicii) realizate de autorităţile contractante în perioada anului 2024</t>
  </si>
  <si>
    <t>Informaţia privind realizarea achiziţiilor publice în perioada anului 2024 comparativ cu perioada anului 2023</t>
  </si>
  <si>
    <t>Valoarea medie a contractelor de achiziții publice atribuite în perioada anului 2024</t>
  </si>
  <si>
    <t>Raport de monitorizare</t>
  </si>
  <si>
    <t>Nerespectarea prevederilor legale privind garanția de bună execuție</t>
  </si>
  <si>
    <t>Nerespectarea prevederilor legale privind garanția pentru ofertă</t>
  </si>
  <si>
    <t>DUAE incomplet sau completat necorespunzător</t>
  </si>
  <si>
    <t>Necompletarea, completarea defectuoasă sau discriminatorie a cerințelor în anunțul de participare sau documentația de atribuire</t>
  </si>
  <si>
    <t>Nerespectarea prevederilor legale privind criteriul de atribuire aplicat</t>
  </si>
  <si>
    <t>Cerințele din invitația/anunțul de participare, DUAE și/sau documentația de atribuire nu sunt corelate</t>
  </si>
  <si>
    <t>Nerespectarea regulilor privind descrierea bunurilor, lucrărilor, serviciilor</t>
  </si>
  <si>
    <t>Documentația de atribuire incompletă sau completată necorespunzător</t>
  </si>
  <si>
    <t>Stabilirea unor factori de evaluare nerelevanți și/sau necuantificabili și/sau fără precizarea algoritmului de calcul</t>
  </si>
  <si>
    <t>Nerespectarea prevederilor legale privind stabilirea termenului de depunere a ofertelor</t>
  </si>
  <si>
    <t>Lipsa documentației de atribuire</t>
  </si>
  <si>
    <t>Nerespectarea cerințelor privind aplicarea licitației electronice</t>
  </si>
  <si>
    <t xml:space="preserve"> în  perioada anului 2024</t>
  </si>
  <si>
    <t>Acțiunile întreprinse</t>
  </si>
  <si>
    <t>Documentația de atribuire</t>
  </si>
  <si>
    <t>Rezultatele procedurii de atribuire/ modificare a contractelor</t>
  </si>
  <si>
    <t>Remediat</t>
  </si>
  <si>
    <t>număr</t>
  </si>
  <si>
    <t>%</t>
  </si>
  <si>
    <t>Parțial remediat</t>
  </si>
  <si>
    <t>Neremediat</t>
  </si>
  <si>
    <t>Numărul de rapoarte de monitorizare</t>
  </si>
  <si>
    <t>ANEXA Nr. 14</t>
  </si>
  <si>
    <t>Rezultatul acțiunilor întreprinse de către autoritățile contractante urmare a rapoartelor de monitorizare în perioada anului 2024</t>
  </si>
  <si>
    <r>
      <t xml:space="preserve">Informaţie privind contractele/acordurile adiționale pentru fiecare obiect de achiziţie în parte, încheiate în rezultatul </t>
    </r>
    <r>
      <rPr>
        <b/>
        <u/>
        <sz val="12"/>
        <color indexed="8"/>
        <rFont val="Calibri"/>
        <family val="2"/>
        <charset val="204"/>
      </rPr>
      <t>Licitaţiilor deschise</t>
    </r>
    <r>
      <rPr>
        <b/>
        <sz val="12"/>
        <color indexed="8"/>
        <rFont val="Calibri"/>
        <family val="2"/>
        <charset val="204"/>
      </rPr>
      <t xml:space="preserve"> în perioada anului 2024 (achiziții publice)</t>
    </r>
  </si>
  <si>
    <r>
      <t xml:space="preserve">  desfăşurate prin metoda </t>
    </r>
    <r>
      <rPr>
        <b/>
        <u/>
        <sz val="12"/>
        <color indexed="8"/>
        <rFont val="Calibri"/>
        <family val="2"/>
        <charset val="204"/>
      </rPr>
      <t>Cerere a ofertelor de preţuri</t>
    </r>
    <r>
      <rPr>
        <b/>
        <sz val="12"/>
        <color indexed="8"/>
        <rFont val="Calibri"/>
        <family val="2"/>
        <charset val="204"/>
      </rPr>
      <t xml:space="preserve"> în perioada anului 2024 (achiziții publice)</t>
    </r>
  </si>
  <si>
    <r>
      <t xml:space="preserve">încheiate în rezultatul </t>
    </r>
    <r>
      <rPr>
        <b/>
        <u/>
        <sz val="12"/>
        <color indexed="8"/>
        <rFont val="Calibri"/>
        <family val="2"/>
      </rPr>
      <t>procedurii de negociere fără publicare</t>
    </r>
    <r>
      <rPr>
        <b/>
        <sz val="12"/>
        <color indexed="8"/>
        <rFont val="Calibri"/>
        <family val="2"/>
        <charset val="204"/>
      </rPr>
      <t xml:space="preserve"> în perioada anului 2024 (achiziții publice)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</si>
</sst>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color theme="0"/>
      <name val="Calibri"/>
      <family val="2"/>
      <charset val="204"/>
    </font>
    <font>
      <b/>
      <sz val="12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u/>
      <sz val="12"/>
      <color indexed="8"/>
      <name val="Calibri"/>
      <family val="2"/>
    </font>
    <font>
      <b/>
      <sz val="7"/>
      <color theme="0"/>
      <name val="Calibri"/>
      <family val="2"/>
      <charset val="204"/>
    </font>
    <font>
      <sz val="7"/>
      <name val="Calibri"/>
      <family val="2"/>
      <charset val="204"/>
    </font>
    <font>
      <sz val="8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</font>
    <font>
      <b/>
      <sz val="8"/>
      <color theme="0" tint="-0.249977111117893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8"/>
      <color theme="0"/>
      <name val="Calibri"/>
      <family val="2"/>
      <charset val="204"/>
    </font>
    <font>
      <sz val="10"/>
      <color indexed="9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sz val="8"/>
      <color theme="0" tint="-0.34998626667073579"/>
      <name val="Calibri"/>
      <family val="2"/>
      <charset val="204"/>
    </font>
    <font>
      <sz val="10"/>
      <color theme="0" tint="-0.34998626667073579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</font>
    <font>
      <b/>
      <sz val="8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9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22"/>
      <name val="Calibri"/>
      <family val="2"/>
      <charset val="204"/>
    </font>
    <font>
      <sz val="10"/>
      <color indexed="22"/>
      <name val="Calibri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sz val="10"/>
      <color theme="0"/>
      <name val="Calibri"/>
      <family val="2"/>
      <charset val="204"/>
    </font>
    <font>
      <sz val="8"/>
      <color theme="0"/>
      <name val="Calibri"/>
      <family val="2"/>
      <charset val="204"/>
    </font>
    <font>
      <b/>
      <u/>
      <sz val="10"/>
      <color theme="0"/>
      <name val="Calibri"/>
      <family val="2"/>
      <charset val="204"/>
      <scheme val="minor"/>
    </font>
    <font>
      <b/>
      <u/>
      <sz val="12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7"/>
      <color indexed="8"/>
      <name val="Calibri"/>
      <family val="2"/>
      <charset val="204"/>
    </font>
    <font>
      <b/>
      <sz val="7"/>
      <color indexed="8"/>
      <name val="Calibri"/>
      <family val="2"/>
      <charset val="204"/>
    </font>
    <font>
      <sz val="8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</font>
    <font>
      <sz val="7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</fills>
  <borders count="149">
    <border>
      <left/>
      <right/>
      <top/>
      <bottom/>
      <diagonal/>
    </border>
    <border>
      <left/>
      <right/>
      <top/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 style="medium">
        <color theme="8" tint="-0.499984740745262"/>
      </left>
      <right style="thin">
        <color indexed="64"/>
      </right>
      <top/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 style="thin">
        <color theme="0"/>
      </right>
      <top/>
      <bottom style="medium">
        <color theme="8" tint="-0.499984740745262"/>
      </bottom>
      <diagonal/>
    </border>
    <border>
      <left/>
      <right style="thin">
        <color theme="0"/>
      </right>
      <top/>
      <bottom style="medium">
        <color rgb="FF16365C"/>
      </bottom>
      <diagonal/>
    </border>
    <border>
      <left style="thin">
        <color theme="0"/>
      </left>
      <right style="thin">
        <color theme="0"/>
      </right>
      <top/>
      <bottom style="medium">
        <color rgb="FF16365C"/>
      </bottom>
      <diagonal/>
    </border>
    <border>
      <left/>
      <right style="thin">
        <color theme="0"/>
      </right>
      <top style="medium">
        <color theme="8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/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/>
      <right/>
      <top style="thin">
        <color theme="0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/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indexed="64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0"/>
      </right>
      <top style="medium">
        <color theme="8" tint="-0.499984740745262"/>
      </top>
      <bottom style="thin">
        <color indexed="64"/>
      </bottom>
      <diagonal/>
    </border>
    <border>
      <left/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medium">
        <color theme="8" tint="-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medium">
        <color theme="0"/>
      </right>
      <top style="thin">
        <color indexed="64"/>
      </top>
      <bottom style="medium">
        <color theme="8" tint="-0.499984740745262"/>
      </bottom>
      <diagonal/>
    </border>
    <border>
      <left/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medium">
        <color theme="0"/>
      </right>
      <top style="thin">
        <color indexed="64"/>
      </top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indexed="64"/>
      </top>
      <bottom/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medium">
        <color rgb="FF16365C"/>
      </bottom>
      <diagonal/>
    </border>
    <border>
      <left style="thin">
        <color indexed="64"/>
      </left>
      <right style="medium">
        <color rgb="FF16365C"/>
      </right>
      <top style="thin">
        <color indexed="64"/>
      </top>
      <bottom style="medium">
        <color rgb="FF16365C"/>
      </bottom>
      <diagonal/>
    </border>
    <border>
      <left/>
      <right style="thin">
        <color indexed="64"/>
      </right>
      <top style="thin">
        <color indexed="64"/>
      </top>
      <bottom style="medium">
        <color rgb="FF1636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16365C"/>
      </bottom>
      <diagonal/>
    </border>
    <border>
      <left style="thin">
        <color indexed="64"/>
      </left>
      <right/>
      <top style="thin">
        <color indexed="64"/>
      </top>
      <bottom style="medium">
        <color rgb="FF16365C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medium">
        <color rgb="FF16365C"/>
      </bottom>
      <diagonal/>
    </border>
    <border>
      <left style="medium">
        <color theme="8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8" tint="-0.499984740745262"/>
      </bottom>
      <diagonal/>
    </border>
    <border>
      <left style="thin">
        <color theme="0"/>
      </left>
      <right/>
      <top/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/>
      <right style="thin">
        <color theme="0"/>
      </right>
      <top/>
      <bottom style="medium">
        <color theme="3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3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3" tint="-0.499984740745262"/>
      </top>
      <bottom/>
      <diagonal/>
    </border>
    <border>
      <left style="thin">
        <color theme="0"/>
      </left>
      <right/>
      <top style="medium">
        <color theme="3" tint="-0.499984740745262"/>
      </top>
      <bottom/>
      <diagonal/>
    </border>
    <border>
      <left style="thin">
        <color theme="0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5" tint="-0.89999084444715716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8" tint="-0.499984740745262"/>
      </left>
      <right/>
      <top style="thin">
        <color indexed="64"/>
      </top>
      <bottom style="medium">
        <color theme="8" tint="-0.499984740745262"/>
      </bottom>
      <diagonal/>
    </border>
    <border>
      <left style="thin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 style="medium">
        <color rgb="FF16365C"/>
      </bottom>
      <diagonal/>
    </border>
    <border>
      <left style="thin">
        <color theme="0"/>
      </left>
      <right style="medium">
        <color rgb="FF16365C"/>
      </right>
      <top/>
      <bottom style="medium">
        <color rgb="FF16365C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5" tint="-0.89999084444715716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</cellStyleXfs>
  <cellXfs count="62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1" fillId="0" borderId="0" xfId="1"/>
    <xf numFmtId="4" fontId="5" fillId="0" borderId="0" xfId="1" applyNumberFormat="1" applyFont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4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right" vertical="center"/>
    </xf>
    <xf numFmtId="0" fontId="3" fillId="4" borderId="1" xfId="1" applyFont="1" applyFill="1" applyBorder="1" applyAlignment="1">
      <alignment horizontal="center" vertical="center"/>
    </xf>
    <xf numFmtId="0" fontId="5" fillId="0" borderId="0" xfId="1" applyFont="1"/>
    <xf numFmtId="0" fontId="10" fillId="0" borderId="0" xfId="0" applyFont="1"/>
    <xf numFmtId="0" fontId="11" fillId="0" borderId="0" xfId="0" applyFont="1"/>
    <xf numFmtId="49" fontId="4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4" fillId="0" borderId="19" xfId="1" applyFont="1" applyBorder="1"/>
    <xf numFmtId="49" fontId="2" fillId="0" borderId="0" xfId="1" applyNumberFormat="1" applyFont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2" fillId="0" borderId="0" xfId="5" applyFont="1"/>
    <xf numFmtId="0" fontId="2" fillId="0" borderId="0" xfId="5" applyFont="1" applyAlignment="1">
      <alignment horizontal="center" vertical="center" wrapText="1"/>
    </xf>
    <xf numFmtId="0" fontId="8" fillId="0" borderId="0" xfId="9" applyFont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4" fontId="23" fillId="0" borderId="0" xfId="1" applyNumberFormat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7" fillId="0" borderId="0" xfId="1" applyFont="1" applyAlignment="1">
      <alignment vertical="center"/>
    </xf>
    <xf numFmtId="4" fontId="28" fillId="5" borderId="14" xfId="0" applyNumberFormat="1" applyFont="1" applyFill="1" applyBorder="1" applyAlignment="1">
      <alignment horizontal="center" vertical="center" wrapText="1"/>
    </xf>
    <xf numFmtId="0" fontId="27" fillId="0" borderId="0" xfId="1" applyFont="1" applyAlignment="1">
      <alignment vertical="center" wrapText="1"/>
    </xf>
    <xf numFmtId="4" fontId="28" fillId="0" borderId="14" xfId="0" applyNumberFormat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4" fontId="29" fillId="0" borderId="0" xfId="1" applyNumberFormat="1" applyFont="1" applyAlignment="1">
      <alignment horizontal="center" vertical="center" wrapText="1"/>
    </xf>
    <xf numFmtId="4" fontId="30" fillId="0" borderId="0" xfId="1" applyNumberFormat="1" applyFont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8" fillId="0" borderId="0" xfId="6" applyFont="1" applyAlignment="1">
      <alignment horizontal="left" vertical="center" wrapText="1"/>
    </xf>
    <xf numFmtId="4" fontId="8" fillId="0" borderId="0" xfId="6" applyNumberFormat="1" applyFont="1" applyAlignment="1">
      <alignment horizontal="center" vertical="center" wrapText="1"/>
    </xf>
    <xf numFmtId="0" fontId="1" fillId="0" borderId="0" xfId="6"/>
    <xf numFmtId="0" fontId="6" fillId="0" borderId="0" xfId="6" applyFont="1" applyAlignment="1">
      <alignment horizontal="center" vertical="center" wrapText="1"/>
    </xf>
    <xf numFmtId="4" fontId="6" fillId="0" borderId="0" xfId="6" applyNumberFormat="1" applyFont="1" applyAlignment="1">
      <alignment horizontal="center" vertical="center" wrapText="1"/>
    </xf>
    <xf numFmtId="4" fontId="5" fillId="0" borderId="0" xfId="6" applyNumberFormat="1" applyFont="1"/>
    <xf numFmtId="0" fontId="13" fillId="0" borderId="14" xfId="3" applyFont="1" applyBorder="1" applyAlignment="1">
      <alignment horizontal="center" vertical="center" wrapText="1"/>
    </xf>
    <xf numFmtId="0" fontId="27" fillId="0" borderId="0" xfId="6" applyFont="1"/>
    <xf numFmtId="0" fontId="16" fillId="3" borderId="14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23" fillId="0" borderId="0" xfId="6" applyFont="1" applyAlignment="1">
      <alignment horizontal="right" vertical="center" wrapText="1"/>
    </xf>
    <xf numFmtId="0" fontId="23" fillId="0" borderId="0" xfId="6" applyFont="1" applyAlignment="1">
      <alignment horizontal="center" vertical="center" wrapText="1"/>
    </xf>
    <xf numFmtId="4" fontId="23" fillId="0" borderId="0" xfId="6" applyNumberFormat="1" applyFont="1" applyAlignment="1">
      <alignment horizontal="center" vertical="center" wrapText="1"/>
    </xf>
    <xf numFmtId="2" fontId="23" fillId="0" borderId="0" xfId="6" applyNumberFormat="1" applyFont="1" applyAlignment="1">
      <alignment horizontal="center" vertical="center" wrapText="1"/>
    </xf>
    <xf numFmtId="3" fontId="8" fillId="3" borderId="14" xfId="6" applyNumberFormat="1" applyFont="1" applyFill="1" applyBorder="1" applyAlignment="1">
      <alignment horizontal="center" vertical="center" wrapText="1"/>
    </xf>
    <xf numFmtId="4" fontId="8" fillId="3" borderId="14" xfId="6" applyNumberFormat="1" applyFont="1" applyFill="1" applyBorder="1" applyAlignment="1">
      <alignment horizontal="center" vertical="center" wrapText="1"/>
    </xf>
    <xf numFmtId="2" fontId="8" fillId="3" borderId="14" xfId="6" applyNumberFormat="1" applyFont="1" applyFill="1" applyBorder="1" applyAlignment="1">
      <alignment horizontal="center" vertical="center" wrapText="1"/>
    </xf>
    <xf numFmtId="3" fontId="8" fillId="0" borderId="14" xfId="6" applyNumberFormat="1" applyFont="1" applyBorder="1" applyAlignment="1">
      <alignment horizontal="center" vertical="center" wrapText="1"/>
    </xf>
    <xf numFmtId="4" fontId="8" fillId="0" borderId="14" xfId="6" applyNumberFormat="1" applyFont="1" applyBorder="1" applyAlignment="1">
      <alignment horizontal="center" vertical="center" wrapText="1"/>
    </xf>
    <xf numFmtId="2" fontId="8" fillId="0" borderId="14" xfId="6" applyNumberFormat="1" applyFont="1" applyBorder="1" applyAlignment="1">
      <alignment horizontal="center" vertical="center" wrapText="1"/>
    </xf>
    <xf numFmtId="2" fontId="8" fillId="0" borderId="0" xfId="6" applyNumberFormat="1" applyFont="1" applyAlignment="1">
      <alignment horizontal="center" vertical="center" wrapText="1"/>
    </xf>
    <xf numFmtId="0" fontId="13" fillId="0" borderId="0" xfId="6" applyFont="1" applyAlignment="1">
      <alignment horizontal="center" vertical="center" wrapText="1"/>
    </xf>
    <xf numFmtId="0" fontId="13" fillId="0" borderId="0" xfId="6" applyFont="1" applyAlignment="1">
      <alignment horizontal="left" vertical="center" wrapText="1"/>
    </xf>
    <xf numFmtId="0" fontId="33" fillId="0" borderId="0" xfId="6" applyFont="1"/>
    <xf numFmtId="0" fontId="34" fillId="0" borderId="0" xfId="6" applyFont="1" applyAlignment="1">
      <alignment horizontal="center" vertical="center"/>
    </xf>
    <xf numFmtId="0" fontId="35" fillId="0" borderId="0" xfId="6" applyFont="1" applyAlignment="1">
      <alignment horizontal="center" vertical="center"/>
    </xf>
    <xf numFmtId="2" fontId="36" fillId="0" borderId="0" xfId="1" applyNumberFormat="1" applyFont="1" applyAlignment="1">
      <alignment horizontal="center" vertical="center" wrapText="1"/>
    </xf>
    <xf numFmtId="0" fontId="37" fillId="0" borderId="0" xfId="6" applyFont="1"/>
    <xf numFmtId="4" fontId="1" fillId="0" borderId="0" xfId="6" applyNumberFormat="1"/>
    <xf numFmtId="0" fontId="0" fillId="0" borderId="0" xfId="0" applyAlignment="1">
      <alignment wrapText="1"/>
    </xf>
    <xf numFmtId="0" fontId="13" fillId="0" borderId="4" xfId="3" applyFont="1" applyBorder="1" applyAlignment="1">
      <alignment horizontal="center" vertical="center" wrapText="1"/>
    </xf>
    <xf numFmtId="0" fontId="13" fillId="0" borderId="36" xfId="3" applyFont="1" applyBorder="1" applyAlignment="1">
      <alignment horizontal="center" vertical="center" wrapText="1"/>
    </xf>
    <xf numFmtId="0" fontId="13" fillId="3" borderId="14" xfId="3" applyFont="1" applyFill="1" applyBorder="1" applyAlignment="1">
      <alignment horizontal="center" vertical="center" wrapText="1"/>
    </xf>
    <xf numFmtId="4" fontId="13" fillId="3" borderId="14" xfId="3" applyNumberFormat="1" applyFont="1" applyFill="1" applyBorder="1" applyAlignment="1">
      <alignment horizontal="center" vertical="center" wrapText="1"/>
    </xf>
    <xf numFmtId="3" fontId="8" fillId="0" borderId="0" xfId="6" applyNumberFormat="1" applyFont="1" applyAlignment="1">
      <alignment horizontal="center" vertical="center" wrapText="1"/>
    </xf>
    <xf numFmtId="1" fontId="8" fillId="3" borderId="14" xfId="6" applyNumberFormat="1" applyFont="1" applyFill="1" applyBorder="1" applyAlignment="1">
      <alignment horizontal="center" vertical="center" wrapText="1"/>
    </xf>
    <xf numFmtId="1" fontId="8" fillId="0" borderId="14" xfId="6" applyNumberFormat="1" applyFont="1" applyBorder="1" applyAlignment="1">
      <alignment horizontal="center" vertical="center" wrapText="1"/>
    </xf>
    <xf numFmtId="4" fontId="32" fillId="7" borderId="32" xfId="3" applyNumberFormat="1" applyFont="1" applyFill="1" applyBorder="1" applyAlignment="1">
      <alignment horizontal="center" vertical="center" wrapText="1"/>
    </xf>
    <xf numFmtId="0" fontId="32" fillId="7" borderId="33" xfId="3" applyFont="1" applyFill="1" applyBorder="1" applyAlignment="1">
      <alignment horizontal="center" vertical="center" wrapText="1"/>
    </xf>
    <xf numFmtId="4" fontId="32" fillId="7" borderId="33" xfId="3" applyNumberFormat="1" applyFont="1" applyFill="1" applyBorder="1" applyAlignment="1">
      <alignment horizontal="center" vertical="center" wrapText="1"/>
    </xf>
    <xf numFmtId="4" fontId="32" fillId="7" borderId="34" xfId="3" applyNumberFormat="1" applyFont="1" applyFill="1" applyBorder="1" applyAlignment="1">
      <alignment horizontal="center" vertical="center" wrapText="1"/>
    </xf>
    <xf numFmtId="4" fontId="32" fillId="7" borderId="35" xfId="3" applyNumberFormat="1" applyFont="1" applyFill="1" applyBorder="1" applyAlignment="1">
      <alignment horizontal="center" vertical="center" wrapText="1"/>
    </xf>
    <xf numFmtId="0" fontId="32" fillId="7" borderId="31" xfId="3" applyFont="1" applyFill="1" applyBorder="1" applyAlignment="1">
      <alignment horizontal="center" vertical="center" wrapText="1"/>
    </xf>
    <xf numFmtId="3" fontId="32" fillId="4" borderId="31" xfId="6" applyNumberFormat="1" applyFont="1" applyFill="1" applyBorder="1" applyAlignment="1">
      <alignment horizontal="center" vertical="center" wrapText="1"/>
    </xf>
    <xf numFmtId="4" fontId="32" fillId="4" borderId="31" xfId="6" applyNumberFormat="1" applyFont="1" applyFill="1" applyBorder="1" applyAlignment="1">
      <alignment horizontal="center" vertical="center" wrapText="1"/>
    </xf>
    <xf numFmtId="4" fontId="5" fillId="0" borderId="0" xfId="6" applyNumberFormat="1" applyFont="1" applyAlignment="1">
      <alignment wrapText="1"/>
    </xf>
    <xf numFmtId="0" fontId="13" fillId="0" borderId="36" xfId="6" applyFont="1" applyBorder="1" applyAlignment="1">
      <alignment horizontal="center" vertical="center" wrapText="1"/>
    </xf>
    <xf numFmtId="0" fontId="13" fillId="0" borderId="37" xfId="6" applyFont="1" applyBorder="1" applyAlignment="1">
      <alignment horizontal="center" vertical="center" wrapText="1"/>
    </xf>
    <xf numFmtId="2" fontId="13" fillId="3" borderId="14" xfId="6" applyNumberFormat="1" applyFont="1" applyFill="1" applyBorder="1" applyAlignment="1">
      <alignment horizontal="center" vertical="center" wrapText="1"/>
    </xf>
    <xf numFmtId="2" fontId="8" fillId="2" borderId="14" xfId="6" applyNumberFormat="1" applyFont="1" applyFill="1" applyBorder="1" applyAlignment="1">
      <alignment horizontal="center" vertical="center" wrapText="1"/>
    </xf>
    <xf numFmtId="3" fontId="32" fillId="4" borderId="43" xfId="6" applyNumberFormat="1" applyFont="1" applyFill="1" applyBorder="1" applyAlignment="1">
      <alignment horizontal="center" vertical="center" wrapText="1"/>
    </xf>
    <xf numFmtId="0" fontId="4" fillId="0" borderId="0" xfId="1" applyFont="1"/>
    <xf numFmtId="0" fontId="17" fillId="0" borderId="4" xfId="3" applyFont="1" applyBorder="1" applyAlignment="1">
      <alignment horizontal="center" vertical="center" wrapText="1"/>
    </xf>
    <xf numFmtId="0" fontId="13" fillId="0" borderId="57" xfId="1" applyFont="1" applyBorder="1" applyAlignment="1">
      <alignment horizontal="left" vertical="center" wrapText="1"/>
    </xf>
    <xf numFmtId="0" fontId="43" fillId="0" borderId="5" xfId="9" applyFont="1" applyBorder="1" applyAlignment="1">
      <alignment horizontal="center" vertical="center" wrapText="1"/>
    </xf>
    <xf numFmtId="0" fontId="13" fillId="0" borderId="38" xfId="1" applyFont="1" applyBorder="1" applyAlignment="1">
      <alignment horizontal="left" vertical="center" wrapText="1"/>
    </xf>
    <xf numFmtId="0" fontId="13" fillId="0" borderId="62" xfId="1" applyFont="1" applyBorder="1" applyAlignment="1">
      <alignment horizontal="center" vertical="center" wrapText="1"/>
    </xf>
    <xf numFmtId="0" fontId="43" fillId="0" borderId="63" xfId="9" applyFont="1" applyBorder="1" applyAlignment="1">
      <alignment horizontal="center" vertical="center" wrapText="1"/>
    </xf>
    <xf numFmtId="0" fontId="17" fillId="0" borderId="64" xfId="1" applyFont="1" applyBorder="1" applyAlignment="1">
      <alignment horizontal="left" vertical="center" wrapText="1"/>
    </xf>
    <xf numFmtId="4" fontId="42" fillId="0" borderId="66" xfId="1" applyNumberFormat="1" applyFont="1" applyBorder="1" applyAlignment="1">
      <alignment horizontal="center" vertical="center" wrapText="1"/>
    </xf>
    <xf numFmtId="3" fontId="17" fillId="0" borderId="67" xfId="1" applyNumberFormat="1" applyFont="1" applyBorder="1" applyAlignment="1">
      <alignment horizontal="center" vertical="center" wrapText="1"/>
    </xf>
    <xf numFmtId="4" fontId="42" fillId="0" borderId="63" xfId="1" applyNumberFormat="1" applyFont="1" applyBorder="1" applyAlignment="1">
      <alignment horizontal="center" vertical="center" wrapText="1"/>
    </xf>
    <xf numFmtId="0" fontId="17" fillId="0" borderId="68" xfId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 vertical="center" wrapText="1"/>
    </xf>
    <xf numFmtId="4" fontId="4" fillId="0" borderId="0" xfId="1" applyNumberFormat="1" applyFont="1"/>
    <xf numFmtId="0" fontId="45" fillId="2" borderId="0" xfId="1" applyFont="1" applyFill="1" applyAlignment="1">
      <alignment horizontal="right" vertical="center" wrapText="1"/>
    </xf>
    <xf numFmtId="10" fontId="45" fillId="2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2" fillId="0" borderId="75" xfId="1" applyFont="1" applyBorder="1"/>
    <xf numFmtId="0" fontId="2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4" fontId="7" fillId="0" borderId="0" xfId="1" applyNumberFormat="1" applyFont="1" applyAlignment="1">
      <alignment vertical="center" wrapText="1"/>
    </xf>
    <xf numFmtId="0" fontId="18" fillId="0" borderId="0" xfId="1" applyFont="1" applyAlignment="1">
      <alignment horizontal="center" vertical="center" wrapText="1"/>
    </xf>
    <xf numFmtId="0" fontId="8" fillId="0" borderId="14" xfId="9" applyFont="1" applyBorder="1" applyAlignment="1">
      <alignment horizontal="center" vertical="center" wrapText="1"/>
    </xf>
    <xf numFmtId="0" fontId="13" fillId="0" borderId="14" xfId="1" applyFont="1" applyBorder="1" applyAlignment="1">
      <alignment horizontal="left" vertical="center" wrapText="1"/>
    </xf>
    <xf numFmtId="3" fontId="13" fillId="0" borderId="14" xfId="1" applyNumberFormat="1" applyFont="1" applyBorder="1" applyAlignment="1">
      <alignment horizontal="center" vertical="center" wrapText="1"/>
    </xf>
    <xf numFmtId="4" fontId="13" fillId="0" borderId="14" xfId="1" applyNumberFormat="1" applyFont="1" applyBorder="1" applyAlignment="1">
      <alignment horizontal="center" vertical="center" wrapText="1"/>
    </xf>
    <xf numFmtId="0" fontId="8" fillId="6" borderId="14" xfId="9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left" vertical="center" wrapText="1"/>
    </xf>
    <xf numFmtId="3" fontId="13" fillId="6" borderId="14" xfId="1" applyNumberFormat="1" applyFont="1" applyFill="1" applyBorder="1" applyAlignment="1">
      <alignment horizontal="center" vertical="center" wrapText="1"/>
    </xf>
    <xf numFmtId="2" fontId="13" fillId="6" borderId="14" xfId="1" applyNumberFormat="1" applyFont="1" applyFill="1" applyBorder="1" applyAlignment="1">
      <alignment horizontal="center" vertical="center" wrapText="1"/>
    </xf>
    <xf numFmtId="4" fontId="13" fillId="6" borderId="14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22" fillId="2" borderId="0" xfId="1" applyFont="1" applyFill="1" applyAlignment="1">
      <alignment horizontal="right" vertical="top" wrapText="1"/>
    </xf>
    <xf numFmtId="0" fontId="32" fillId="2" borderId="0" xfId="1" applyFont="1" applyFill="1" applyAlignment="1">
      <alignment horizontal="center" vertical="center" wrapText="1"/>
    </xf>
    <xf numFmtId="0" fontId="22" fillId="2" borderId="76" xfId="1" applyFont="1" applyFill="1" applyBorder="1" applyAlignment="1">
      <alignment horizontal="right" vertical="top" wrapText="1"/>
    </xf>
    <xf numFmtId="0" fontId="47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" fontId="16" fillId="2" borderId="0" xfId="0" applyNumberFormat="1" applyFont="1" applyFill="1" applyAlignment="1">
      <alignment horizontal="left" vertical="center" wrapText="1"/>
    </xf>
    <xf numFmtId="0" fontId="48" fillId="0" borderId="0" xfId="1" applyFont="1" applyAlignment="1">
      <alignment horizontal="center" vertical="center" wrapText="1"/>
    </xf>
    <xf numFmtId="0" fontId="49" fillId="0" borderId="0" xfId="1" applyFont="1" applyAlignment="1">
      <alignment horizontal="center" vertical="center" wrapText="1"/>
    </xf>
    <xf numFmtId="10" fontId="49" fillId="0" borderId="0" xfId="1" applyNumberFormat="1" applyFont="1" applyAlignment="1">
      <alignment horizontal="center" vertical="center" wrapText="1"/>
    </xf>
    <xf numFmtId="10" fontId="48" fillId="0" borderId="0" xfId="1" applyNumberFormat="1" applyFont="1" applyAlignment="1">
      <alignment vertical="center" wrapText="1"/>
    </xf>
    <xf numFmtId="0" fontId="18" fillId="0" borderId="0" xfId="1" applyFont="1" applyAlignment="1">
      <alignment vertical="center" wrapText="1"/>
    </xf>
    <xf numFmtId="10" fontId="48" fillId="0" borderId="0" xfId="1" applyNumberFormat="1" applyFont="1" applyAlignment="1">
      <alignment horizontal="center" vertical="center" wrapText="1"/>
    </xf>
    <xf numFmtId="0" fontId="40" fillId="0" borderId="0" xfId="1" applyFont="1" applyAlignment="1">
      <alignment horizontal="center" vertical="center" wrapText="1"/>
    </xf>
    <xf numFmtId="0" fontId="50" fillId="0" borderId="0" xfId="1" applyFont="1" applyAlignment="1">
      <alignment horizontal="center" vertical="center" wrapText="1"/>
    </xf>
    <xf numFmtId="4" fontId="50" fillId="0" borderId="0" xfId="1" applyNumberFormat="1" applyFont="1" applyAlignment="1">
      <alignment horizontal="center" vertical="center" wrapText="1"/>
    </xf>
    <xf numFmtId="0" fontId="51" fillId="0" borderId="0" xfId="1" applyFont="1" applyAlignment="1">
      <alignment horizontal="center" vertical="center" wrapText="1"/>
    </xf>
    <xf numFmtId="4" fontId="51" fillId="0" borderId="0" xfId="1" applyNumberFormat="1" applyFont="1" applyAlignment="1">
      <alignment horizontal="center" vertical="center" wrapText="1"/>
    </xf>
    <xf numFmtId="0" fontId="7" fillId="0" borderId="0" xfId="7" applyFont="1" applyAlignment="1">
      <alignment horizontal="right" vertical="top" wrapText="1"/>
    </xf>
    <xf numFmtId="0" fontId="8" fillId="0" borderId="23" xfId="9" applyFont="1" applyBorder="1" applyAlignment="1">
      <alignment horizontal="center" vertical="center" wrapText="1"/>
    </xf>
    <xf numFmtId="0" fontId="0" fillId="0" borderId="75" xfId="0" applyBorder="1"/>
    <xf numFmtId="4" fontId="41" fillId="4" borderId="53" xfId="1" applyNumberFormat="1" applyFont="1" applyFill="1" applyBorder="1" applyAlignment="1">
      <alignment horizontal="center" vertical="center" wrapText="1"/>
    </xf>
    <xf numFmtId="0" fontId="41" fillId="4" borderId="32" xfId="1" applyFont="1" applyFill="1" applyBorder="1" applyAlignment="1">
      <alignment horizontal="center" vertical="center" wrapText="1"/>
    </xf>
    <xf numFmtId="4" fontId="41" fillId="4" borderId="39" xfId="1" applyNumberFormat="1" applyFont="1" applyFill="1" applyBorder="1" applyAlignment="1">
      <alignment horizontal="center" vertical="center" wrapText="1"/>
    </xf>
    <xf numFmtId="0" fontId="41" fillId="4" borderId="16" xfId="1" applyFont="1" applyFill="1" applyBorder="1" applyAlignment="1">
      <alignment horizontal="center" vertical="center" wrapText="1"/>
    </xf>
    <xf numFmtId="0" fontId="41" fillId="4" borderId="54" xfId="1" applyFont="1" applyFill="1" applyBorder="1" applyAlignment="1">
      <alignment horizontal="center" vertical="center" wrapText="1"/>
    </xf>
    <xf numFmtId="4" fontId="41" fillId="4" borderId="40" xfId="1" applyNumberFormat="1" applyFont="1" applyFill="1" applyBorder="1" applyAlignment="1">
      <alignment horizontal="center" vertical="center" wrapText="1"/>
    </xf>
    <xf numFmtId="0" fontId="41" fillId="4" borderId="55" xfId="1" applyFont="1" applyFill="1" applyBorder="1" applyAlignment="1">
      <alignment horizontal="center" vertical="center" wrapText="1"/>
    </xf>
    <xf numFmtId="4" fontId="41" fillId="4" borderId="71" xfId="1" applyNumberFormat="1" applyFont="1" applyFill="1" applyBorder="1" applyAlignment="1">
      <alignment horizontal="center" vertical="center" wrapText="1"/>
    </xf>
    <xf numFmtId="3" fontId="41" fillId="4" borderId="70" xfId="1" applyNumberFormat="1" applyFont="1" applyFill="1" applyBorder="1" applyAlignment="1">
      <alignment horizontal="center" vertical="center" wrapText="1"/>
    </xf>
    <xf numFmtId="4" fontId="44" fillId="4" borderId="27" xfId="1" applyNumberFormat="1" applyFont="1" applyFill="1" applyBorder="1" applyAlignment="1">
      <alignment horizontal="center" vertical="center" wrapText="1"/>
    </xf>
    <xf numFmtId="3" fontId="41" fillId="4" borderId="27" xfId="1" applyNumberFormat="1" applyFont="1" applyFill="1" applyBorder="1" applyAlignment="1">
      <alignment horizontal="center" vertical="center" wrapText="1"/>
    </xf>
    <xf numFmtId="4" fontId="41" fillId="4" borderId="72" xfId="1" applyNumberFormat="1" applyFont="1" applyFill="1" applyBorder="1" applyAlignment="1">
      <alignment horizontal="center" vertical="center" wrapText="1"/>
    </xf>
    <xf numFmtId="2" fontId="41" fillId="4" borderId="53" xfId="1" applyNumberFormat="1" applyFont="1" applyFill="1" applyBorder="1" applyAlignment="1">
      <alignment horizontal="center" vertical="center" wrapText="1"/>
    </xf>
    <xf numFmtId="2" fontId="44" fillId="4" borderId="73" xfId="1" applyNumberFormat="1" applyFont="1" applyFill="1" applyBorder="1" applyAlignment="1">
      <alignment horizontal="center" vertical="center" wrapText="1"/>
    </xf>
    <xf numFmtId="2" fontId="41" fillId="4" borderId="73" xfId="1" applyNumberFormat="1" applyFont="1" applyFill="1" applyBorder="1" applyAlignment="1">
      <alignment horizontal="center" vertical="center" wrapText="1"/>
    </xf>
    <xf numFmtId="2" fontId="44" fillId="4" borderId="72" xfId="1" applyNumberFormat="1" applyFont="1" applyFill="1" applyBorder="1" applyAlignment="1">
      <alignment horizontal="center" vertical="center" wrapText="1"/>
    </xf>
    <xf numFmtId="2" fontId="41" fillId="4" borderId="74" xfId="1" applyNumberFormat="1" applyFont="1" applyFill="1" applyBorder="1" applyAlignment="1">
      <alignment horizontal="center" vertical="center" wrapText="1"/>
    </xf>
    <xf numFmtId="4" fontId="42" fillId="0" borderId="58" xfId="1" applyNumberFormat="1" applyFont="1" applyBorder="1" applyAlignment="1">
      <alignment horizontal="center" vertical="center" wrapText="1"/>
    </xf>
    <xf numFmtId="3" fontId="17" fillId="0" borderId="59" xfId="1" applyNumberFormat="1" applyFont="1" applyBorder="1" applyAlignment="1">
      <alignment horizontal="center" vertical="center" wrapText="1"/>
    </xf>
    <xf numFmtId="4" fontId="42" fillId="0" borderId="59" xfId="1" applyNumberFormat="1" applyFont="1" applyBorder="1" applyAlignment="1">
      <alignment horizontal="center" vertical="center" wrapText="1"/>
    </xf>
    <xf numFmtId="3" fontId="17" fillId="0" borderId="57" xfId="1" applyNumberFormat="1" applyFont="1" applyBorder="1" applyAlignment="1">
      <alignment horizontal="center" vertical="center" wrapText="1"/>
    </xf>
    <xf numFmtId="4" fontId="42" fillId="0" borderId="4" xfId="1" applyNumberFormat="1" applyFont="1" applyBorder="1" applyAlignment="1">
      <alignment horizontal="center" vertical="center" wrapText="1"/>
    </xf>
    <xf numFmtId="0" fontId="17" fillId="0" borderId="37" xfId="1" applyFont="1" applyBorder="1" applyAlignment="1">
      <alignment horizontal="center" vertical="center" wrapText="1"/>
    </xf>
    <xf numFmtId="4" fontId="42" fillId="0" borderId="23" xfId="1" applyNumberFormat="1" applyFont="1" applyBorder="1" applyAlignment="1">
      <alignment horizontal="center" vertical="center" wrapText="1"/>
    </xf>
    <xf numFmtId="3" fontId="17" fillId="0" borderId="14" xfId="1" applyNumberFormat="1" applyFont="1" applyBorder="1" applyAlignment="1">
      <alignment horizontal="center" vertical="center" wrapText="1"/>
    </xf>
    <xf numFmtId="4" fontId="42" fillId="0" borderId="14" xfId="1" applyNumberFormat="1" applyFont="1" applyBorder="1" applyAlignment="1">
      <alignment horizontal="center" vertical="center" wrapText="1"/>
    </xf>
    <xf numFmtId="3" fontId="17" fillId="0" borderId="22" xfId="1" applyNumberFormat="1" applyFont="1" applyBorder="1" applyAlignment="1">
      <alignment horizontal="center" vertical="center" wrapText="1"/>
    </xf>
    <xf numFmtId="1" fontId="17" fillId="0" borderId="14" xfId="1" applyNumberFormat="1" applyFont="1" applyBorder="1" applyAlignment="1">
      <alignment horizontal="center" vertical="center" wrapText="1"/>
    </xf>
    <xf numFmtId="4" fontId="42" fillId="0" borderId="65" xfId="1" applyNumberFormat="1" applyFont="1" applyBorder="1" applyAlignment="1">
      <alignment horizontal="center" vertical="center" wrapText="1"/>
    </xf>
    <xf numFmtId="0" fontId="17" fillId="0" borderId="66" xfId="1" applyFont="1" applyBorder="1" applyAlignment="1">
      <alignment horizontal="center" vertical="center" wrapText="1"/>
    </xf>
    <xf numFmtId="0" fontId="2" fillId="6" borderId="0" xfId="5" applyFont="1" applyFill="1"/>
    <xf numFmtId="0" fontId="2" fillId="6" borderId="0" xfId="5" applyFont="1" applyFill="1" applyAlignment="1">
      <alignment horizontal="center" vertical="center" wrapText="1"/>
    </xf>
    <xf numFmtId="0" fontId="2" fillId="4" borderId="0" xfId="5" applyFont="1" applyFill="1"/>
    <xf numFmtId="0" fontId="18" fillId="4" borderId="0" xfId="5" applyFont="1" applyFill="1" applyAlignment="1">
      <alignment horizontal="center" vertical="center" wrapText="1"/>
    </xf>
    <xf numFmtId="0" fontId="3" fillId="4" borderId="79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 wrapText="1"/>
    </xf>
    <xf numFmtId="3" fontId="32" fillId="4" borderId="78" xfId="1" applyNumberFormat="1" applyFont="1" applyFill="1" applyBorder="1" applyAlignment="1">
      <alignment horizontal="center" vertical="center" wrapText="1"/>
    </xf>
    <xf numFmtId="2" fontId="13" fillId="0" borderId="14" xfId="1" applyNumberFormat="1" applyFont="1" applyBorder="1" applyAlignment="1">
      <alignment horizontal="center" vertical="center" wrapText="1"/>
    </xf>
    <xf numFmtId="0" fontId="3" fillId="4" borderId="98" xfId="1" applyFont="1" applyFill="1" applyBorder="1" applyAlignment="1">
      <alignment horizontal="center" vertical="center" wrapText="1"/>
    </xf>
    <xf numFmtId="0" fontId="4" fillId="4" borderId="75" xfId="1" applyFont="1" applyFill="1" applyBorder="1" applyAlignment="1">
      <alignment vertical="center"/>
    </xf>
    <xf numFmtId="0" fontId="3" fillId="4" borderId="99" xfId="1" applyFont="1" applyFill="1" applyBorder="1" applyAlignment="1">
      <alignment horizontal="center" vertical="center"/>
    </xf>
    <xf numFmtId="3" fontId="3" fillId="4" borderId="100" xfId="1" applyNumberFormat="1" applyFont="1" applyFill="1" applyBorder="1" applyAlignment="1">
      <alignment horizontal="center" vertical="center"/>
    </xf>
    <xf numFmtId="0" fontId="3" fillId="4" borderId="100" xfId="1" applyFont="1" applyFill="1" applyBorder="1" applyAlignment="1">
      <alignment horizontal="center" vertical="center"/>
    </xf>
    <xf numFmtId="49" fontId="13" fillId="0" borderId="101" xfId="1" applyNumberFormat="1" applyFont="1" applyBorder="1" applyAlignment="1">
      <alignment horizontal="center" vertical="center" wrapText="1"/>
    </xf>
    <xf numFmtId="49" fontId="13" fillId="0" borderId="102" xfId="1" applyNumberFormat="1" applyFont="1" applyBorder="1" applyAlignment="1">
      <alignment horizontal="center" vertical="center" wrapText="1"/>
    </xf>
    <xf numFmtId="49" fontId="13" fillId="0" borderId="103" xfId="1" applyNumberFormat="1" applyFont="1" applyBorder="1" applyAlignment="1">
      <alignment horizontal="center" vertical="center" wrapText="1"/>
    </xf>
    <xf numFmtId="10" fontId="13" fillId="0" borderId="96" xfId="1" applyNumberFormat="1" applyFont="1" applyBorder="1" applyAlignment="1">
      <alignment horizontal="center" vertical="center"/>
    </xf>
    <xf numFmtId="10" fontId="13" fillId="6" borderId="96" xfId="1" applyNumberFormat="1" applyFont="1" applyFill="1" applyBorder="1" applyAlignment="1">
      <alignment horizontal="center" vertical="center"/>
    </xf>
    <xf numFmtId="10" fontId="13" fillId="6" borderId="14" xfId="1" applyNumberFormat="1" applyFont="1" applyFill="1" applyBorder="1" applyAlignment="1">
      <alignment horizontal="center" vertical="center"/>
    </xf>
    <xf numFmtId="10" fontId="13" fillId="6" borderId="81" xfId="1" applyNumberFormat="1" applyFont="1" applyFill="1" applyBorder="1" applyAlignment="1">
      <alignment horizontal="center" vertical="center"/>
    </xf>
    <xf numFmtId="10" fontId="13" fillId="0" borderId="14" xfId="1" applyNumberFormat="1" applyFont="1" applyBorder="1" applyAlignment="1">
      <alignment horizontal="center" vertical="center"/>
    </xf>
    <xf numFmtId="0" fontId="3" fillId="4" borderId="104" xfId="1" applyFont="1" applyFill="1" applyBorder="1" applyAlignment="1">
      <alignment horizontal="center" vertical="center" wrapText="1"/>
    </xf>
    <xf numFmtId="0" fontId="3" fillId="4" borderId="105" xfId="1" applyFont="1" applyFill="1" applyBorder="1" applyAlignment="1">
      <alignment horizontal="center" vertical="center" wrapText="1"/>
    </xf>
    <xf numFmtId="0" fontId="3" fillId="4" borderId="106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right" vertical="center"/>
    </xf>
    <xf numFmtId="0" fontId="4" fillId="2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26" fillId="0" borderId="36" xfId="3" applyFont="1" applyBorder="1" applyAlignment="1">
      <alignment horizontal="center" vertical="center" wrapText="1"/>
    </xf>
    <xf numFmtId="1" fontId="26" fillId="0" borderId="36" xfId="3" applyNumberFormat="1" applyFont="1" applyBorder="1" applyAlignment="1">
      <alignment horizontal="center" vertical="center" wrapText="1"/>
    </xf>
    <xf numFmtId="0" fontId="26" fillId="0" borderId="36" xfId="1" applyFont="1" applyBorder="1" applyAlignment="1">
      <alignment horizontal="center" vertical="center" wrapText="1"/>
    </xf>
    <xf numFmtId="4" fontId="26" fillId="0" borderId="36" xfId="1" applyNumberFormat="1" applyFont="1" applyBorder="1" applyAlignment="1">
      <alignment horizontal="center" vertical="center" wrapText="1"/>
    </xf>
    <xf numFmtId="0" fontId="25" fillId="7" borderId="34" xfId="3" applyFont="1" applyFill="1" applyBorder="1" applyAlignment="1">
      <alignment horizontal="center" vertical="center" wrapText="1"/>
    </xf>
    <xf numFmtId="4" fontId="25" fillId="7" borderId="34" xfId="3" applyNumberFormat="1" applyFont="1" applyFill="1" applyBorder="1" applyAlignment="1">
      <alignment horizontal="center" vertical="center" wrapText="1"/>
    </xf>
    <xf numFmtId="0" fontId="32" fillId="4" borderId="77" xfId="1" applyFont="1" applyFill="1" applyBorder="1" applyAlignment="1">
      <alignment horizontal="center" vertical="center" wrapText="1"/>
    </xf>
    <xf numFmtId="4" fontId="32" fillId="4" borderId="77" xfId="1" applyNumberFormat="1" applyFont="1" applyFill="1" applyBorder="1" applyAlignment="1">
      <alignment horizontal="center" vertical="center" wrapText="1"/>
    </xf>
    <xf numFmtId="3" fontId="32" fillId="4" borderId="107" xfId="1" applyNumberFormat="1" applyFont="1" applyFill="1" applyBorder="1" applyAlignment="1">
      <alignment horizontal="center" vertical="center" wrapText="1"/>
    </xf>
    <xf numFmtId="2" fontId="32" fillId="4" borderId="107" xfId="1" applyNumberFormat="1" applyFont="1" applyFill="1" applyBorder="1" applyAlignment="1">
      <alignment horizontal="center" vertical="center" wrapText="1"/>
    </xf>
    <xf numFmtId="4" fontId="32" fillId="4" borderId="107" xfId="1" applyNumberFormat="1" applyFont="1" applyFill="1" applyBorder="1" applyAlignment="1">
      <alignment horizontal="center" vertical="center" wrapText="1"/>
    </xf>
    <xf numFmtId="0" fontId="13" fillId="0" borderId="101" xfId="3" applyFont="1" applyBorder="1" applyAlignment="1">
      <alignment horizontal="center" vertical="center" wrapText="1"/>
    </xf>
    <xf numFmtId="0" fontId="13" fillId="0" borderId="102" xfId="3" applyFont="1" applyBorder="1" applyAlignment="1">
      <alignment horizontal="center" vertical="center" wrapText="1"/>
    </xf>
    <xf numFmtId="0" fontId="13" fillId="0" borderId="103" xfId="3" applyFont="1" applyBorder="1" applyAlignment="1">
      <alignment horizontal="center" vertical="center" wrapText="1"/>
    </xf>
    <xf numFmtId="3" fontId="13" fillId="0" borderId="96" xfId="1" applyNumberFormat="1" applyFont="1" applyBorder="1" applyAlignment="1">
      <alignment horizontal="center" vertical="center" wrapText="1"/>
    </xf>
    <xf numFmtId="3" fontId="13" fillId="6" borderId="96" xfId="1" applyNumberFormat="1" applyFont="1" applyFill="1" applyBorder="1" applyAlignment="1">
      <alignment horizontal="center" vertical="center" wrapText="1"/>
    </xf>
    <xf numFmtId="2" fontId="13" fillId="6" borderId="81" xfId="1" applyNumberFormat="1" applyFont="1" applyFill="1" applyBorder="1" applyAlignment="1">
      <alignment horizontal="center" vertical="center" wrapText="1"/>
    </xf>
    <xf numFmtId="10" fontId="32" fillId="4" borderId="107" xfId="1" applyNumberFormat="1" applyFont="1" applyFill="1" applyBorder="1" applyAlignment="1">
      <alignment horizontal="center" vertical="center" wrapText="1"/>
    </xf>
    <xf numFmtId="10" fontId="32" fillId="4" borderId="107" xfId="1" applyNumberFormat="1" applyFont="1" applyFill="1" applyBorder="1" applyAlignment="1">
      <alignment horizontal="center" vertical="center"/>
    </xf>
    <xf numFmtId="0" fontId="13" fillId="0" borderId="81" xfId="1" applyFont="1" applyBorder="1" applyAlignment="1">
      <alignment horizontal="left" vertical="center" wrapText="1"/>
    </xf>
    <xf numFmtId="0" fontId="13" fillId="6" borderId="96" xfId="1" applyFont="1" applyFill="1" applyBorder="1" applyAlignment="1">
      <alignment horizontal="center" vertical="top" wrapText="1"/>
    </xf>
    <xf numFmtId="0" fontId="13" fillId="6" borderId="81" xfId="1" applyFont="1" applyFill="1" applyBorder="1" applyAlignment="1">
      <alignment horizontal="left" vertical="center" wrapText="1"/>
    </xf>
    <xf numFmtId="4" fontId="32" fillId="4" borderId="14" xfId="1" applyNumberFormat="1" applyFont="1" applyFill="1" applyBorder="1" applyAlignment="1">
      <alignment horizontal="center" vertical="center" wrapText="1"/>
    </xf>
    <xf numFmtId="0" fontId="52" fillId="0" borderId="14" xfId="1" applyFont="1" applyBorder="1" applyAlignment="1">
      <alignment horizontal="center" vertical="center" wrapText="1"/>
    </xf>
    <xf numFmtId="0" fontId="53" fillId="6" borderId="36" xfId="1" applyFont="1" applyFill="1" applyBorder="1" applyAlignment="1">
      <alignment horizontal="left" vertical="center" wrapText="1"/>
    </xf>
    <xf numFmtId="4" fontId="53" fillId="6" borderId="36" xfId="1" applyNumberFormat="1" applyFont="1" applyFill="1" applyBorder="1" applyAlignment="1">
      <alignment horizontal="center" vertical="center" wrapText="1"/>
    </xf>
    <xf numFmtId="0" fontId="52" fillId="0" borderId="34" xfId="1" applyFont="1" applyBorder="1"/>
    <xf numFmtId="0" fontId="53" fillId="0" borderId="34" xfId="1" applyFont="1" applyBorder="1" applyAlignment="1">
      <alignment horizontal="left" vertical="center" wrapText="1"/>
    </xf>
    <xf numFmtId="4" fontId="53" fillId="0" borderId="34" xfId="1" applyNumberFormat="1" applyFont="1" applyBorder="1" applyAlignment="1">
      <alignment horizontal="center" vertical="center" wrapText="1"/>
    </xf>
    <xf numFmtId="3" fontId="0" fillId="2" borderId="0" xfId="0" applyNumberFormat="1" applyFill="1" applyAlignment="1">
      <alignment horizontal="left" vertical="center" wrapText="1"/>
    </xf>
    <xf numFmtId="4" fontId="2" fillId="0" borderId="0" xfId="1" applyNumberFormat="1" applyFont="1"/>
    <xf numFmtId="0" fontId="6" fillId="0" borderId="78" xfId="7" applyFont="1" applyBorder="1" applyAlignment="1">
      <alignment horizontal="right" vertical="top" wrapText="1"/>
    </xf>
    <xf numFmtId="0" fontId="4" fillId="2" borderId="23" xfId="1" applyFont="1" applyFill="1" applyBorder="1" applyAlignment="1">
      <alignment vertical="top" wrapText="1"/>
    </xf>
    <xf numFmtId="0" fontId="4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right" vertical="center"/>
    </xf>
    <xf numFmtId="3" fontId="3" fillId="4" borderId="0" xfId="1" applyNumberFormat="1" applyFont="1" applyFill="1" applyAlignment="1">
      <alignment horizontal="center" vertical="center"/>
    </xf>
    <xf numFmtId="3" fontId="3" fillId="4" borderId="74" xfId="1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5" fillId="5" borderId="14" xfId="0" applyFont="1" applyFill="1" applyBorder="1"/>
    <xf numFmtId="0" fontId="15" fillId="0" borderId="14" xfId="0" applyFont="1" applyBorder="1"/>
    <xf numFmtId="10" fontId="2" fillId="0" borderId="0" xfId="5" applyNumberFormat="1" applyFont="1" applyAlignment="1">
      <alignment horizontal="center" vertical="center" wrapText="1"/>
    </xf>
    <xf numFmtId="0" fontId="57" fillId="5" borderId="14" xfId="0" applyFont="1" applyFill="1" applyBorder="1" applyAlignment="1">
      <alignment horizontal="left" wrapText="1"/>
    </xf>
    <xf numFmtId="0" fontId="28" fillId="5" borderId="14" xfId="0" applyFont="1" applyFill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57" fillId="0" borderId="14" xfId="0" applyFont="1" applyBorder="1" applyAlignment="1">
      <alignment horizontal="left" wrapText="1"/>
    </xf>
    <xf numFmtId="0" fontId="26" fillId="0" borderId="115" xfId="3" applyFont="1" applyBorder="1" applyAlignment="1">
      <alignment horizontal="center" vertical="center" wrapText="1"/>
    </xf>
    <xf numFmtId="0" fontId="26" fillId="0" borderId="89" xfId="1" applyFont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right" vertical="center" wrapText="1"/>
    </xf>
    <xf numFmtId="4" fontId="28" fillId="5" borderId="14" xfId="0" applyNumberFormat="1" applyFont="1" applyFill="1" applyBorder="1" applyAlignment="1">
      <alignment horizontal="right" vertical="center" wrapText="1"/>
    </xf>
    <xf numFmtId="0" fontId="28" fillId="0" borderId="14" xfId="0" applyFont="1" applyBorder="1" applyAlignment="1">
      <alignment horizontal="right" vertical="center" wrapText="1"/>
    </xf>
    <xf numFmtId="4" fontId="28" fillId="0" borderId="14" xfId="0" applyNumberFormat="1" applyFont="1" applyBorder="1" applyAlignment="1">
      <alignment horizontal="right" vertical="center" wrapText="1"/>
    </xf>
    <xf numFmtId="3" fontId="25" fillId="4" borderId="117" xfId="1" applyNumberFormat="1" applyFont="1" applyFill="1" applyBorder="1" applyAlignment="1">
      <alignment horizontal="right" vertical="center" wrapText="1"/>
    </xf>
    <xf numFmtId="4" fontId="25" fillId="4" borderId="117" xfId="1" applyNumberFormat="1" applyFont="1" applyFill="1" applyBorder="1" applyAlignment="1">
      <alignment horizontal="right" vertical="center" wrapText="1"/>
    </xf>
    <xf numFmtId="1" fontId="25" fillId="4" borderId="117" xfId="1" applyNumberFormat="1" applyFont="1" applyFill="1" applyBorder="1" applyAlignment="1">
      <alignment horizontal="right" vertical="center" wrapText="1"/>
    </xf>
    <xf numFmtId="0" fontId="25" fillId="4" borderId="117" xfId="1" applyFont="1" applyFill="1" applyBorder="1" applyAlignment="1">
      <alignment horizontal="right" vertical="center" wrapText="1"/>
    </xf>
    <xf numFmtId="3" fontId="25" fillId="4" borderId="117" xfId="1" applyNumberFormat="1" applyFont="1" applyFill="1" applyBorder="1" applyAlignment="1">
      <alignment horizontal="center" vertical="center" wrapText="1"/>
    </xf>
    <xf numFmtId="3" fontId="25" fillId="4" borderId="95" xfId="1" applyNumberFormat="1" applyFont="1" applyFill="1" applyBorder="1" applyAlignment="1">
      <alignment horizontal="center" vertical="center" wrapText="1"/>
    </xf>
    <xf numFmtId="3" fontId="58" fillId="3" borderId="101" xfId="1" applyNumberFormat="1" applyFont="1" applyFill="1" applyBorder="1" applyAlignment="1">
      <alignment horizontal="right" vertical="center" wrapText="1"/>
    </xf>
    <xf numFmtId="4" fontId="58" fillId="3" borderId="102" xfId="1" applyNumberFormat="1" applyFont="1" applyFill="1" applyBorder="1" applyAlignment="1">
      <alignment horizontal="right" vertical="center" wrapText="1"/>
    </xf>
    <xf numFmtId="0" fontId="58" fillId="3" borderId="102" xfId="1" applyFont="1" applyFill="1" applyBorder="1" applyAlignment="1">
      <alignment horizontal="right" vertical="center" wrapText="1"/>
    </xf>
    <xf numFmtId="3" fontId="58" fillId="3" borderId="102" xfId="1" applyNumberFormat="1" applyFont="1" applyFill="1" applyBorder="1" applyAlignment="1">
      <alignment horizontal="right" vertical="center" wrapText="1"/>
    </xf>
    <xf numFmtId="2" fontId="58" fillId="3" borderId="102" xfId="1" applyNumberFormat="1" applyFont="1" applyFill="1" applyBorder="1" applyAlignment="1">
      <alignment horizontal="center" vertical="center" wrapText="1"/>
    </xf>
    <xf numFmtId="2" fontId="58" fillId="3" borderId="103" xfId="1" applyNumberFormat="1" applyFont="1" applyFill="1" applyBorder="1" applyAlignment="1">
      <alignment horizontal="center" vertical="center" wrapText="1"/>
    </xf>
    <xf numFmtId="3" fontId="58" fillId="0" borderId="96" xfId="1" applyNumberFormat="1" applyFont="1" applyBorder="1" applyAlignment="1">
      <alignment horizontal="right" vertical="center" wrapText="1"/>
    </xf>
    <xf numFmtId="4" fontId="58" fillId="0" borderId="14" xfId="1" applyNumberFormat="1" applyFont="1" applyBorder="1" applyAlignment="1">
      <alignment horizontal="right" vertical="center" wrapText="1"/>
    </xf>
    <xf numFmtId="0" fontId="58" fillId="0" borderId="14" xfId="1" applyFont="1" applyBorder="1" applyAlignment="1">
      <alignment horizontal="right" vertical="center" wrapText="1"/>
    </xf>
    <xf numFmtId="3" fontId="58" fillId="0" borderId="14" xfId="1" applyNumberFormat="1" applyFont="1" applyBorder="1" applyAlignment="1">
      <alignment horizontal="right" vertical="center" wrapText="1"/>
    </xf>
    <xf numFmtId="2" fontId="58" fillId="0" borderId="14" xfId="1" applyNumberFormat="1" applyFont="1" applyBorder="1" applyAlignment="1">
      <alignment horizontal="center" vertical="center" wrapText="1"/>
    </xf>
    <xf numFmtId="2" fontId="58" fillId="0" borderId="81" xfId="1" applyNumberFormat="1" applyFont="1" applyBorder="1" applyAlignment="1">
      <alignment horizontal="center" vertical="center" wrapText="1"/>
    </xf>
    <xf numFmtId="3" fontId="58" fillId="3" borderId="97" xfId="1" applyNumberFormat="1" applyFont="1" applyFill="1" applyBorder="1" applyAlignment="1">
      <alignment horizontal="right" vertical="center" wrapText="1"/>
    </xf>
    <xf numFmtId="4" fontId="58" fillId="3" borderId="83" xfId="1" applyNumberFormat="1" applyFont="1" applyFill="1" applyBorder="1" applyAlignment="1">
      <alignment horizontal="right" vertical="center" wrapText="1"/>
    </xf>
    <xf numFmtId="0" fontId="58" fillId="3" borderId="83" xfId="1" applyFont="1" applyFill="1" applyBorder="1" applyAlignment="1">
      <alignment horizontal="right" vertical="center" wrapText="1"/>
    </xf>
    <xf numFmtId="3" fontId="58" fillId="3" borderId="83" xfId="1" applyNumberFormat="1" applyFont="1" applyFill="1" applyBorder="1" applyAlignment="1">
      <alignment horizontal="right" vertical="center" wrapText="1"/>
    </xf>
    <xf numFmtId="2" fontId="58" fillId="3" borderId="83" xfId="1" applyNumberFormat="1" applyFont="1" applyFill="1" applyBorder="1" applyAlignment="1">
      <alignment horizontal="center" vertical="center" wrapText="1"/>
    </xf>
    <xf numFmtId="2" fontId="58" fillId="3" borderId="84" xfId="1" applyNumberFormat="1" applyFont="1" applyFill="1" applyBorder="1" applyAlignment="1">
      <alignment horizontal="center" vertical="center" wrapText="1"/>
    </xf>
    <xf numFmtId="0" fontId="58" fillId="0" borderId="0" xfId="1" applyFont="1" applyAlignment="1">
      <alignment horizontal="center" vertical="center" wrapText="1"/>
    </xf>
    <xf numFmtId="4" fontId="58" fillId="0" borderId="0" xfId="1" applyNumberFormat="1" applyFont="1" applyAlignment="1">
      <alignment horizontal="center" vertical="center" wrapText="1"/>
    </xf>
    <xf numFmtId="2" fontId="58" fillId="3" borderId="101" xfId="1" applyNumberFormat="1" applyFont="1" applyFill="1" applyBorder="1" applyAlignment="1">
      <alignment horizontal="center" vertical="center" wrapText="1"/>
    </xf>
    <xf numFmtId="4" fontId="58" fillId="3" borderId="102" xfId="1" applyNumberFormat="1" applyFont="1" applyFill="1" applyBorder="1" applyAlignment="1">
      <alignment horizontal="center" vertical="center" wrapText="1"/>
    </xf>
    <xf numFmtId="4" fontId="58" fillId="3" borderId="103" xfId="1" applyNumberFormat="1" applyFont="1" applyFill="1" applyBorder="1" applyAlignment="1">
      <alignment horizontal="center" vertical="center" wrapText="1"/>
    </xf>
    <xf numFmtId="2" fontId="58" fillId="2" borderId="96" xfId="1" applyNumberFormat="1" applyFont="1" applyFill="1" applyBorder="1" applyAlignment="1">
      <alignment horizontal="center" vertical="center" wrapText="1"/>
    </xf>
    <xf numFmtId="4" fontId="58" fillId="2" borderId="14" xfId="1" applyNumberFormat="1" applyFont="1" applyFill="1" applyBorder="1" applyAlignment="1">
      <alignment horizontal="center" vertical="center" wrapText="1"/>
    </xf>
    <xf numFmtId="4" fontId="58" fillId="2" borderId="81" xfId="1" applyNumberFormat="1" applyFont="1" applyFill="1" applyBorder="1" applyAlignment="1">
      <alignment horizontal="center" vertical="center" wrapText="1"/>
    </xf>
    <xf numFmtId="2" fontId="58" fillId="3" borderId="97" xfId="1" applyNumberFormat="1" applyFont="1" applyFill="1" applyBorder="1" applyAlignment="1">
      <alignment horizontal="center" vertical="center" wrapText="1"/>
    </xf>
    <xf numFmtId="4" fontId="58" fillId="3" borderId="83" xfId="1" applyNumberFormat="1" applyFont="1" applyFill="1" applyBorder="1" applyAlignment="1">
      <alignment horizontal="center" vertical="center" wrapText="1"/>
    </xf>
    <xf numFmtId="4" fontId="58" fillId="3" borderId="84" xfId="1" applyNumberFormat="1" applyFont="1" applyFill="1" applyBorder="1" applyAlignment="1">
      <alignment horizontal="center" vertical="center" wrapText="1"/>
    </xf>
    <xf numFmtId="0" fontId="59" fillId="0" borderId="0" xfId="1" applyFont="1" applyAlignment="1">
      <alignment horizontal="center" vertical="center" wrapText="1"/>
    </xf>
    <xf numFmtId="0" fontId="59" fillId="0" borderId="0" xfId="1" applyFont="1" applyAlignment="1">
      <alignment horizontal="center" vertical="top" wrapText="1"/>
    </xf>
    <xf numFmtId="4" fontId="59" fillId="0" borderId="0" xfId="1" applyNumberFormat="1" applyFont="1" applyAlignment="1">
      <alignment horizontal="center" vertical="center" wrapText="1"/>
    </xf>
    <xf numFmtId="0" fontId="59" fillId="0" borderId="0" xfId="1" applyFont="1" applyAlignment="1">
      <alignment horizontal="right" vertical="top" wrapText="1"/>
    </xf>
    <xf numFmtId="0" fontId="58" fillId="0" borderId="0" xfId="10" applyFont="1" applyAlignment="1">
      <alignment horizontal="center" vertical="center" wrapText="1"/>
    </xf>
    <xf numFmtId="0" fontId="26" fillId="0" borderId="0" xfId="1" applyFont="1"/>
    <xf numFmtId="4" fontId="7" fillId="0" borderId="0" xfId="6" applyNumberFormat="1" applyFont="1" applyAlignment="1">
      <alignment vertical="center" wrapText="1"/>
    </xf>
    <xf numFmtId="0" fontId="25" fillId="7" borderId="24" xfId="3" applyFont="1" applyFill="1" applyBorder="1" applyAlignment="1">
      <alignment horizontal="center" vertical="center" wrapText="1"/>
    </xf>
    <xf numFmtId="4" fontId="25" fillId="7" borderId="24" xfId="3" applyNumberFormat="1" applyFont="1" applyFill="1" applyBorder="1" applyAlignment="1">
      <alignment horizontal="center" vertical="center" wrapText="1"/>
    </xf>
    <xf numFmtId="0" fontId="26" fillId="0" borderId="96" xfId="3" applyFont="1" applyBorder="1" applyAlignment="1">
      <alignment horizontal="center" vertical="center" wrapText="1"/>
    </xf>
    <xf numFmtId="0" fontId="26" fillId="0" borderId="14" xfId="3" applyFont="1" applyBorder="1" applyAlignment="1">
      <alignment horizontal="center" vertical="center" wrapText="1"/>
    </xf>
    <xf numFmtId="0" fontId="26" fillId="0" borderId="14" xfId="6" applyFont="1" applyBorder="1" applyAlignment="1">
      <alignment horizontal="center" vertical="center" wrapText="1"/>
    </xf>
    <xf numFmtId="4" fontId="26" fillId="0" borderId="14" xfId="6" applyNumberFormat="1" applyFont="1" applyBorder="1" applyAlignment="1">
      <alignment horizontal="center" vertical="center" wrapText="1"/>
    </xf>
    <xf numFmtId="0" fontId="26" fillId="0" borderId="81" xfId="3" applyFont="1" applyBorder="1" applyAlignment="1">
      <alignment horizontal="center" vertical="center" wrapText="1"/>
    </xf>
    <xf numFmtId="0" fontId="25" fillId="4" borderId="86" xfId="6" applyFont="1" applyFill="1" applyBorder="1" applyAlignment="1">
      <alignment horizontal="right" vertical="center" wrapText="1"/>
    </xf>
    <xf numFmtId="4" fontId="25" fillId="4" borderId="86" xfId="6" applyNumberFormat="1" applyFont="1" applyFill="1" applyBorder="1" applyAlignment="1">
      <alignment horizontal="right" vertical="center" wrapText="1"/>
    </xf>
    <xf numFmtId="4" fontId="25" fillId="4" borderId="86" xfId="6" applyNumberFormat="1" applyFont="1" applyFill="1" applyBorder="1" applyAlignment="1">
      <alignment horizontal="center" vertical="center" wrapText="1"/>
    </xf>
    <xf numFmtId="4" fontId="25" fillId="4" borderId="120" xfId="6" applyNumberFormat="1" applyFont="1" applyFill="1" applyBorder="1" applyAlignment="1">
      <alignment horizontal="center" vertical="center" wrapText="1"/>
    </xf>
    <xf numFmtId="0" fontId="58" fillId="3" borderId="101" xfId="6" applyFont="1" applyFill="1" applyBorder="1" applyAlignment="1">
      <alignment horizontal="right" vertical="center" wrapText="1"/>
    </xf>
    <xf numFmtId="4" fontId="58" fillId="3" borderId="102" xfId="6" applyNumberFormat="1" applyFont="1" applyFill="1" applyBorder="1" applyAlignment="1">
      <alignment horizontal="right" vertical="center" wrapText="1"/>
    </xf>
    <xf numFmtId="0" fontId="58" fillId="3" borderId="102" xfId="6" applyFont="1" applyFill="1" applyBorder="1" applyAlignment="1">
      <alignment horizontal="right" vertical="center" wrapText="1"/>
    </xf>
    <xf numFmtId="4" fontId="58" fillId="3" borderId="102" xfId="6" applyNumberFormat="1" applyFont="1" applyFill="1" applyBorder="1" applyAlignment="1">
      <alignment horizontal="center" vertical="center" wrapText="1"/>
    </xf>
    <xf numFmtId="4" fontId="58" fillId="3" borderId="103" xfId="6" applyNumberFormat="1" applyFont="1" applyFill="1" applyBorder="1" applyAlignment="1">
      <alignment horizontal="center" vertical="center" wrapText="1"/>
    </xf>
    <xf numFmtId="0" fontId="58" fillId="0" borderId="96" xfId="6" applyFont="1" applyBorder="1" applyAlignment="1">
      <alignment horizontal="right" vertical="center" wrapText="1"/>
    </xf>
    <xf numFmtId="4" fontId="58" fillId="0" borderId="14" xfId="6" applyNumberFormat="1" applyFont="1" applyBorder="1" applyAlignment="1">
      <alignment horizontal="right" vertical="center" wrapText="1"/>
    </xf>
    <xf numFmtId="0" fontId="58" fillId="0" borderId="14" xfId="6" applyFont="1" applyBorder="1" applyAlignment="1">
      <alignment horizontal="right" vertical="center" wrapText="1"/>
    </xf>
    <xf numFmtId="4" fontId="58" fillId="0" borderId="14" xfId="6" applyNumberFormat="1" applyFont="1" applyBorder="1" applyAlignment="1">
      <alignment horizontal="center" vertical="center" wrapText="1"/>
    </xf>
    <xf numFmtId="4" fontId="58" fillId="0" borderId="81" xfId="6" applyNumberFormat="1" applyFont="1" applyBorder="1" applyAlignment="1">
      <alignment horizontal="center" vertical="center" wrapText="1"/>
    </xf>
    <xf numFmtId="0" fontId="58" fillId="3" borderId="97" xfId="6" applyFont="1" applyFill="1" applyBorder="1" applyAlignment="1">
      <alignment horizontal="right" vertical="center" wrapText="1"/>
    </xf>
    <xf numFmtId="4" fontId="58" fillId="3" borderId="83" xfId="6" applyNumberFormat="1" applyFont="1" applyFill="1" applyBorder="1" applyAlignment="1">
      <alignment horizontal="right" vertical="center" wrapText="1"/>
    </xf>
    <xf numFmtId="0" fontId="58" fillId="3" borderId="83" xfId="6" applyFont="1" applyFill="1" applyBorder="1" applyAlignment="1">
      <alignment horizontal="right" vertical="center" wrapText="1"/>
    </xf>
    <xf numFmtId="4" fontId="58" fillId="3" borderId="83" xfId="6" applyNumberFormat="1" applyFont="1" applyFill="1" applyBorder="1" applyAlignment="1">
      <alignment horizontal="center" vertical="center" wrapText="1"/>
    </xf>
    <xf numFmtId="4" fontId="58" fillId="3" borderId="84" xfId="6" applyNumberFormat="1" applyFont="1" applyFill="1" applyBorder="1" applyAlignment="1">
      <alignment horizontal="center" vertical="center" wrapText="1"/>
    </xf>
    <xf numFmtId="0" fontId="58" fillId="0" borderId="0" xfId="6" applyFont="1" applyAlignment="1">
      <alignment horizontal="center" vertical="center" wrapText="1"/>
    </xf>
    <xf numFmtId="4" fontId="58" fillId="0" borderId="0" xfId="6" applyNumberFormat="1" applyFont="1" applyAlignment="1">
      <alignment horizontal="center" vertical="center" wrapText="1"/>
    </xf>
    <xf numFmtId="2" fontId="58" fillId="3" borderId="101" xfId="6" applyNumberFormat="1" applyFont="1" applyFill="1" applyBorder="1" applyAlignment="1">
      <alignment horizontal="center" vertical="center" wrapText="1"/>
    </xf>
    <xf numFmtId="2" fontId="58" fillId="3" borderId="102" xfId="6" applyNumberFormat="1" applyFont="1" applyFill="1" applyBorder="1" applyAlignment="1">
      <alignment horizontal="center" vertical="center" wrapText="1"/>
    </xf>
    <xf numFmtId="2" fontId="58" fillId="0" borderId="96" xfId="6" applyNumberFormat="1" applyFont="1" applyBorder="1" applyAlignment="1">
      <alignment horizontal="center" vertical="center" wrapText="1"/>
    </xf>
    <xf numFmtId="2" fontId="58" fillId="0" borderId="14" xfId="6" applyNumberFormat="1" applyFont="1" applyBorder="1" applyAlignment="1">
      <alignment horizontal="center" vertical="center" wrapText="1"/>
    </xf>
    <xf numFmtId="2" fontId="58" fillId="3" borderId="97" xfId="6" applyNumberFormat="1" applyFont="1" applyFill="1" applyBorder="1" applyAlignment="1">
      <alignment horizontal="center" vertical="center" wrapText="1"/>
    </xf>
    <xf numFmtId="2" fontId="58" fillId="3" borderId="83" xfId="6" applyNumberFormat="1" applyFont="1" applyFill="1" applyBorder="1" applyAlignment="1">
      <alignment horizontal="center" vertical="center" wrapText="1"/>
    </xf>
    <xf numFmtId="1" fontId="28" fillId="5" borderId="14" xfId="0" applyNumberFormat="1" applyFont="1" applyFill="1" applyBorder="1" applyAlignment="1">
      <alignment horizontal="right" vertical="center" wrapText="1"/>
    </xf>
    <xf numFmtId="1" fontId="28" fillId="0" borderId="14" xfId="0" applyNumberFormat="1" applyFont="1" applyBorder="1" applyAlignment="1">
      <alignment horizontal="right" vertical="center" wrapText="1"/>
    </xf>
    <xf numFmtId="1" fontId="23" fillId="0" borderId="0" xfId="6" applyNumberFormat="1" applyFont="1" applyAlignment="1">
      <alignment horizontal="center" vertical="center" wrapText="1"/>
    </xf>
    <xf numFmtId="1" fontId="59" fillId="0" borderId="0" xfId="1" applyNumberFormat="1" applyFont="1" applyAlignment="1">
      <alignment horizontal="center" vertical="center" wrapText="1"/>
    </xf>
    <xf numFmtId="1" fontId="58" fillId="3" borderId="102" xfId="1" applyNumberFormat="1" applyFont="1" applyFill="1" applyBorder="1" applyAlignment="1">
      <alignment horizontal="right" vertical="center" wrapText="1"/>
    </xf>
    <xf numFmtId="1" fontId="58" fillId="0" borderId="14" xfId="1" applyNumberFormat="1" applyFont="1" applyBorder="1" applyAlignment="1">
      <alignment horizontal="right" vertical="center" wrapText="1"/>
    </xf>
    <xf numFmtId="1" fontId="58" fillId="3" borderId="83" xfId="1" applyNumberFormat="1" applyFont="1" applyFill="1" applyBorder="1" applyAlignment="1">
      <alignment horizontal="right" vertical="center" wrapText="1"/>
    </xf>
    <xf numFmtId="1" fontId="58" fillId="0" borderId="0" xfId="1" applyNumberFormat="1" applyFont="1" applyAlignment="1">
      <alignment horizontal="center" vertical="center" wrapText="1"/>
    </xf>
    <xf numFmtId="1" fontId="58" fillId="3" borderId="102" xfId="1" applyNumberFormat="1" applyFont="1" applyFill="1" applyBorder="1" applyAlignment="1">
      <alignment horizontal="center" vertical="center" wrapText="1"/>
    </xf>
    <xf numFmtId="1" fontId="58" fillId="2" borderId="14" xfId="1" applyNumberFormat="1" applyFont="1" applyFill="1" applyBorder="1" applyAlignment="1">
      <alignment horizontal="center" vertical="center" wrapText="1"/>
    </xf>
    <xf numFmtId="1" fontId="58" fillId="3" borderId="83" xfId="1" applyNumberFormat="1" applyFont="1" applyFill="1" applyBorder="1" applyAlignment="1">
      <alignment horizontal="center" vertical="center" wrapText="1"/>
    </xf>
    <xf numFmtId="164" fontId="28" fillId="5" borderId="14" xfId="0" applyNumberFormat="1" applyFont="1" applyFill="1" applyBorder="1" applyAlignment="1">
      <alignment horizontal="right" vertical="center" wrapText="1"/>
    </xf>
    <xf numFmtId="164" fontId="28" fillId="0" borderId="14" xfId="0" applyNumberFormat="1" applyFont="1" applyBorder="1" applyAlignment="1">
      <alignment horizontal="right" vertical="center" wrapText="1"/>
    </xf>
    <xf numFmtId="0" fontId="59" fillId="0" borderId="0" xfId="6" applyFont="1" applyAlignment="1">
      <alignment horizontal="right" vertical="center" wrapText="1"/>
    </xf>
    <xf numFmtId="0" fontId="34" fillId="0" borderId="0" xfId="6" applyFont="1"/>
    <xf numFmtId="0" fontId="58" fillId="0" borderId="0" xfId="6" applyFont="1" applyAlignment="1">
      <alignment horizontal="right" vertical="center" wrapText="1"/>
    </xf>
    <xf numFmtId="0" fontId="4" fillId="3" borderId="23" xfId="1" applyFont="1" applyFill="1" applyBorder="1" applyAlignment="1">
      <alignment vertical="top" wrapText="1"/>
    </xf>
    <xf numFmtId="0" fontId="4" fillId="3" borderId="14" xfId="1" applyFont="1" applyFill="1" applyBorder="1" applyAlignment="1">
      <alignment horizontal="right" vertical="center"/>
    </xf>
    <xf numFmtId="0" fontId="56" fillId="9" borderId="0" xfId="0" applyFont="1" applyFill="1"/>
    <xf numFmtId="0" fontId="19" fillId="4" borderId="109" xfId="5" applyFont="1" applyFill="1" applyBorder="1" applyAlignment="1">
      <alignment horizontal="center" vertical="center" wrapText="1"/>
    </xf>
    <xf numFmtId="0" fontId="21" fillId="7" borderId="85" xfId="3" applyFont="1" applyFill="1" applyBorder="1" applyAlignment="1">
      <alignment horizontal="center" vertical="center" wrapText="1"/>
    </xf>
    <xf numFmtId="0" fontId="19" fillId="4" borderId="112" xfId="5" applyFont="1" applyFill="1" applyBorder="1" applyAlignment="1">
      <alignment horizontal="center" vertical="center" wrapText="1"/>
    </xf>
    <xf numFmtId="0" fontId="32" fillId="4" borderId="34" xfId="1" applyFont="1" applyFill="1" applyBorder="1" applyAlignment="1">
      <alignment horizontal="center" vertical="center" wrapText="1"/>
    </xf>
    <xf numFmtId="10" fontId="0" fillId="2" borderId="0" xfId="0" applyNumberFormat="1" applyFill="1" applyAlignment="1">
      <alignment horizontal="left" vertical="center" wrapText="1"/>
    </xf>
    <xf numFmtId="4" fontId="16" fillId="2" borderId="89" xfId="0" applyNumberFormat="1" applyFont="1" applyFill="1" applyBorder="1" applyAlignment="1">
      <alignment horizontal="right" vertical="center"/>
    </xf>
    <xf numFmtId="0" fontId="32" fillId="4" borderId="109" xfId="1" applyFont="1" applyFill="1" applyBorder="1" applyAlignment="1">
      <alignment horizontal="center" vertical="center" wrapText="1"/>
    </xf>
    <xf numFmtId="0" fontId="13" fillId="0" borderId="121" xfId="3" applyFont="1" applyBorder="1" applyAlignment="1">
      <alignment horizontal="center" vertical="center" wrapText="1"/>
    </xf>
    <xf numFmtId="0" fontId="13" fillId="0" borderId="122" xfId="3" applyFont="1" applyBorder="1" applyAlignment="1">
      <alignment horizontal="center" vertical="center" wrapText="1"/>
    </xf>
    <xf numFmtId="0" fontId="13" fillId="0" borderId="123" xfId="3" applyFont="1" applyBorder="1" applyAlignment="1">
      <alignment horizontal="center" vertical="center" wrapText="1"/>
    </xf>
    <xf numFmtId="0" fontId="13" fillId="0" borderId="124" xfId="3" applyFont="1" applyBorder="1" applyAlignment="1">
      <alignment horizontal="center" vertical="center" wrapText="1"/>
    </xf>
    <xf numFmtId="49" fontId="16" fillId="0" borderId="125" xfId="0" applyNumberFormat="1" applyFont="1" applyBorder="1" applyAlignment="1">
      <alignment horizontal="center" vertical="center"/>
    </xf>
    <xf numFmtId="3" fontId="13" fillId="0" borderId="36" xfId="1" applyNumberFormat="1" applyFont="1" applyBorder="1" applyAlignment="1">
      <alignment horizontal="center" vertical="center" wrapText="1"/>
    </xf>
    <xf numFmtId="0" fontId="0" fillId="0" borderId="88" xfId="0" applyBorder="1"/>
    <xf numFmtId="0" fontId="13" fillId="0" borderId="14" xfId="3" applyFont="1" applyBorder="1" applyAlignment="1">
      <alignment horizontal="left" vertical="center" wrapText="1"/>
    </xf>
    <xf numFmtId="4" fontId="13" fillId="0" borderId="22" xfId="1" applyNumberFormat="1" applyFont="1" applyBorder="1" applyAlignment="1">
      <alignment horizontal="right" vertical="center" wrapText="1"/>
    </xf>
    <xf numFmtId="4" fontId="32" fillId="4" borderId="94" xfId="1" applyNumberFormat="1" applyFont="1" applyFill="1" applyBorder="1" applyAlignment="1">
      <alignment horizontal="right" vertical="center" wrapText="1"/>
    </xf>
    <xf numFmtId="4" fontId="16" fillId="0" borderId="81" xfId="0" applyNumberFormat="1" applyFont="1" applyBorder="1" applyAlignment="1">
      <alignment horizontal="right" vertical="center"/>
    </xf>
    <xf numFmtId="4" fontId="16" fillId="6" borderId="81" xfId="0" applyNumberFormat="1" applyFont="1" applyFill="1" applyBorder="1" applyAlignment="1">
      <alignment horizontal="right" vertical="center"/>
    </xf>
    <xf numFmtId="0" fontId="8" fillId="3" borderId="88" xfId="9" applyFont="1" applyFill="1" applyBorder="1" applyAlignment="1">
      <alignment horizontal="center" vertical="center" wrapText="1"/>
    </xf>
    <xf numFmtId="0" fontId="13" fillId="3" borderId="36" xfId="1" applyFont="1" applyFill="1" applyBorder="1" applyAlignment="1">
      <alignment horizontal="left" vertical="center" wrapText="1"/>
    </xf>
    <xf numFmtId="3" fontId="13" fillId="3" borderId="36" xfId="1" applyNumberFormat="1" applyFont="1" applyFill="1" applyBorder="1" applyAlignment="1">
      <alignment horizontal="center" vertical="center" wrapText="1"/>
    </xf>
    <xf numFmtId="4" fontId="13" fillId="3" borderId="20" xfId="1" applyNumberFormat="1" applyFont="1" applyFill="1" applyBorder="1" applyAlignment="1">
      <alignment horizontal="right" vertical="center" wrapText="1"/>
    </xf>
    <xf numFmtId="4" fontId="16" fillId="3" borderId="89" xfId="0" applyNumberFormat="1" applyFont="1" applyFill="1" applyBorder="1" applyAlignment="1">
      <alignment horizontal="right" vertical="center"/>
    </xf>
    <xf numFmtId="0" fontId="13" fillId="3" borderId="91" xfId="1" applyFont="1" applyFill="1" applyBorder="1" applyAlignment="1">
      <alignment horizontal="center" vertical="top" wrapText="1"/>
    </xf>
    <xf numFmtId="0" fontId="0" fillId="0" borderId="14" xfId="0" applyBorder="1"/>
    <xf numFmtId="4" fontId="0" fillId="0" borderId="14" xfId="0" applyNumberFormat="1" applyBorder="1"/>
    <xf numFmtId="4" fontId="13" fillId="0" borderId="36" xfId="3" applyNumberFormat="1" applyFont="1" applyBorder="1" applyAlignment="1">
      <alignment horizontal="right" vertical="center" wrapText="1"/>
    </xf>
    <xf numFmtId="4" fontId="16" fillId="0" borderId="89" xfId="0" applyNumberFormat="1" applyFont="1" applyBorder="1" applyAlignment="1">
      <alignment horizontal="right" vertical="center"/>
    </xf>
    <xf numFmtId="4" fontId="16" fillId="0" borderId="14" xfId="0" applyNumberFormat="1" applyFont="1" applyBorder="1" applyAlignment="1">
      <alignment horizontal="right" vertical="center"/>
    </xf>
    <xf numFmtId="4" fontId="13" fillId="6" borderId="14" xfId="1" applyNumberFormat="1" applyFont="1" applyFill="1" applyBorder="1" applyAlignment="1">
      <alignment horizontal="right" vertical="center" wrapText="1"/>
    </xf>
    <xf numFmtId="4" fontId="16" fillId="6" borderId="14" xfId="0" applyNumberFormat="1" applyFont="1" applyFill="1" applyBorder="1" applyAlignment="1">
      <alignment horizontal="right" vertical="center"/>
    </xf>
    <xf numFmtId="4" fontId="13" fillId="0" borderId="14" xfId="1" applyNumberFormat="1" applyFont="1" applyBorder="1" applyAlignment="1">
      <alignment horizontal="right" vertical="center" wrapText="1"/>
    </xf>
    <xf numFmtId="0" fontId="13" fillId="6" borderId="14" xfId="1" applyFont="1" applyFill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27" fillId="0" borderId="0" xfId="1" applyFont="1"/>
    <xf numFmtId="0" fontId="17" fillId="0" borderId="0" xfId="1" applyFont="1"/>
    <xf numFmtId="0" fontId="17" fillId="0" borderId="14" xfId="1" applyFont="1" applyBorder="1"/>
    <xf numFmtId="0" fontId="8" fillId="0" borderId="14" xfId="6" applyFont="1" applyBorder="1" applyAlignment="1">
      <alignment horizontal="right" vertical="center" wrapText="1"/>
    </xf>
    <xf numFmtId="4" fontId="17" fillId="0" borderId="14" xfId="1" applyNumberFormat="1" applyFont="1" applyBorder="1"/>
    <xf numFmtId="10" fontId="17" fillId="0" borderId="14" xfId="1" applyNumberFormat="1" applyFont="1" applyBorder="1"/>
    <xf numFmtId="0" fontId="17" fillId="0" borderId="22" xfId="1" applyFont="1" applyBorder="1"/>
    <xf numFmtId="0" fontId="41" fillId="4" borderId="108" xfId="1" applyFont="1" applyFill="1" applyBorder="1" applyAlignment="1">
      <alignment horizontal="center" vertical="center" wrapText="1"/>
    </xf>
    <xf numFmtId="0" fontId="41" fillId="4" borderId="21" xfId="1" applyFont="1" applyFill="1" applyBorder="1" applyAlignment="1">
      <alignment horizontal="center" vertical="center" wrapText="1"/>
    </xf>
    <xf numFmtId="0" fontId="41" fillId="4" borderId="98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60" fillId="0" borderId="14" xfId="0" applyFont="1" applyBorder="1" applyAlignment="1">
      <alignment horizontal="center" vertical="center" wrapText="1"/>
    </xf>
    <xf numFmtId="0" fontId="60" fillId="3" borderId="14" xfId="0" applyFont="1" applyFill="1" applyBorder="1" applyAlignment="1">
      <alignment horizontal="center" vertical="center" wrapText="1"/>
    </xf>
    <xf numFmtId="0" fontId="2" fillId="0" borderId="14" xfId="1" applyFont="1" applyBorder="1"/>
    <xf numFmtId="0" fontId="3" fillId="4" borderId="108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7" fillId="0" borderId="0" xfId="1" applyFont="1" applyAlignment="1">
      <alignment horizontal="right"/>
    </xf>
    <xf numFmtId="0" fontId="19" fillId="4" borderId="117" xfId="5" applyFont="1" applyFill="1" applyBorder="1" applyAlignment="1">
      <alignment horizontal="center" vertical="center" wrapText="1"/>
    </xf>
    <xf numFmtId="0" fontId="19" fillId="4" borderId="94" xfId="5" applyFont="1" applyFill="1" applyBorder="1" applyAlignment="1">
      <alignment horizontal="center" vertical="center" wrapText="1"/>
    </xf>
    <xf numFmtId="0" fontId="8" fillId="2" borderId="88" xfId="9" applyFont="1" applyFill="1" applyBorder="1" applyAlignment="1">
      <alignment horizontal="center" vertical="center" wrapText="1"/>
    </xf>
    <xf numFmtId="0" fontId="13" fillId="2" borderId="36" xfId="1" applyFont="1" applyFill="1" applyBorder="1" applyAlignment="1">
      <alignment horizontal="left" vertical="center" wrapText="1"/>
    </xf>
    <xf numFmtId="3" fontId="13" fillId="2" borderId="36" xfId="1" applyNumberFormat="1" applyFont="1" applyFill="1" applyBorder="1" applyAlignment="1">
      <alignment horizontal="center" vertical="center" wrapText="1"/>
    </xf>
    <xf numFmtId="4" fontId="13" fillId="2" borderId="20" xfId="1" applyNumberFormat="1" applyFont="1" applyFill="1" applyBorder="1" applyAlignment="1">
      <alignment horizontal="right" vertical="center" wrapText="1"/>
    </xf>
    <xf numFmtId="0" fontId="8" fillId="3" borderId="23" xfId="9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left" vertical="center" wrapText="1"/>
    </xf>
    <xf numFmtId="3" fontId="13" fillId="3" borderId="14" xfId="1" applyNumberFormat="1" applyFont="1" applyFill="1" applyBorder="1" applyAlignment="1">
      <alignment horizontal="center" vertical="center" wrapText="1"/>
    </xf>
    <xf numFmtId="4" fontId="13" fillId="3" borderId="22" xfId="1" applyNumberFormat="1" applyFont="1" applyFill="1" applyBorder="1" applyAlignment="1">
      <alignment horizontal="right" vertical="center" wrapText="1"/>
    </xf>
    <xf numFmtId="4" fontId="16" fillId="3" borderId="81" xfId="0" applyNumberFormat="1" applyFont="1" applyFill="1" applyBorder="1" applyAlignment="1">
      <alignment horizontal="right" vertical="center"/>
    </xf>
    <xf numFmtId="10" fontId="19" fillId="4" borderId="125" xfId="5" applyNumberFormat="1" applyFont="1" applyFill="1" applyBorder="1" applyAlignment="1">
      <alignment horizontal="center" vertical="center" wrapText="1"/>
    </xf>
    <xf numFmtId="0" fontId="20" fillId="3" borderId="14" xfId="9" applyFont="1" applyFill="1" applyBorder="1" applyAlignment="1">
      <alignment horizontal="center" vertical="center" wrapText="1"/>
    </xf>
    <xf numFmtId="0" fontId="2" fillId="3" borderId="14" xfId="5" applyFont="1" applyFill="1" applyBorder="1" applyAlignment="1">
      <alignment horizontal="center" vertical="center" wrapText="1"/>
    </xf>
    <xf numFmtId="0" fontId="18" fillId="3" borderId="14" xfId="5" applyFont="1" applyFill="1" applyBorder="1" applyAlignment="1">
      <alignment horizontal="center" vertical="center" wrapText="1"/>
    </xf>
    <xf numFmtId="10" fontId="18" fillId="3" borderId="14" xfId="5" applyNumberFormat="1" applyFont="1" applyFill="1" applyBorder="1" applyAlignment="1">
      <alignment horizontal="center" vertical="center" wrapText="1"/>
    </xf>
    <xf numFmtId="2" fontId="47" fillId="3" borderId="14" xfId="0" applyNumberFormat="1" applyFont="1" applyFill="1" applyBorder="1" applyAlignment="1">
      <alignment horizontal="center" vertical="center" wrapText="1"/>
    </xf>
    <xf numFmtId="2" fontId="47" fillId="0" borderId="14" xfId="0" applyNumberFormat="1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10" fontId="47" fillId="6" borderId="14" xfId="0" applyNumberFormat="1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 wrapText="1"/>
    </xf>
    <xf numFmtId="0" fontId="3" fillId="4" borderId="136" xfId="0" applyFont="1" applyFill="1" applyBorder="1" applyAlignment="1">
      <alignment horizontal="center" vertical="center" wrapText="1"/>
    </xf>
    <xf numFmtId="0" fontId="3" fillId="4" borderId="137" xfId="0" applyFont="1" applyFill="1" applyBorder="1" applyAlignment="1">
      <alignment horizontal="center" vertical="center" wrapText="1"/>
    </xf>
    <xf numFmtId="0" fontId="3" fillId="4" borderId="138" xfId="0" applyFont="1" applyFill="1" applyBorder="1" applyAlignment="1">
      <alignment horizontal="center" vertical="center" wrapText="1"/>
    </xf>
    <xf numFmtId="0" fontId="3" fillId="4" borderId="139" xfId="0" applyFont="1" applyFill="1" applyBorder="1" applyAlignment="1">
      <alignment horizontal="center" vertical="center" wrapText="1"/>
    </xf>
    <xf numFmtId="0" fontId="3" fillId="4" borderId="140" xfId="0" applyFont="1" applyFill="1" applyBorder="1" applyAlignment="1">
      <alignment horizontal="center" vertical="center" wrapText="1"/>
    </xf>
    <xf numFmtId="0" fontId="3" fillId="4" borderId="141" xfId="0" applyFont="1" applyFill="1" applyBorder="1" applyAlignment="1">
      <alignment horizontal="center" vertical="center" wrapText="1"/>
    </xf>
    <xf numFmtId="0" fontId="3" fillId="4" borderId="142" xfId="0" applyFont="1" applyFill="1" applyBorder="1" applyAlignment="1">
      <alignment horizontal="center" vertical="center" wrapText="1"/>
    </xf>
    <xf numFmtId="0" fontId="3" fillId="4" borderId="109" xfId="0" applyFont="1" applyFill="1" applyBorder="1" applyAlignment="1">
      <alignment horizontal="center" vertical="center" wrapText="1"/>
    </xf>
    <xf numFmtId="0" fontId="3" fillId="4" borderId="143" xfId="0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3" borderId="14" xfId="1" applyFont="1" applyFill="1" applyBorder="1" applyAlignment="1">
      <alignment horizontal="center" vertical="center" wrapText="1"/>
    </xf>
    <xf numFmtId="3" fontId="41" fillId="4" borderId="17" xfId="1" applyNumberFormat="1" applyFont="1" applyFill="1" applyBorder="1" applyAlignment="1">
      <alignment horizontal="center" vertical="center" wrapText="1"/>
    </xf>
    <xf numFmtId="3" fontId="41" fillId="4" borderId="18" xfId="1" applyNumberFormat="1" applyFont="1" applyFill="1" applyBorder="1" applyAlignment="1">
      <alignment horizontal="center" vertical="center" wrapText="1"/>
    </xf>
    <xf numFmtId="4" fontId="13" fillId="0" borderId="14" xfId="3" applyNumberFormat="1" applyFont="1" applyBorder="1" applyAlignment="1">
      <alignment horizontal="center" vertical="center" wrapText="1"/>
    </xf>
    <xf numFmtId="2" fontId="13" fillId="0" borderId="14" xfId="6" applyNumberFormat="1" applyFont="1" applyBorder="1" applyAlignment="1">
      <alignment horizontal="center" vertical="center" wrapText="1"/>
    </xf>
    <xf numFmtId="0" fontId="8" fillId="0" borderId="0" xfId="6" applyFont="1" applyAlignment="1">
      <alignment horizontal="right" vertical="center" wrapText="1"/>
    </xf>
    <xf numFmtId="0" fontId="27" fillId="0" borderId="0" xfId="6" applyFont="1" applyAlignment="1">
      <alignment wrapText="1"/>
    </xf>
    <xf numFmtId="0" fontId="16" fillId="5" borderId="14" xfId="0" applyFont="1" applyFill="1" applyBorder="1"/>
    <xf numFmtId="0" fontId="16" fillId="0" borderId="14" xfId="0" applyFont="1" applyBorder="1"/>
    <xf numFmtId="3" fontId="41" fillId="4" borderId="144" xfId="1" applyNumberFormat="1" applyFont="1" applyFill="1" applyBorder="1" applyAlignment="1">
      <alignment horizontal="center" vertical="center" wrapText="1"/>
    </xf>
    <xf numFmtId="0" fontId="20" fillId="2" borderId="14" xfId="9" applyFont="1" applyFill="1" applyBorder="1" applyAlignment="1">
      <alignment horizontal="center" vertical="center" wrapText="1"/>
    </xf>
    <xf numFmtId="0" fontId="2" fillId="2" borderId="14" xfId="5" applyFont="1" applyFill="1" applyBorder="1" applyAlignment="1">
      <alignment horizontal="center" vertical="center" wrapText="1"/>
    </xf>
    <xf numFmtId="0" fontId="18" fillId="2" borderId="14" xfId="5" applyFont="1" applyFill="1" applyBorder="1" applyAlignment="1">
      <alignment horizontal="center" vertical="center" wrapText="1"/>
    </xf>
    <xf numFmtId="10" fontId="18" fillId="2" borderId="14" xfId="5" applyNumberFormat="1" applyFont="1" applyFill="1" applyBorder="1" applyAlignment="1">
      <alignment horizontal="center" vertical="center" wrapText="1"/>
    </xf>
    <xf numFmtId="3" fontId="41" fillId="4" borderId="145" xfId="1" applyNumberFormat="1" applyFont="1" applyFill="1" applyBorder="1" applyAlignment="1">
      <alignment horizontal="center" vertical="center" wrapText="1"/>
    </xf>
    <xf numFmtId="0" fontId="63" fillId="5" borderId="14" xfId="0" applyFont="1" applyFill="1" applyBorder="1" applyAlignment="1">
      <alignment horizontal="left" wrapText="1"/>
    </xf>
    <xf numFmtId="0" fontId="64" fillId="5" borderId="14" xfId="0" applyFont="1" applyFill="1" applyBorder="1" applyAlignment="1">
      <alignment horizontal="left" wrapText="1"/>
    </xf>
    <xf numFmtId="0" fontId="63" fillId="0" borderId="14" xfId="0" applyFont="1" applyBorder="1" applyAlignment="1">
      <alignment horizontal="left" wrapText="1"/>
    </xf>
    <xf numFmtId="0" fontId="64" fillId="0" borderId="14" xfId="0" applyFont="1" applyBorder="1" applyAlignment="1">
      <alignment horizontal="left" wrapText="1"/>
    </xf>
    <xf numFmtId="0" fontId="15" fillId="5" borderId="14" xfId="0" applyFont="1" applyFill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6" fillId="5" borderId="14" xfId="0" applyFont="1" applyFill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6" fillId="0" borderId="0" xfId="7" applyFont="1" applyAlignment="1">
      <alignment horizontal="center" vertical="center" wrapText="1"/>
    </xf>
    <xf numFmtId="0" fontId="7" fillId="0" borderId="0" xfId="7" applyFont="1" applyAlignment="1">
      <alignment horizontal="right" vertical="center" wrapText="1"/>
    </xf>
    <xf numFmtId="0" fontId="21" fillId="7" borderId="34" xfId="3" applyFont="1" applyFill="1" applyBorder="1" applyAlignment="1">
      <alignment horizontal="center" vertical="center" wrapText="1"/>
    </xf>
    <xf numFmtId="0" fontId="21" fillId="4" borderId="34" xfId="7" applyFont="1" applyFill="1" applyBorder="1" applyAlignment="1">
      <alignment horizontal="center" vertical="center" wrapText="1"/>
    </xf>
    <xf numFmtId="0" fontId="65" fillId="5" borderId="36" xfId="0" applyFont="1" applyFill="1" applyBorder="1" applyAlignment="1">
      <alignment horizontal="center" vertical="center" wrapText="1"/>
    </xf>
    <xf numFmtId="0" fontId="62" fillId="5" borderId="36" xfId="0" applyFont="1" applyFill="1" applyBorder="1" applyAlignment="1">
      <alignment horizontal="center" vertical="center" wrapText="1"/>
    </xf>
    <xf numFmtId="3" fontId="62" fillId="5" borderId="36" xfId="0" applyNumberFormat="1" applyFont="1" applyFill="1" applyBorder="1" applyAlignment="1">
      <alignment horizontal="center" vertical="center" wrapText="1"/>
    </xf>
    <xf numFmtId="4" fontId="62" fillId="5" borderId="36" xfId="0" applyNumberFormat="1" applyFont="1" applyFill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 wrapText="1"/>
    </xf>
    <xf numFmtId="0" fontId="62" fillId="0" borderId="148" xfId="0" applyFont="1" applyBorder="1" applyAlignment="1">
      <alignment horizontal="center" vertical="center" wrapText="1"/>
    </xf>
    <xf numFmtId="3" fontId="62" fillId="8" borderId="14" xfId="0" applyNumberFormat="1" applyFont="1" applyFill="1" applyBorder="1" applyAlignment="1">
      <alignment horizontal="center" vertical="center" wrapText="1"/>
    </xf>
    <xf numFmtId="3" fontId="62" fillId="0" borderId="14" xfId="0" applyNumberFormat="1" applyFont="1" applyBorder="1" applyAlignment="1">
      <alignment horizontal="center" vertical="center" wrapText="1"/>
    </xf>
    <xf numFmtId="4" fontId="62" fillId="8" borderId="14" xfId="0" applyNumberFormat="1" applyFont="1" applyFill="1" applyBorder="1" applyAlignment="1">
      <alignment horizontal="center" vertical="center" wrapText="1"/>
    </xf>
    <xf numFmtId="0" fontId="47" fillId="0" borderId="14" xfId="0" applyFont="1" applyBorder="1"/>
    <xf numFmtId="0" fontId="47" fillId="3" borderId="14" xfId="0" applyFont="1" applyFill="1" applyBorder="1"/>
    <xf numFmtId="0" fontId="41" fillId="4" borderId="8" xfId="1" applyFont="1" applyFill="1" applyBorder="1" applyAlignment="1">
      <alignment horizontal="center" vertical="center" wrapText="1"/>
    </xf>
    <xf numFmtId="0" fontId="41" fillId="4" borderId="9" xfId="1" applyFont="1" applyFill="1" applyBorder="1" applyAlignment="1">
      <alignment horizontal="center" vertical="center" wrapText="1"/>
    </xf>
    <xf numFmtId="0" fontId="19" fillId="4" borderId="93" xfId="5" applyFont="1" applyFill="1" applyBorder="1" applyAlignment="1">
      <alignment horizontal="center" vertical="center" wrapText="1"/>
    </xf>
    <xf numFmtId="0" fontId="47" fillId="8" borderId="14" xfId="0" applyFont="1" applyFill="1" applyBorder="1" applyAlignment="1">
      <alignment horizontal="left"/>
    </xf>
    <xf numFmtId="0" fontId="47" fillId="3" borderId="14" xfId="0" applyFont="1" applyFill="1" applyBorder="1" applyAlignment="1">
      <alignment horizontal="left"/>
    </xf>
    <xf numFmtId="0" fontId="47" fillId="8" borderId="14" xfId="0" applyFont="1" applyFill="1" applyBorder="1" applyAlignment="1">
      <alignment horizontal="center"/>
    </xf>
    <xf numFmtId="0" fontId="47" fillId="0" borderId="14" xfId="0" applyFont="1" applyBorder="1" applyAlignment="1">
      <alignment vertical="center"/>
    </xf>
    <xf numFmtId="0" fontId="47" fillId="3" borderId="14" xfId="0" applyFont="1" applyFill="1" applyBorder="1" applyAlignment="1">
      <alignment vertical="center"/>
    </xf>
    <xf numFmtId="0" fontId="66" fillId="0" borderId="14" xfId="0" applyFont="1" applyBorder="1" applyAlignment="1">
      <alignment horizontal="justify" vertical="center" wrapText="1"/>
    </xf>
    <xf numFmtId="0" fontId="66" fillId="3" borderId="14" xfId="0" applyFont="1" applyFill="1" applyBorder="1" applyAlignment="1">
      <alignment horizontal="justify" vertical="center" wrapText="1"/>
    </xf>
    <xf numFmtId="0" fontId="68" fillId="5" borderId="14" xfId="0" applyFont="1" applyFill="1" applyBorder="1" applyAlignment="1">
      <alignment horizontal="center" vertical="center" wrapText="1"/>
    </xf>
    <xf numFmtId="0" fontId="69" fillId="3" borderId="14" xfId="0" applyFont="1" applyFill="1" applyBorder="1" applyAlignment="1">
      <alignment horizontal="center" vertical="center" wrapText="1"/>
    </xf>
    <xf numFmtId="0" fontId="67" fillId="7" borderId="77" xfId="3" applyFont="1" applyFill="1" applyBorder="1" applyAlignment="1">
      <alignment horizontal="center" vertical="center" wrapText="1"/>
    </xf>
    <xf numFmtId="4" fontId="67" fillId="7" borderId="77" xfId="3" applyNumberFormat="1" applyFont="1" applyFill="1" applyBorder="1" applyAlignment="1">
      <alignment horizontal="center" vertical="center" wrapText="1"/>
    </xf>
    <xf numFmtId="0" fontId="70" fillId="0" borderId="14" xfId="3" applyFont="1" applyBorder="1" applyAlignment="1">
      <alignment horizontal="center" vertical="center" wrapText="1"/>
    </xf>
    <xf numFmtId="0" fontId="68" fillId="0" borderId="14" xfId="0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71" fillId="5" borderId="14" xfId="0" applyFont="1" applyFill="1" applyBorder="1" applyAlignment="1">
      <alignment horizontal="left" vertical="center" wrapText="1"/>
    </xf>
    <xf numFmtId="0" fontId="72" fillId="3" borderId="14" xfId="0" applyFont="1" applyFill="1" applyBorder="1" applyAlignment="1">
      <alignment horizontal="center" vertical="center" wrapText="1"/>
    </xf>
    <xf numFmtId="0" fontId="71" fillId="3" borderId="14" xfId="0" applyFont="1" applyFill="1" applyBorder="1" applyAlignment="1">
      <alignment horizontal="center" vertical="center" wrapText="1"/>
    </xf>
    <xf numFmtId="0" fontId="71" fillId="0" borderId="14" xfId="0" applyFont="1" applyBorder="1" applyAlignment="1">
      <alignment horizontal="left" vertical="center" wrapText="1"/>
    </xf>
    <xf numFmtId="0" fontId="72" fillId="2" borderId="14" xfId="0" applyFont="1" applyFill="1" applyBorder="1" applyAlignment="1">
      <alignment horizontal="center" vertical="center" wrapText="1"/>
    </xf>
    <xf numFmtId="0" fontId="71" fillId="2" borderId="14" xfId="0" applyFont="1" applyFill="1" applyBorder="1" applyAlignment="1">
      <alignment horizontal="center" vertical="center" wrapText="1"/>
    </xf>
    <xf numFmtId="0" fontId="67" fillId="4" borderId="107" xfId="6" applyFont="1" applyFill="1" applyBorder="1" applyAlignment="1">
      <alignment horizontal="left" vertical="center" wrapText="1"/>
    </xf>
    <xf numFmtId="0" fontId="67" fillId="4" borderId="107" xfId="6" applyFont="1" applyFill="1" applyBorder="1" applyAlignment="1">
      <alignment horizontal="center" vertical="center" wrapText="1"/>
    </xf>
    <xf numFmtId="0" fontId="29" fillId="0" borderId="0" xfId="6" applyFont="1" applyAlignment="1">
      <alignment horizontal="center" vertical="center" wrapText="1"/>
    </xf>
    <xf numFmtId="4" fontId="29" fillId="0" borderId="0" xfId="6" applyNumberFormat="1" applyFont="1" applyAlignment="1">
      <alignment horizontal="center" vertical="center" wrapText="1"/>
    </xf>
    <xf numFmtId="0" fontId="1" fillId="0" borderId="14" xfId="6" applyBorder="1"/>
    <xf numFmtId="4" fontId="7" fillId="0" borderId="0" xfId="1" applyNumberFormat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" fontId="7" fillId="0" borderId="0" xfId="6" applyNumberFormat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3" fillId="4" borderId="134" xfId="1" applyFont="1" applyFill="1" applyBorder="1" applyAlignment="1">
      <alignment horizontal="center" vertical="center"/>
    </xf>
    <xf numFmtId="0" fontId="3" fillId="4" borderId="51" xfId="1" applyFont="1" applyFill="1" applyBorder="1" applyAlignment="1">
      <alignment horizontal="center" vertical="center"/>
    </xf>
    <xf numFmtId="49" fontId="3" fillId="4" borderId="6" xfId="1" applyNumberFormat="1" applyFont="1" applyFill="1" applyBorder="1" applyAlignment="1">
      <alignment horizontal="center" vertical="center" wrapText="1"/>
    </xf>
    <xf numFmtId="49" fontId="3" fillId="4" borderId="10" xfId="1" applyNumberFormat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/>
    </xf>
    <xf numFmtId="0" fontId="45" fillId="4" borderId="16" xfId="0" applyFont="1" applyFill="1" applyBorder="1"/>
    <xf numFmtId="0" fontId="14" fillId="0" borderId="0" xfId="1" applyFont="1" applyAlignment="1">
      <alignment horizontal="center" vertical="center" wrapText="1"/>
    </xf>
    <xf numFmtId="0" fontId="14" fillId="0" borderId="53" xfId="1" applyFont="1" applyBorder="1" applyAlignment="1">
      <alignment horizontal="center" vertical="center" wrapText="1"/>
    </xf>
    <xf numFmtId="4" fontId="12" fillId="0" borderId="0" xfId="1" applyNumberFormat="1" applyFont="1" applyAlignment="1">
      <alignment horizontal="right" vertical="center" wrapText="1"/>
    </xf>
    <xf numFmtId="4" fontId="7" fillId="0" borderId="0" xfId="5" applyNumberFormat="1" applyFont="1" applyAlignment="1">
      <alignment horizontal="right" vertical="center" wrapText="1"/>
    </xf>
    <xf numFmtId="0" fontId="22" fillId="0" borderId="0" xfId="5" applyFont="1" applyAlignment="1">
      <alignment horizontal="center" vertical="center" wrapText="1"/>
    </xf>
    <xf numFmtId="0" fontId="19" fillId="4" borderId="121" xfId="5" applyFont="1" applyFill="1" applyBorder="1" applyAlignment="1">
      <alignment horizontal="center" vertical="center" wrapText="1"/>
    </xf>
    <xf numFmtId="0" fontId="19" fillId="4" borderId="135" xfId="5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/>
    </xf>
    <xf numFmtId="0" fontId="25" fillId="4" borderId="110" xfId="1" applyFont="1" applyFill="1" applyBorder="1" applyAlignment="1">
      <alignment horizontal="center" vertical="center" wrapText="1"/>
    </xf>
    <xf numFmtId="0" fontId="25" fillId="4" borderId="111" xfId="1" applyFont="1" applyFill="1" applyBorder="1" applyAlignment="1">
      <alignment horizontal="center" vertical="center" wrapText="1"/>
    </xf>
    <xf numFmtId="0" fontId="25" fillId="4" borderId="109" xfId="1" applyFont="1" applyFill="1" applyBorder="1" applyAlignment="1">
      <alignment horizontal="center" vertical="center" textRotation="90" wrapText="1"/>
    </xf>
    <xf numFmtId="0" fontId="25" fillId="4" borderId="107" xfId="1" applyFont="1" applyFill="1" applyBorder="1" applyAlignment="1">
      <alignment horizontal="center" vertical="center" textRotation="90" wrapText="1"/>
    </xf>
    <xf numFmtId="4" fontId="25" fillId="4" borderId="109" xfId="1" applyNumberFormat="1" applyFont="1" applyFill="1" applyBorder="1" applyAlignment="1">
      <alignment horizontal="center" vertical="center" wrapText="1"/>
    </xf>
    <xf numFmtId="4" fontId="25" fillId="4" borderId="107" xfId="1" applyNumberFormat="1" applyFont="1" applyFill="1" applyBorder="1" applyAlignment="1">
      <alignment horizontal="center" vertical="center" wrapText="1"/>
    </xf>
    <xf numFmtId="4" fontId="25" fillId="4" borderId="112" xfId="1" applyNumberFormat="1" applyFont="1" applyFill="1" applyBorder="1" applyAlignment="1">
      <alignment horizontal="center" vertical="center" wrapText="1"/>
    </xf>
    <xf numFmtId="4" fontId="25" fillId="4" borderId="114" xfId="1" applyNumberFormat="1" applyFont="1" applyFill="1" applyBorder="1" applyAlignment="1">
      <alignment horizontal="center" vertical="center" wrapText="1"/>
    </xf>
    <xf numFmtId="0" fontId="25" fillId="4" borderId="116" xfId="1" applyFont="1" applyFill="1" applyBorder="1" applyAlignment="1">
      <alignment horizontal="center" vertical="center" wrapText="1"/>
    </xf>
    <xf numFmtId="0" fontId="25" fillId="4" borderId="117" xfId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0" fontId="25" fillId="7" borderId="85" xfId="3" applyFont="1" applyFill="1" applyBorder="1" applyAlignment="1">
      <alignment horizontal="center" vertical="center" wrapText="1"/>
    </xf>
    <xf numFmtId="0" fontId="25" fillId="7" borderId="82" xfId="3" applyFont="1" applyFill="1" applyBorder="1" applyAlignment="1">
      <alignment horizontal="center" vertical="center" wrapText="1"/>
    </xf>
    <xf numFmtId="0" fontId="25" fillId="7" borderId="109" xfId="3" applyFont="1" applyFill="1" applyBorder="1" applyAlignment="1">
      <alignment horizontal="center" vertical="center" wrapText="1"/>
    </xf>
    <xf numFmtId="0" fontId="25" fillId="7" borderId="113" xfId="3" applyFont="1" applyFill="1" applyBorder="1" applyAlignment="1">
      <alignment horizontal="center" vertical="center" wrapText="1"/>
    </xf>
    <xf numFmtId="4" fontId="7" fillId="0" borderId="0" xfId="6" applyNumberFormat="1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4" fontId="25" fillId="4" borderId="113" xfId="1" applyNumberFormat="1" applyFont="1" applyFill="1" applyBorder="1" applyAlignment="1">
      <alignment horizontal="center" vertical="center" wrapText="1"/>
    </xf>
    <xf numFmtId="4" fontId="25" fillId="4" borderId="119" xfId="1" applyNumberFormat="1" applyFont="1" applyFill="1" applyBorder="1" applyAlignment="1">
      <alignment horizontal="center" vertical="center" wrapText="1"/>
    </xf>
    <xf numFmtId="0" fontId="25" fillId="4" borderId="146" xfId="6" applyFont="1" applyFill="1" applyBorder="1" applyAlignment="1">
      <alignment horizontal="center" vertical="center" wrapText="1"/>
    </xf>
    <xf numFmtId="0" fontId="25" fillId="4" borderId="147" xfId="6" applyFont="1" applyFill="1" applyBorder="1" applyAlignment="1">
      <alignment horizontal="center" vertical="center" wrapText="1"/>
    </xf>
    <xf numFmtId="0" fontId="25" fillId="4" borderId="113" xfId="1" applyFont="1" applyFill="1" applyBorder="1" applyAlignment="1">
      <alignment horizontal="center" vertical="center" textRotation="90" wrapText="1"/>
    </xf>
    <xf numFmtId="0" fontId="25" fillId="7" borderId="118" xfId="3" applyFont="1" applyFill="1" applyBorder="1" applyAlignment="1">
      <alignment horizontal="center" vertical="center" wrapText="1"/>
    </xf>
    <xf numFmtId="0" fontId="25" fillId="4" borderId="110" xfId="6" applyFont="1" applyFill="1" applyBorder="1" applyAlignment="1">
      <alignment horizontal="center" vertical="center" wrapText="1"/>
    </xf>
    <xf numFmtId="0" fontId="25" fillId="4" borderId="111" xfId="6" applyFont="1" applyFill="1" applyBorder="1" applyAlignment="1">
      <alignment horizontal="center" vertical="center" wrapText="1"/>
    </xf>
    <xf numFmtId="0" fontId="32" fillId="7" borderId="12" xfId="3" applyFont="1" applyFill="1" applyBorder="1" applyAlignment="1">
      <alignment horizontal="center" vertical="center" wrapText="1"/>
    </xf>
    <xf numFmtId="0" fontId="32" fillId="7" borderId="31" xfId="3" applyFont="1" applyFill="1" applyBorder="1" applyAlignment="1">
      <alignment horizontal="center" vertical="center" wrapText="1"/>
    </xf>
    <xf numFmtId="4" fontId="32" fillId="4" borderId="7" xfId="6" applyNumberFormat="1" applyFont="1" applyFill="1" applyBorder="1" applyAlignment="1">
      <alignment horizontal="center" vertical="center" wrapText="1"/>
    </xf>
    <xf numFmtId="4" fontId="32" fillId="4" borderId="30" xfId="6" applyNumberFormat="1" applyFont="1" applyFill="1" applyBorder="1" applyAlignment="1">
      <alignment horizontal="center" vertical="center" wrapText="1"/>
    </xf>
    <xf numFmtId="4" fontId="32" fillId="4" borderId="41" xfId="6" applyNumberFormat="1" applyFont="1" applyFill="1" applyBorder="1" applyAlignment="1">
      <alignment horizontal="center" vertical="center" wrapText="1"/>
    </xf>
    <xf numFmtId="4" fontId="32" fillId="4" borderId="42" xfId="6" applyNumberFormat="1" applyFont="1" applyFill="1" applyBorder="1" applyAlignment="1">
      <alignment horizontal="center" vertical="center" wrapText="1"/>
    </xf>
    <xf numFmtId="0" fontId="32" fillId="4" borderId="15" xfId="6" applyFont="1" applyFill="1" applyBorder="1" applyAlignment="1">
      <alignment horizontal="center" vertical="center" wrapText="1"/>
    </xf>
    <xf numFmtId="0" fontId="32" fillId="4" borderId="16" xfId="6" applyFont="1" applyFill="1" applyBorder="1" applyAlignment="1">
      <alignment horizontal="center" vertical="center" wrapText="1"/>
    </xf>
    <xf numFmtId="0" fontId="38" fillId="0" borderId="0" xfId="6" applyFont="1" applyAlignment="1">
      <alignment horizontal="center" vertical="center" wrapText="1"/>
    </xf>
    <xf numFmtId="0" fontId="32" fillId="7" borderId="6" xfId="3" applyFont="1" applyFill="1" applyBorder="1" applyAlignment="1">
      <alignment horizontal="center" vertical="center" wrapText="1"/>
    </xf>
    <xf numFmtId="0" fontId="32" fillId="7" borderId="29" xfId="3" applyFont="1" applyFill="1" applyBorder="1" applyAlignment="1">
      <alignment horizontal="center" vertical="center" wrapText="1"/>
    </xf>
    <xf numFmtId="0" fontId="32" fillId="7" borderId="7" xfId="3" applyFont="1" applyFill="1" applyBorder="1" applyAlignment="1">
      <alignment horizontal="center" vertical="center" wrapText="1"/>
    </xf>
    <xf numFmtId="0" fontId="32" fillId="7" borderId="30" xfId="3" applyFont="1" applyFill="1" applyBorder="1" applyAlignment="1">
      <alignment horizontal="center" vertical="center" wrapText="1"/>
    </xf>
    <xf numFmtId="0" fontId="32" fillId="4" borderId="25" xfId="6" applyFont="1" applyFill="1" applyBorder="1" applyAlignment="1">
      <alignment horizontal="center" vertical="center" wrapText="1"/>
    </xf>
    <xf numFmtId="0" fontId="32" fillId="4" borderId="26" xfId="6" applyFont="1" applyFill="1" applyBorder="1" applyAlignment="1">
      <alignment horizontal="center" vertical="center" wrapText="1"/>
    </xf>
    <xf numFmtId="0" fontId="32" fillId="4" borderId="27" xfId="6" applyFont="1" applyFill="1" applyBorder="1" applyAlignment="1">
      <alignment horizontal="center" vertical="center" wrapText="1"/>
    </xf>
    <xf numFmtId="0" fontId="32" fillId="4" borderId="28" xfId="6" applyFont="1" applyFill="1" applyBorder="1" applyAlignment="1">
      <alignment horizontal="center" vertical="center" wrapText="1"/>
    </xf>
    <xf numFmtId="0" fontId="13" fillId="0" borderId="56" xfId="1" applyFont="1" applyBorder="1" applyAlignment="1">
      <alignment horizontal="center" vertical="center" wrapText="1"/>
    </xf>
    <xf numFmtId="0" fontId="13" fillId="0" borderId="60" xfId="1" applyFont="1" applyBorder="1" applyAlignment="1">
      <alignment horizontal="center" vertical="center" wrapText="1"/>
    </xf>
    <xf numFmtId="0" fontId="13" fillId="0" borderId="61" xfId="1" applyFont="1" applyBorder="1" applyAlignment="1">
      <alignment horizontal="center" vertical="center" wrapText="1"/>
    </xf>
    <xf numFmtId="0" fontId="41" fillId="4" borderId="69" xfId="1" applyFont="1" applyFill="1" applyBorder="1" applyAlignment="1">
      <alignment horizontal="center" vertical="center" wrapText="1"/>
    </xf>
    <xf numFmtId="0" fontId="41" fillId="4" borderId="70" xfId="1" applyFont="1" applyFill="1" applyBorder="1" applyAlignment="1">
      <alignment horizontal="center" vertical="center" wrapText="1"/>
    </xf>
    <xf numFmtId="0" fontId="41" fillId="4" borderId="15" xfId="1" applyFont="1" applyFill="1" applyBorder="1" applyAlignment="1">
      <alignment horizontal="center" vertical="center" wrapText="1"/>
    </xf>
    <xf numFmtId="0" fontId="41" fillId="4" borderId="53" xfId="1" applyFont="1" applyFill="1" applyBorder="1" applyAlignment="1">
      <alignment horizontal="center" vertical="center" wrapText="1"/>
    </xf>
    <xf numFmtId="0" fontId="32" fillId="7" borderId="44" xfId="3" applyFont="1" applyFill="1" applyBorder="1" applyAlignment="1">
      <alignment horizontal="center" vertical="center" wrapText="1"/>
    </xf>
    <xf numFmtId="0" fontId="32" fillId="7" borderId="50" xfId="3" applyFont="1" applyFill="1" applyBorder="1" applyAlignment="1">
      <alignment horizontal="center" vertical="center" wrapText="1"/>
    </xf>
    <xf numFmtId="0" fontId="41" fillId="7" borderId="45" xfId="3" applyFont="1" applyFill="1" applyBorder="1" applyAlignment="1">
      <alignment horizontal="center" vertical="center" wrapText="1"/>
    </xf>
    <xf numFmtId="0" fontId="41" fillId="7" borderId="51" xfId="3" applyFont="1" applyFill="1" applyBorder="1" applyAlignment="1">
      <alignment horizontal="center" vertical="center" wrapText="1"/>
    </xf>
    <xf numFmtId="0" fontId="41" fillId="4" borderId="46" xfId="1" applyFont="1" applyFill="1" applyBorder="1" applyAlignment="1">
      <alignment horizontal="center" vertical="center" wrapText="1"/>
    </xf>
    <xf numFmtId="0" fontId="41" fillId="4" borderId="52" xfId="1" applyFont="1" applyFill="1" applyBorder="1" applyAlignment="1">
      <alignment horizontal="center" vertical="center" wrapText="1"/>
    </xf>
    <xf numFmtId="0" fontId="41" fillId="4" borderId="47" xfId="1" applyFont="1" applyFill="1" applyBorder="1" applyAlignment="1">
      <alignment horizontal="center" vertical="center"/>
    </xf>
    <xf numFmtId="0" fontId="41" fillId="4" borderId="26" xfId="1" applyFont="1" applyFill="1" applyBorder="1" applyAlignment="1">
      <alignment horizontal="center" vertical="center"/>
    </xf>
    <xf numFmtId="0" fontId="41" fillId="4" borderId="25" xfId="1" applyFont="1" applyFill="1" applyBorder="1" applyAlignment="1">
      <alignment horizontal="center" vertical="center"/>
    </xf>
    <xf numFmtId="0" fontId="41" fillId="4" borderId="48" xfId="1" applyFont="1" applyFill="1" applyBorder="1" applyAlignment="1">
      <alignment horizontal="center" vertical="center"/>
    </xf>
    <xf numFmtId="0" fontId="41" fillId="4" borderId="47" xfId="1" applyFont="1" applyFill="1" applyBorder="1" applyAlignment="1">
      <alignment horizontal="center" vertical="center" wrapText="1"/>
    </xf>
    <xf numFmtId="0" fontId="41" fillId="4" borderId="49" xfId="1" applyFont="1" applyFill="1" applyBorder="1" applyAlignment="1">
      <alignment horizontal="center" vertical="center" wrapText="1"/>
    </xf>
    <xf numFmtId="2" fontId="13" fillId="0" borderId="81" xfId="1" applyNumberFormat="1" applyFont="1" applyBorder="1" applyAlignment="1">
      <alignment horizontal="center" vertical="center" wrapText="1"/>
    </xf>
    <xf numFmtId="10" fontId="13" fillId="2" borderId="14" xfId="1" applyNumberFormat="1" applyFont="1" applyFill="1" applyBorder="1" applyAlignment="1">
      <alignment horizontal="center" vertical="center"/>
    </xf>
    <xf numFmtId="0" fontId="32" fillId="4" borderId="107" xfId="1" applyFont="1" applyFill="1" applyBorder="1" applyAlignment="1">
      <alignment horizontal="center" vertical="center" wrapText="1"/>
    </xf>
    <xf numFmtId="0" fontId="32" fillId="7" borderId="34" xfId="3" applyFont="1" applyFill="1" applyBorder="1" applyAlignment="1">
      <alignment horizontal="center" vertical="center" wrapText="1"/>
    </xf>
    <xf numFmtId="0" fontId="32" fillId="7" borderId="77" xfId="3" applyFont="1" applyFill="1" applyBorder="1" applyAlignment="1">
      <alignment horizontal="center" vertical="center" wrapText="1"/>
    </xf>
    <xf numFmtId="0" fontId="32" fillId="4" borderId="34" xfId="1" applyFont="1" applyFill="1" applyBorder="1" applyAlignment="1">
      <alignment horizontal="center" vertical="center" wrapText="1"/>
    </xf>
    <xf numFmtId="0" fontId="32" fillId="4" borderId="77" xfId="1" applyFont="1" applyFill="1" applyBorder="1" applyAlignment="1">
      <alignment horizontal="center" vertical="center" wrapText="1"/>
    </xf>
    <xf numFmtId="0" fontId="13" fillId="0" borderId="96" xfId="1" applyFont="1" applyBorder="1" applyAlignment="1">
      <alignment horizontal="center" vertical="center" wrapText="1"/>
    </xf>
    <xf numFmtId="0" fontId="61" fillId="0" borderId="0" xfId="1" applyFont="1" applyAlignment="1">
      <alignment horizontal="center" vertical="center" wrapText="1"/>
    </xf>
    <xf numFmtId="0" fontId="18" fillId="0" borderId="0" xfId="1" applyFont="1" applyAlignment="1">
      <alignment horizontal="right" vertical="center" wrapText="1"/>
    </xf>
    <xf numFmtId="0" fontId="6" fillId="0" borderId="78" xfId="7" applyFont="1" applyBorder="1" applyAlignment="1">
      <alignment horizontal="center" vertical="center" wrapText="1"/>
    </xf>
    <xf numFmtId="4" fontId="32" fillId="4" borderId="132" xfId="1" applyNumberFormat="1" applyFont="1" applyFill="1" applyBorder="1" applyAlignment="1">
      <alignment horizontal="center" vertical="center" wrapText="1"/>
    </xf>
    <xf numFmtId="4" fontId="32" fillId="4" borderId="133" xfId="1" applyNumberFormat="1" applyFont="1" applyFill="1" applyBorder="1" applyAlignment="1">
      <alignment horizontal="center" vertical="center" wrapText="1"/>
    </xf>
    <xf numFmtId="0" fontId="32" fillId="4" borderId="110" xfId="1" applyFont="1" applyFill="1" applyBorder="1" applyAlignment="1">
      <alignment horizontal="center" vertical="center" wrapText="1"/>
    </xf>
    <xf numFmtId="0" fontId="32" fillId="4" borderId="126" xfId="1" applyFont="1" applyFill="1" applyBorder="1" applyAlignment="1">
      <alignment horizontal="center" vertical="center" wrapText="1"/>
    </xf>
    <xf numFmtId="0" fontId="32" fillId="4" borderId="111" xfId="1" applyFont="1" applyFill="1" applyBorder="1" applyAlignment="1">
      <alignment horizontal="center" vertical="center" wrapText="1"/>
    </xf>
    <xf numFmtId="0" fontId="32" fillId="4" borderId="109" xfId="1" applyFont="1" applyFill="1" applyBorder="1" applyAlignment="1">
      <alignment horizontal="center" vertical="center" wrapText="1"/>
    </xf>
    <xf numFmtId="0" fontId="32" fillId="4" borderId="130" xfId="1" applyFont="1" applyFill="1" applyBorder="1" applyAlignment="1">
      <alignment horizontal="center" vertical="center" wrapText="1"/>
    </xf>
    <xf numFmtId="0" fontId="32" fillId="4" borderId="131" xfId="1" applyFont="1" applyFill="1" applyBorder="1" applyAlignment="1">
      <alignment horizontal="center" vertical="center" wrapText="1"/>
    </xf>
    <xf numFmtId="0" fontId="32" fillId="4" borderId="20" xfId="1" applyFont="1" applyFill="1" applyBorder="1" applyAlignment="1">
      <alignment horizontal="center" vertical="center" wrapText="1"/>
    </xf>
    <xf numFmtId="0" fontId="13" fillId="0" borderId="87" xfId="1" applyFont="1" applyBorder="1" applyAlignment="1">
      <alignment horizontal="center" vertical="center" wrapText="1"/>
    </xf>
    <xf numFmtId="0" fontId="13" fillId="0" borderId="90" xfId="1" applyFont="1" applyBorder="1" applyAlignment="1">
      <alignment horizontal="center" vertical="center" wrapText="1"/>
    </xf>
    <xf numFmtId="0" fontId="32" fillId="4" borderId="92" xfId="1" applyFont="1" applyFill="1" applyBorder="1" applyAlignment="1">
      <alignment horizontal="center" vertical="center" wrapText="1"/>
    </xf>
    <xf numFmtId="0" fontId="32" fillId="4" borderId="78" xfId="1" applyFont="1" applyFill="1" applyBorder="1" applyAlignment="1">
      <alignment horizontal="center" vertical="center" wrapText="1"/>
    </xf>
    <xf numFmtId="0" fontId="32" fillId="4" borderId="93" xfId="1" applyFont="1" applyFill="1" applyBorder="1" applyAlignment="1">
      <alignment horizontal="center" vertical="center" wrapText="1"/>
    </xf>
    <xf numFmtId="0" fontId="32" fillId="4" borderId="24" xfId="1" applyFont="1" applyFill="1" applyBorder="1" applyAlignment="1">
      <alignment horizontal="center" vertical="center" wrapText="1"/>
    </xf>
    <xf numFmtId="0" fontId="32" fillId="4" borderId="128" xfId="1" applyFont="1" applyFill="1" applyBorder="1" applyAlignment="1">
      <alignment horizontal="center" vertical="center" wrapText="1"/>
    </xf>
    <xf numFmtId="4" fontId="32" fillId="4" borderId="127" xfId="1" applyNumberFormat="1" applyFont="1" applyFill="1" applyBorder="1" applyAlignment="1">
      <alignment horizontal="center" vertical="center" wrapText="1"/>
    </xf>
    <xf numFmtId="4" fontId="32" fillId="4" borderId="129" xfId="1" applyNumberFormat="1" applyFont="1" applyFill="1" applyBorder="1" applyAlignment="1">
      <alignment horizontal="center" vertical="center" wrapText="1"/>
    </xf>
    <xf numFmtId="4" fontId="32" fillId="4" borderId="24" xfId="1" applyNumberFormat="1" applyFont="1" applyFill="1" applyBorder="1" applyAlignment="1">
      <alignment horizontal="center" vertical="center" wrapText="1"/>
    </xf>
    <xf numFmtId="4" fontId="32" fillId="4" borderId="128" xfId="1" applyNumberFormat="1" applyFont="1" applyFill="1" applyBorder="1" applyAlignment="1">
      <alignment horizontal="center" vertical="center" wrapText="1"/>
    </xf>
    <xf numFmtId="0" fontId="67" fillId="7" borderId="34" xfId="3" applyFont="1" applyFill="1" applyBorder="1" applyAlignment="1">
      <alignment horizontal="center" vertical="center" wrapText="1"/>
    </xf>
    <xf numFmtId="0" fontId="67" fillId="7" borderId="77" xfId="3" applyFont="1" applyFill="1" applyBorder="1" applyAlignment="1">
      <alignment horizontal="center" vertical="center" wrapText="1"/>
    </xf>
    <xf numFmtId="0" fontId="67" fillId="4" borderId="34" xfId="6" applyFont="1" applyFill="1" applyBorder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</cellXfs>
  <cellStyles count="12">
    <cellStyle name="Normal" xfId="0" builtinId="0"/>
    <cellStyle name="Normal 2" xfId="2" xr:uid="{00000000-0005-0000-0000-000001000000}"/>
    <cellStyle name="Normal_Sheet2 2" xfId="3" xr:uid="{00000000-0005-0000-0000-000002000000}"/>
    <cellStyle name="Обычный 2" xfId="1" xr:uid="{00000000-0005-0000-0000-000003000000}"/>
    <cellStyle name="Обычный 2 2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4 2" xfId="7" xr:uid="{00000000-0005-0000-0000-000007000000}"/>
    <cellStyle name="Обычный 5" xfId="8" xr:uid="{00000000-0005-0000-0000-000008000000}"/>
    <cellStyle name="Обычный_sume COP FP  2" xfId="9" xr:uid="{00000000-0005-0000-0000-000009000000}"/>
    <cellStyle name="Обычный_sume LP  2" xfId="10" xr:uid="{00000000-0005-0000-0000-00000A000000}"/>
    <cellStyle name="Процентный 2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523793710400561"/>
          <c:y val="2.3809545790837064E-2"/>
          <c:w val="0.51713583570934174"/>
          <c:h val="0.94897959183673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 w="952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01'!$I$37:$I$63</c:f>
              <c:strCache>
                <c:ptCount val="27"/>
                <c:pt idx="0">
                  <c:v>Decizie de atribuire a contractului de achiziții publice</c:v>
                </c:pt>
                <c:pt idx="1">
                  <c:v>Anunţ de participare pentru COP (achiziții publice)</c:v>
                </c:pt>
                <c:pt idx="2">
                  <c:v>Anunţ de participare pentru licitaţii deschise (achiziții publice)</c:v>
                </c:pt>
                <c:pt idx="3">
                  <c:v>Darea de seamă privind COP (achiziții publice)</c:v>
                </c:pt>
                <c:pt idx="4">
                  <c:v>Darea de seamă privind licitaţia deschisă (achiziții publice)</c:v>
                </c:pt>
                <c:pt idx="5">
                  <c:v>Anunț privind modificarea contractului de achiziții publice</c:v>
                </c:pt>
                <c:pt idx="6">
                  <c:v>Anunţ de intenţie achiziții publice</c:v>
                </c:pt>
                <c:pt idx="7">
                  <c:v>Decizie privind modificarea contractului de achiziții publice</c:v>
                </c:pt>
                <c:pt idx="8">
                  <c:v>Anunț de atribuire a contractului de achiziții publice</c:v>
                </c:pt>
                <c:pt idx="9">
                  <c:v>Modificarea dării de seamă pentru procedurile de achiziții publice</c:v>
                </c:pt>
                <c:pt idx="10">
                  <c:v>Dare de seamă privind achiziţiile de mică valoare</c:v>
                </c:pt>
                <c:pt idx="11">
                  <c:v>Scrisori de diferit gen</c:v>
                </c:pt>
                <c:pt idx="12">
                  <c:v>Altele</c:v>
                </c:pt>
                <c:pt idx="13">
                  <c:v>Decizie de anulare a procedurii de atribuire (achiziții publice)</c:v>
                </c:pt>
                <c:pt idx="14">
                  <c:v>Darea de seamă privind licitaţia deschisă (achiziții publice)</c:v>
                </c:pt>
                <c:pt idx="15">
                  <c:v>Anunț de atribuire a contractului de achiziții sectoriale</c:v>
                </c:pt>
                <c:pt idx="16">
                  <c:v>Darea de seamă privind negocierea fără publicare (achiziții publice)</c:v>
                </c:pt>
                <c:pt idx="17">
                  <c:v>Anunţ de intenţie achiziții sectoriale</c:v>
                </c:pt>
                <c:pt idx="18">
                  <c:v>Anunţ de participare pentru licitaţii deschise (achiziții sectoriale)</c:v>
                </c:pt>
                <c:pt idx="19">
                  <c:v>Anunț privind modificarea contractului de achiziții sectoriale</c:v>
                </c:pt>
                <c:pt idx="20">
                  <c:v>Anuntul privind consultarea pietei</c:v>
                </c:pt>
                <c:pt idx="21">
                  <c:v>Modificarea dării de seamă pentru procedurile de achiziții sectoriale</c:v>
                </c:pt>
                <c:pt idx="22">
                  <c:v>Darea de seamă privind negocierea fără publicare (achiziții sectoriale)</c:v>
                </c:pt>
                <c:pt idx="23">
                  <c:v>Darea de seamă privind acord-cadru (achiziții publice)</c:v>
                </c:pt>
                <c:pt idx="24">
                  <c:v>Darea de seamă privind licitația restrînsă (achiziții sectoriale)</c:v>
                </c:pt>
                <c:pt idx="25">
                  <c:v>Anunţ de participare pentru licitații restrînse (achiziții sectoriale)</c:v>
                </c:pt>
                <c:pt idx="26">
                  <c:v>Darea de seamă privind acord-cadru (achiziții sectoriale)</c:v>
                </c:pt>
              </c:strCache>
            </c:strRef>
          </c:cat>
          <c:val>
            <c:numRef>
              <c:f>'Anexa 01'!$J$37:$J$63</c:f>
              <c:numCache>
                <c:formatCode>General</c:formatCode>
                <c:ptCount val="27"/>
                <c:pt idx="0">
                  <c:v>7052</c:v>
                </c:pt>
                <c:pt idx="1">
                  <c:v>4105</c:v>
                </c:pt>
                <c:pt idx="2">
                  <c:v>3511</c:v>
                </c:pt>
                <c:pt idx="3">
                  <c:v>3331</c:v>
                </c:pt>
                <c:pt idx="4">
                  <c:v>3135</c:v>
                </c:pt>
                <c:pt idx="5">
                  <c:v>2199</c:v>
                </c:pt>
                <c:pt idx="6">
                  <c:v>2125</c:v>
                </c:pt>
                <c:pt idx="7">
                  <c:v>2125</c:v>
                </c:pt>
                <c:pt idx="8">
                  <c:v>1884</c:v>
                </c:pt>
                <c:pt idx="9">
                  <c:v>1600</c:v>
                </c:pt>
                <c:pt idx="10">
                  <c:v>1099</c:v>
                </c:pt>
                <c:pt idx="11">
                  <c:v>981</c:v>
                </c:pt>
                <c:pt idx="12">
                  <c:v>893</c:v>
                </c:pt>
                <c:pt idx="13">
                  <c:v>837</c:v>
                </c:pt>
                <c:pt idx="14">
                  <c:v>576</c:v>
                </c:pt>
                <c:pt idx="15">
                  <c:v>531</c:v>
                </c:pt>
                <c:pt idx="16">
                  <c:v>483</c:v>
                </c:pt>
                <c:pt idx="17">
                  <c:v>478</c:v>
                </c:pt>
                <c:pt idx="18">
                  <c:v>430</c:v>
                </c:pt>
                <c:pt idx="19">
                  <c:v>128</c:v>
                </c:pt>
                <c:pt idx="20">
                  <c:v>33</c:v>
                </c:pt>
                <c:pt idx="21">
                  <c:v>31</c:v>
                </c:pt>
                <c:pt idx="22">
                  <c:v>28</c:v>
                </c:pt>
                <c:pt idx="23">
                  <c:v>15</c:v>
                </c:pt>
                <c:pt idx="24">
                  <c:v>11</c:v>
                </c:pt>
                <c:pt idx="25">
                  <c:v>5</c:v>
                </c:pt>
                <c:pt idx="2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6-4E46-9B02-4073EF000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4357632"/>
        <c:axId val="164359168"/>
      </c:barChart>
      <c:catAx>
        <c:axId val="164357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n-US" sz="10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64359168"/>
        <c:crosses val="autoZero"/>
        <c:auto val="1"/>
        <c:lblAlgn val="ctr"/>
        <c:lblOffset val="100"/>
        <c:noMultiLvlLbl val="0"/>
      </c:catAx>
      <c:valAx>
        <c:axId val="1643591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6435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335540465022"/>
          <c:y val="4.1903255582658755E-2"/>
          <c:w val="0.77941169498843965"/>
          <c:h val="0.88107093477779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6'!$B$184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CF6-4C7C-A6D7-988A8E4AC62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CF6-4C7C-A6D7-988A8E4AC6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6'!$C$187:$O$187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6'!$C$184:$O$184</c:f>
              <c:numCache>
                <c:formatCode>#,##0.00</c:formatCode>
                <c:ptCount val="13"/>
                <c:pt idx="0" formatCode="0.00">
                  <c:v>68.86864085041762</c:v>
                </c:pt>
                <c:pt idx="1">
                  <c:v>35.931015435218157</c:v>
                </c:pt>
                <c:pt idx="2">
                  <c:v>33.950617283950621</c:v>
                </c:pt>
                <c:pt idx="3">
                  <c:v>11.749994928812367</c:v>
                </c:pt>
                <c:pt idx="4">
                  <c:v>0</c:v>
                </c:pt>
                <c:pt idx="5">
                  <c:v>0</c:v>
                </c:pt>
                <c:pt idx="6" formatCode="0">
                  <c:v>85.900216919739691</c:v>
                </c:pt>
                <c:pt idx="7">
                  <c:v>66.386546685638095</c:v>
                </c:pt>
                <c:pt idx="8">
                  <c:v>70.833333333333343</c:v>
                </c:pt>
                <c:pt idx="9">
                  <c:v>51.368661582524226</c:v>
                </c:pt>
                <c:pt idx="10">
                  <c:v>21.518987341772153</c:v>
                </c:pt>
                <c:pt idx="11">
                  <c:v>67.121090617481954</c:v>
                </c:pt>
                <c:pt idx="12">
                  <c:v>35.188466897490827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4-4863-82F4-CBFE233032A6}"/>
            </c:ext>
          </c:extLst>
        </c:ser>
        <c:ser>
          <c:idx val="1"/>
          <c:order val="1"/>
          <c:tx>
            <c:strRef>
              <c:f>'Anexa 6'!$B$185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5839936836409995E-3"/>
                  <c:y val="-1.206243267731953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2-46D3-84B6-66A71754CCFC}"/>
                </c:ext>
              </c:extLst>
            </c:dLbl>
            <c:dLbl>
              <c:idx val="11"/>
              <c:layout>
                <c:manualLayout>
                  <c:x val="1.44761815383836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2-46D3-84B6-66A71754C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6'!$C$187:$O$187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6'!$C$185:$O$185</c:f>
              <c:numCache>
                <c:formatCode>#,##0.00</c:formatCode>
                <c:ptCount val="13"/>
                <c:pt idx="0" formatCode="0.00">
                  <c:v>22.41837509491268</c:v>
                </c:pt>
                <c:pt idx="1">
                  <c:v>53.560648460470745</c:v>
                </c:pt>
                <c:pt idx="2">
                  <c:v>61.111111111111114</c:v>
                </c:pt>
                <c:pt idx="3">
                  <c:v>84.175170492775905</c:v>
                </c:pt>
                <c:pt idx="4">
                  <c:v>0</c:v>
                </c:pt>
                <c:pt idx="5">
                  <c:v>0</c:v>
                </c:pt>
                <c:pt idx="6" formatCode="0">
                  <c:v>9.1106290672451191</c:v>
                </c:pt>
                <c:pt idx="7">
                  <c:v>20.68642389547642</c:v>
                </c:pt>
                <c:pt idx="8">
                  <c:v>8.3333333333333321</c:v>
                </c:pt>
                <c:pt idx="9">
                  <c:v>16.426218521183472</c:v>
                </c:pt>
                <c:pt idx="10">
                  <c:v>64.556962025316452</c:v>
                </c:pt>
                <c:pt idx="11">
                  <c:v>24.458700882117082</c:v>
                </c:pt>
                <c:pt idx="12">
                  <c:v>54.505198055434704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44-4863-82F4-CBFE233032A6}"/>
            </c:ext>
          </c:extLst>
        </c:ser>
        <c:ser>
          <c:idx val="2"/>
          <c:order val="2"/>
          <c:tx>
            <c:strRef>
              <c:f>'Anexa 6'!$B$186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2"/>
              <c:layout>
                <c:manualLayout>
                  <c:x val="-5.86510473187236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D8-49EA-B866-633B53CD8CA4}"/>
                </c:ext>
              </c:extLst>
            </c:dLbl>
            <c:dLbl>
              <c:idx val="3"/>
              <c:layout>
                <c:manualLayout>
                  <c:x val="-8.1977600800110066E-3"/>
                  <c:y val="1.6130564600243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D8-49EA-B866-633B53CD8C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6'!$C$187:$O$187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6'!$C$186:$O$186</c:f>
              <c:numCache>
                <c:formatCode>#,##0.00</c:formatCode>
                <c:ptCount val="13"/>
                <c:pt idx="0" formatCode="0.00">
                  <c:v>8.7129840546697039</c:v>
                </c:pt>
                <c:pt idx="1">
                  <c:v>10.508336104310981</c:v>
                </c:pt>
                <c:pt idx="2">
                  <c:v>4.9382716049382713</c:v>
                </c:pt>
                <c:pt idx="3">
                  <c:v>4.0748345784116857</c:v>
                </c:pt>
                <c:pt idx="4">
                  <c:v>0</c:v>
                </c:pt>
                <c:pt idx="5">
                  <c:v>0</c:v>
                </c:pt>
                <c:pt idx="6" formatCode="0">
                  <c:v>4.9891540130151846</c:v>
                </c:pt>
                <c:pt idx="7">
                  <c:v>12.927029418885544</c:v>
                </c:pt>
                <c:pt idx="8">
                  <c:v>20.833333333333336</c:v>
                </c:pt>
                <c:pt idx="9">
                  <c:v>32.20511989629231</c:v>
                </c:pt>
                <c:pt idx="10">
                  <c:v>13.924050632911392</c:v>
                </c:pt>
                <c:pt idx="11">
                  <c:v>8.4202085004009621</c:v>
                </c:pt>
                <c:pt idx="12">
                  <c:v>10.30633504707435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44-4863-82F4-CBFE2330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1855232"/>
        <c:axId val="171869312"/>
      </c:barChart>
      <c:catAx>
        <c:axId val="171855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 anchor="ctr" anchorCtr="1"/>
          <a:lstStyle/>
          <a:p>
            <a:pPr>
              <a:defRPr lang="en-US" sz="10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71869312"/>
        <c:crosses val="autoZero"/>
        <c:auto val="1"/>
        <c:lblAlgn val="ctr"/>
        <c:lblOffset val="100"/>
        <c:noMultiLvlLbl val="0"/>
      </c:catAx>
      <c:valAx>
        <c:axId val="171869312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171855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2510794307493"/>
          <c:y val="0.9647140780317176"/>
          <c:w val="0.68025974807403833"/>
          <c:h val="2.34912810219248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 sz="1200" b="1" i="0" u="none" strike="noStrike" baseline="0">
              <a:solidFill>
                <a:schemeClr val="tx2">
                  <a:lumMod val="75000"/>
                </a:schemeClr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67527158440776"/>
          <c:y val="0.13057605210587533"/>
          <c:w val="0.73159835153826158"/>
          <c:h val="0.68460091714038163"/>
        </c:manualLayout>
      </c:layout>
      <c:doughnutChart>
        <c:varyColors val="1"/>
        <c:ser>
          <c:idx val="0"/>
          <c:order val="0"/>
          <c:spPr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21-4AD7-9F7D-8A6A0310C8E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21-4AD7-9F7D-8A6A0310C8E3}"/>
              </c:ext>
            </c:extLst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21-4AD7-9F7D-8A6A0310C8E3}"/>
              </c:ext>
            </c:extLst>
          </c:dPt>
          <c:dLbls>
            <c:dLbl>
              <c:idx val="0"/>
              <c:layout>
                <c:manualLayout>
                  <c:x val="0.33829526338726501"/>
                  <c:y val="0.20599059299388917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61042094201792"/>
                      <c:h val="0.183450557464703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21-4AD7-9F7D-8A6A0310C8E3}"/>
                </c:ext>
              </c:extLst>
            </c:dLbl>
            <c:dLbl>
              <c:idx val="1"/>
              <c:layout>
                <c:manualLayout>
                  <c:x val="-0.32011187706400068"/>
                  <c:y val="0.60975447453269593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239703961103455"/>
                      <c:h val="0.26319384088841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21-4AD7-9F7D-8A6A0310C8E3}"/>
                </c:ext>
              </c:extLst>
            </c:dLbl>
            <c:dLbl>
              <c:idx val="2"/>
              <c:layout>
                <c:manualLayout>
                  <c:x val="-0.35597918137163287"/>
                  <c:y val="-0.11435018054599483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14224781413531"/>
                      <c:h val="0.275071973353560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21-4AD7-9F7D-8A6A0310C8E3}"/>
                </c:ext>
              </c:extLst>
            </c:dLbl>
            <c:dLbl>
              <c:idx val="3"/>
              <c:layout>
                <c:manualLayout>
                  <c:x val="0.41495031983751773"/>
                  <c:y val="-0.1227694779925425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3A-443F-87E7-9509F78D1623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('Anexa 7'!$D$107,'Anexa 7'!$F$107,'Anexa 7'!$J$107,'Anexa 7'!$L$107)</c:f>
              <c:strCache>
                <c:ptCount val="4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micșorare</c:v>
                </c:pt>
                <c:pt idx="3">
                  <c:v>Suma total acorduri adiționale de rezoluțiune</c:v>
                </c:pt>
              </c:strCache>
            </c:strRef>
          </c:cat>
          <c:val>
            <c:numRef>
              <c:f>('Anexa 7'!$D$97,'Anexa 7'!$F$97,'Anexa 7'!$J$97,'Anexa 7'!$L$97)</c:f>
              <c:numCache>
                <c:formatCode>#,##0.00</c:formatCode>
                <c:ptCount val="4"/>
                <c:pt idx="0">
                  <c:v>768774861.35000062</c:v>
                </c:pt>
                <c:pt idx="1">
                  <c:v>4992013.17</c:v>
                </c:pt>
                <c:pt idx="2">
                  <c:v>-16048666.380000003</c:v>
                </c:pt>
                <c:pt idx="3">
                  <c:v>-510800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21-4AD7-9F7D-8A6A0310C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5997344594222"/>
          <c:y val="0.12356616713233426"/>
          <c:w val="0.74537977834737867"/>
          <c:h val="0.68446702226737788"/>
        </c:manualLayout>
      </c:layout>
      <c:doughnutChart>
        <c:varyColors val="1"/>
        <c:ser>
          <c:idx val="0"/>
          <c:order val="0"/>
          <c:spPr>
            <a:ln w="19050"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1905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8-42B9-A9BA-16A61DBBAB93}"/>
              </c:ext>
            </c:extLst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 w="1905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8-42B9-A9BA-16A61DBBAB93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8-42B9-A9BA-16A61DBBAB93}"/>
              </c:ext>
            </c:extLst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 w="1905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58-42B9-A9BA-16A61DBBAB93}"/>
              </c:ext>
            </c:extLst>
          </c:dPt>
          <c:dLbls>
            <c:dLbl>
              <c:idx val="0"/>
              <c:layout>
                <c:manualLayout>
                  <c:x val="-0.32206076699428965"/>
                  <c:y val="0.22959422007732905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35809006406951"/>
                      <c:h val="0.115681314029294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A58-42B9-A9BA-16A61DBBAB93}"/>
                </c:ext>
              </c:extLst>
            </c:dLbl>
            <c:dLbl>
              <c:idx val="1"/>
              <c:layout>
                <c:manualLayout>
                  <c:x val="-0.44906232714697641"/>
                  <c:y val="5.0046228092456159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729968251785118"/>
                      <c:h val="0.20472034544069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A58-42B9-A9BA-16A61DBBAB93}"/>
                </c:ext>
              </c:extLst>
            </c:dLbl>
            <c:dLbl>
              <c:idx val="2"/>
              <c:layout>
                <c:manualLayout>
                  <c:x val="-0.3943981923914755"/>
                  <c:y val="-0.17102226737786808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636479866246229"/>
                      <c:h val="0.165669517116812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A58-42B9-A9BA-16A61DBBAB93}"/>
                </c:ext>
              </c:extLst>
            </c:dLbl>
            <c:dLbl>
              <c:idx val="3"/>
              <c:layout>
                <c:manualLayout>
                  <c:x val="0.23131348526168008"/>
                  <c:y val="-0.17088093020630485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561583871811449"/>
                      <c:h val="0.161579092935963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A58-42B9-A9BA-16A61DBBAB93}"/>
                </c:ext>
              </c:extLst>
            </c:dLbl>
            <c:dLbl>
              <c:idx val="4"/>
              <c:layout>
                <c:manualLayout>
                  <c:x val="0.30171743900864839"/>
                  <c:y val="2.0071684587813648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6-4393-8714-4D625D4D7368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7'!$C$107,'Anexa 7'!$E$107,'Anexa 7'!$I$107,'Anexa 7'!$K$107,'Anexa 7'!$M$107)</c:f>
              <c:strCache>
                <c:ptCount val="5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micșorare</c:v>
                </c:pt>
                <c:pt idx="3">
                  <c:v>Nr. total acorduri adiționale de rezoluțiune</c:v>
                </c:pt>
                <c:pt idx="4">
                  <c:v>Alte acorduri adiționale</c:v>
                </c:pt>
              </c:strCache>
            </c:strRef>
          </c:cat>
          <c:val>
            <c:numRef>
              <c:f>('Anexa 7'!$C$97,'Anexa 7'!$E$97,'Anexa 7'!$I$97,'Anexa 7'!$K$97,'Anexa 7'!$M$97)</c:f>
              <c:numCache>
                <c:formatCode>General</c:formatCode>
                <c:ptCount val="5"/>
                <c:pt idx="0">
                  <c:v>911</c:v>
                </c:pt>
                <c:pt idx="1">
                  <c:v>31</c:v>
                </c:pt>
                <c:pt idx="2" formatCode="#,##0.00">
                  <c:v>43</c:v>
                </c:pt>
                <c:pt idx="3">
                  <c:v>2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58-42B9-A9BA-16A61DBBA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86972655404585"/>
          <c:y val="4.0613294245045152E-2"/>
          <c:w val="0.69436235259324974"/>
          <c:h val="0.88107093477779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7'!$B$104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7'!$C$107:$O$107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7'!$C$104:$O$104</c:f>
              <c:numCache>
                <c:formatCode>#,##0.00</c:formatCode>
                <c:ptCount val="13"/>
                <c:pt idx="0" formatCode="0.00">
                  <c:v>33.699231613611417</c:v>
                </c:pt>
                <c:pt idx="1">
                  <c:v>14.943727255631067</c:v>
                </c:pt>
                <c:pt idx="2" formatCode="0.00">
                  <c:v>6.4516129032258061</c:v>
                </c:pt>
                <c:pt idx="3">
                  <c:v>11.884481466622413</c:v>
                </c:pt>
                <c:pt idx="4">
                  <c:v>0</c:v>
                </c:pt>
                <c:pt idx="5">
                  <c:v>0</c:v>
                </c:pt>
                <c:pt idx="6">
                  <c:v>2.3255813953488373</c:v>
                </c:pt>
                <c:pt idx="7">
                  <c:v>2.7995971089530485E-2</c:v>
                </c:pt>
                <c:pt idx="8" formatCode="0.00">
                  <c:v>0</c:v>
                </c:pt>
                <c:pt idx="9">
                  <c:v>0</c:v>
                </c:pt>
                <c:pt idx="10" formatCode="0.00">
                  <c:v>0</c:v>
                </c:pt>
                <c:pt idx="11" formatCode="0.00">
                  <c:v>30.662710187932738</c:v>
                </c:pt>
                <c:pt idx="12">
                  <c:v>15.249771614575938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C5-4898-AF91-3D13132A8CBD}"/>
            </c:ext>
          </c:extLst>
        </c:ser>
        <c:ser>
          <c:idx val="1"/>
          <c:order val="1"/>
          <c:tx>
            <c:strRef>
              <c:f>'Anexa 7'!$B$105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7'!$C$107:$O$107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7'!$C$105:$O$105</c:f>
              <c:numCache>
                <c:formatCode>#,##0.00</c:formatCode>
                <c:ptCount val="13"/>
                <c:pt idx="0" formatCode="0.00">
                  <c:v>6.6959385290889131</c:v>
                </c:pt>
                <c:pt idx="1">
                  <c:v>16.082833659893826</c:v>
                </c:pt>
                <c:pt idx="2" formatCode="0.00">
                  <c:v>12.903225806451612</c:v>
                </c:pt>
                <c:pt idx="3">
                  <c:v>22.267564850995779</c:v>
                </c:pt>
                <c:pt idx="4">
                  <c:v>0</c:v>
                </c:pt>
                <c:pt idx="5">
                  <c:v>0</c:v>
                </c:pt>
                <c:pt idx="6">
                  <c:v>11.627906976744185</c:v>
                </c:pt>
                <c:pt idx="7">
                  <c:v>27.059388906058125</c:v>
                </c:pt>
                <c:pt idx="8" formatCode="0.00">
                  <c:v>0</c:v>
                </c:pt>
                <c:pt idx="9">
                  <c:v>0</c:v>
                </c:pt>
                <c:pt idx="10" formatCode="0.00">
                  <c:v>50</c:v>
                </c:pt>
                <c:pt idx="11" formatCode="0.00">
                  <c:v>8.1107814045499502</c:v>
                </c:pt>
                <c:pt idx="12">
                  <c:v>15.901813637266654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C5-4898-AF91-3D13132A8CBD}"/>
            </c:ext>
          </c:extLst>
        </c:ser>
        <c:ser>
          <c:idx val="2"/>
          <c:order val="2"/>
          <c:tx>
            <c:strRef>
              <c:f>'Anexa 7'!$B$106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 cap="flat"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8"/>
              <c:layout>
                <c:manualLayout>
                  <c:x val="-4.14312679139445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8E-4C28-B9A4-B099A2C292FC}"/>
                </c:ext>
              </c:extLst>
            </c:dLbl>
            <c:dLbl>
              <c:idx val="9"/>
              <c:layout>
                <c:manualLayout>
                  <c:x val="-3.389831011140932E-2"/>
                  <c:y val="1.4199503017394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8F-4C21-BE3E-4CC0D3F271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7'!$C$107:$O$107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7'!$C$106:$O$106</c:f>
              <c:numCache>
                <c:formatCode>#,##0.00</c:formatCode>
                <c:ptCount val="13"/>
                <c:pt idx="0" formatCode="0.00">
                  <c:v>59.60482985729967</c:v>
                </c:pt>
                <c:pt idx="1">
                  <c:v>68.973439084475018</c:v>
                </c:pt>
                <c:pt idx="2" formatCode="0.00">
                  <c:v>80.645161290322577</c:v>
                </c:pt>
                <c:pt idx="3">
                  <c:v>65.847953682381814</c:v>
                </c:pt>
                <c:pt idx="4">
                  <c:v>0</c:v>
                </c:pt>
                <c:pt idx="5">
                  <c:v>0</c:v>
                </c:pt>
                <c:pt idx="6">
                  <c:v>86.04651162790698</c:v>
                </c:pt>
                <c:pt idx="7">
                  <c:v>72.912615122852316</c:v>
                </c:pt>
                <c:pt idx="8" formatCode="0.00">
                  <c:v>100</c:v>
                </c:pt>
                <c:pt idx="9">
                  <c:v>100</c:v>
                </c:pt>
                <c:pt idx="10" formatCode="0.00">
                  <c:v>50</c:v>
                </c:pt>
                <c:pt idx="11" formatCode="0.00">
                  <c:v>61.226508407517308</c:v>
                </c:pt>
                <c:pt idx="12">
                  <c:v>68.84841474815731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1C5-4898-AF91-3D13132A8C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3107840"/>
        <c:axId val="173134208"/>
      </c:barChart>
      <c:catAx>
        <c:axId val="17310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 anchor="ctr" anchorCtr="1"/>
          <a:lstStyle/>
          <a:p>
            <a:pPr>
              <a:defRPr lang="en-US" sz="10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73134208"/>
        <c:crosses val="autoZero"/>
        <c:auto val="1"/>
        <c:lblAlgn val="ctr"/>
        <c:lblOffset val="100"/>
        <c:noMultiLvlLbl val="0"/>
      </c:catAx>
      <c:valAx>
        <c:axId val="173134208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173107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360205723909699"/>
          <c:y val="0.9647140780317176"/>
          <c:w val="0.77439563682725565"/>
          <c:h val="2.34912810219248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 sz="12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35989385631696"/>
          <c:y val="0.11717786260035007"/>
          <c:w val="0.6900531375902097"/>
          <c:h val="0.720921131135543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55-443F-84A0-3B611097D6E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55-443F-84A0-3B611097D6E6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55-443F-84A0-3B611097D6E6}"/>
              </c:ext>
            </c:extLst>
          </c:dPt>
          <c:dLbls>
            <c:dLbl>
              <c:idx val="0"/>
              <c:layout>
                <c:manualLayout>
                  <c:x val="6.993650318868827E-2"/>
                  <c:y val="-3.9082291988920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998390884819481"/>
                      <c:h val="0.279549883378026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255-443F-84A0-3B611097D6E6}"/>
                </c:ext>
              </c:extLst>
            </c:dLbl>
            <c:dLbl>
              <c:idx val="1"/>
              <c:layout>
                <c:manualLayout>
                  <c:x val="-0.10568923305305372"/>
                  <c:y val="0.2405602356540698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234178418838923"/>
                      <c:h val="0.21881587178802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255-443F-84A0-3B611097D6E6}"/>
                </c:ext>
              </c:extLst>
            </c:dLbl>
            <c:dLbl>
              <c:idx val="2"/>
              <c:layout>
                <c:manualLayout>
                  <c:x val="-0.25935857880879315"/>
                  <c:y val="3.066593795661613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197743998377633"/>
                      <c:h val="0.218815863973872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255-443F-84A0-3B611097D6E6}"/>
                </c:ext>
              </c:extLst>
            </c:dLbl>
            <c:dLbl>
              <c:idx val="3"/>
              <c:layout>
                <c:manualLayout>
                  <c:x val="0.18171693890423868"/>
                  <c:y val="2.35065871447405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BD-4997-B8AD-51162199A0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9'!$E$14,'Anexa 9'!$G$14,'Anexa 9'!$I$14)</c:f>
              <c:strCache>
                <c:ptCount val="3"/>
                <c:pt idx="0">
                  <c:v>Nr. total contracte Bunuri</c:v>
                </c:pt>
                <c:pt idx="1">
                  <c:v>Nr. total contracte  Lucrări</c:v>
                </c:pt>
                <c:pt idx="2">
                  <c:v>Nr. total contracte   Servicii</c:v>
                </c:pt>
              </c:strCache>
            </c:strRef>
          </c:cat>
          <c:val>
            <c:numRef>
              <c:f>('Anexa 9'!$E$11,'Anexa 9'!$G$11,'Anexa 9'!$I$11)</c:f>
              <c:numCache>
                <c:formatCode>#,##0</c:formatCode>
                <c:ptCount val="3"/>
                <c:pt idx="0">
                  <c:v>28528</c:v>
                </c:pt>
                <c:pt idx="1">
                  <c:v>3211</c:v>
                </c:pt>
                <c:pt idx="2">
                  <c:v>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55-443F-84A0-3B611097D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1826462868612"/>
          <c:y val="0.15201670123715355"/>
          <c:w val="0.63990464721321583"/>
          <c:h val="0.69554852957958246"/>
        </c:manualLayout>
      </c:layout>
      <c:pieChart>
        <c:varyColors val="1"/>
        <c:ser>
          <c:idx val="0"/>
          <c:order val="0"/>
          <c:tx>
            <c:v>Series 1</c:v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5A-42A5-AD32-39110BC6E05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5A-42A5-AD32-39110BC6E055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5A-42A5-AD32-39110BC6E055}"/>
              </c:ext>
            </c:extLst>
          </c:dPt>
          <c:dLbls>
            <c:dLbl>
              <c:idx val="0"/>
              <c:layout>
                <c:manualLayout>
                  <c:x val="-2.8845453141886678E-3"/>
                  <c:y val="-0.4142580770754039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6826926046009"/>
                      <c:h val="0.25994884910485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25A-42A5-AD32-39110BC6E055}"/>
                </c:ext>
              </c:extLst>
            </c:dLbl>
            <c:dLbl>
              <c:idx val="1"/>
              <c:layout>
                <c:manualLayout>
                  <c:x val="-0.12173339509031959"/>
                  <c:y val="-1.2503407705063114E-1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68280136701587"/>
                      <c:h val="0.25994884910485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25A-42A5-AD32-39110BC6E055}"/>
                </c:ext>
              </c:extLst>
            </c:dLbl>
            <c:dLbl>
              <c:idx val="2"/>
              <c:layout>
                <c:manualLayout>
                  <c:x val="-6.8905055500420337E-2"/>
                  <c:y val="3.4782608695652175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641528400176599"/>
                      <c:h val="0.25994884910485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25A-42A5-AD32-39110BC6E05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('Anexa 9'!$D$14,'Anexa 9'!$F$14,'Anexa 9'!$H$14)</c:f>
              <c:strCache>
                <c:ptCount val="3"/>
                <c:pt idx="0">
                  <c:v>Suma total contracte Bunuri</c:v>
                </c:pt>
                <c:pt idx="1">
                  <c:v>Suma total contracte Lucrări</c:v>
                </c:pt>
                <c:pt idx="2">
                  <c:v>Suma total contracte Servicii</c:v>
                </c:pt>
              </c:strCache>
            </c:strRef>
          </c:cat>
          <c:val>
            <c:numRef>
              <c:f>('Anexa 9'!$D$11,'Anexa 9'!$F$11,'Anexa 9'!$H$11)</c:f>
              <c:numCache>
                <c:formatCode>#,##0.00</c:formatCode>
                <c:ptCount val="3"/>
                <c:pt idx="0">
                  <c:v>5494364940.119997</c:v>
                </c:pt>
                <c:pt idx="1">
                  <c:v>6127196155.8000011</c:v>
                </c:pt>
                <c:pt idx="2">
                  <c:v>1701046266.3299999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5A-42A5-AD32-39110BC6E0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'Anexa 9'!$S$25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9'!$R$26:$R$28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9'!$S$26:$S$28</c:f>
              <c:numCache>
                <c:formatCode>0.00%</c:formatCode>
                <c:ptCount val="3"/>
                <c:pt idx="0">
                  <c:v>0.41240913214093833</c:v>
                </c:pt>
                <c:pt idx="1">
                  <c:v>0.45990968503369639</c:v>
                </c:pt>
                <c:pt idx="2">
                  <c:v>0.12768118282536531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A-4108-99D7-3D208C034856}"/>
            </c:ext>
          </c:extLst>
        </c:ser>
        <c:ser>
          <c:idx val="1"/>
          <c:order val="1"/>
          <c:tx>
            <c:strRef>
              <c:f>'Anexa 9'!$T$25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9'!$R$26:$R$28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9'!$T$26:$T$28</c:f>
              <c:numCache>
                <c:formatCode>0.00%</c:formatCode>
                <c:ptCount val="3"/>
                <c:pt idx="0">
                  <c:v>0.4498625465043028</c:v>
                </c:pt>
                <c:pt idx="1">
                  <c:v>0.36537076980444749</c:v>
                </c:pt>
                <c:pt idx="2">
                  <c:v>0.18476668369124963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A-4108-99D7-3D208C0348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2286447"/>
        <c:axId val="1622289775"/>
      </c:barChart>
      <c:catAx>
        <c:axId val="1622286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622289775"/>
        <c:crosses val="autoZero"/>
        <c:auto val="1"/>
        <c:lblAlgn val="ctr"/>
        <c:lblOffset val="100"/>
        <c:noMultiLvlLbl val="0"/>
      </c:catAx>
      <c:valAx>
        <c:axId val="1622289775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622286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'Anexa 9'!$R$6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662432972577456"/>
                  <c:y val="4.65116279069767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97-4BFD-9608-C2FA063C8F04}"/>
                </c:ext>
              </c:extLst>
            </c:dLbl>
            <c:dLbl>
              <c:idx val="1"/>
              <c:layout>
                <c:manualLayout>
                  <c:x val="-0.1972222222222222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97-4BFD-9608-C2FA063C8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9'!$Q$7:$Q$9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9'!$R$7:$R$9</c:f>
              <c:numCache>
                <c:formatCode>#,##0.00</c:formatCode>
                <c:ptCount val="3"/>
                <c:pt idx="0">
                  <c:v>5494364940.119997</c:v>
                </c:pt>
                <c:pt idx="1">
                  <c:v>6127196155.8000011</c:v>
                </c:pt>
                <c:pt idx="2">
                  <c:v>1701046266.3299999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7-4BFD-9608-C2FA063C8F04}"/>
            </c:ext>
          </c:extLst>
        </c:ser>
        <c:ser>
          <c:idx val="1"/>
          <c:order val="1"/>
          <c:tx>
            <c:strRef>
              <c:f>'Anexa 9'!$S$6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818701060425698"/>
                  <c:y val="4.6295550265519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97-4BFD-9608-C2FA063C8F04}"/>
                </c:ext>
              </c:extLst>
            </c:dLbl>
            <c:dLbl>
              <c:idx val="1"/>
              <c:layout>
                <c:manualLayout>
                  <c:x val="-0.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97-4BFD-9608-C2FA063C8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9'!$Q$7:$Q$9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9'!$S$7:$S$9</c:f>
              <c:numCache>
                <c:formatCode>#,##0.00</c:formatCode>
                <c:ptCount val="3"/>
                <c:pt idx="0">
                  <c:v>5559289501.1400023</c:v>
                </c:pt>
                <c:pt idx="1">
                  <c:v>4515161131.7299957</c:v>
                </c:pt>
                <c:pt idx="2">
                  <c:v>2283300738.8299999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7-4BFD-9608-C2FA063C8F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65813615"/>
        <c:axId val="2065816975"/>
      </c:barChart>
      <c:catAx>
        <c:axId val="2065813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2065816975"/>
        <c:crosses val="autoZero"/>
        <c:auto val="1"/>
        <c:lblAlgn val="ctr"/>
        <c:lblOffset val="100"/>
        <c:noMultiLvlLbl val="0"/>
      </c:catAx>
      <c:valAx>
        <c:axId val="206581697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065813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43033061280743"/>
          <c:y val="5.0315097039845338E-2"/>
          <c:w val="0.77263130108517275"/>
          <c:h val="0.857677189453941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10'!$R$12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0.1172433616187431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99-450E-A584-759F33F01C9D}"/>
                </c:ext>
              </c:extLst>
            </c:dLbl>
            <c:dLbl>
              <c:idx val="4"/>
              <c:layout>
                <c:manualLayout>
                  <c:x val="-0.14452260226882091"/>
                  <c:y val="3.09492210496551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D3-4FFA-B0CA-4FDD1DC3F03F}"/>
                </c:ext>
              </c:extLst>
            </c:dLbl>
            <c:dLbl>
              <c:idx val="5"/>
              <c:layout>
                <c:manualLayout>
                  <c:x val="-7.6013789021035172E-2"/>
                  <c:y val="0"/>
                </c:manualLayout>
              </c:layout>
              <c:tx>
                <c:rich>
                  <a:bodyPr/>
                  <a:lstStyle/>
                  <a:p>
                    <a:fld id="{B2C975B7-571C-470B-9DB3-9E853316DA24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ro-R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EB7-4D31-BD32-8F30BF28F7D7}"/>
                </c:ext>
              </c:extLst>
            </c:dLbl>
            <c:dLbl>
              <c:idx val="6"/>
              <c:layout>
                <c:manualLayout>
                  <c:x val="-9.6508659208204575E-2"/>
                  <c:y val="-2.29432919504995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4C-4DE4-9231-F1730E2C67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10'!$Q$13:$Q$17</c:f>
              <c:strCache>
                <c:ptCount val="5"/>
                <c:pt idx="0">
                  <c:v>Acord cadru</c:v>
                </c:pt>
                <c:pt idx="1">
                  <c:v>Licitaţii deschise</c:v>
                </c:pt>
                <c:pt idx="2">
                  <c:v>Cerere a ofertelor de preţuri</c:v>
                </c:pt>
                <c:pt idx="3">
                  <c:v>Negociere fără publicare</c:v>
                </c:pt>
                <c:pt idx="4">
                  <c:v>Total</c:v>
                </c:pt>
              </c:strCache>
            </c:strRef>
          </c:cat>
          <c:val>
            <c:numRef>
              <c:f>'Anexa 10'!$R$13:$R$17</c:f>
              <c:numCache>
                <c:formatCode>#,##0.00</c:formatCode>
                <c:ptCount val="5"/>
                <c:pt idx="0">
                  <c:v>46033962.170000002</c:v>
                </c:pt>
                <c:pt idx="1">
                  <c:v>9499991178.7899971</c:v>
                </c:pt>
                <c:pt idx="2">
                  <c:v>1453503378.8100004</c:v>
                </c:pt>
                <c:pt idx="3">
                  <c:v>1358222851.9300001</c:v>
                </c:pt>
                <c:pt idx="4">
                  <c:v>12357751371.699997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C-4DE4-9231-F1730E2C67EA}"/>
            </c:ext>
          </c:extLst>
        </c:ser>
        <c:ser>
          <c:idx val="1"/>
          <c:order val="1"/>
          <c:tx>
            <c:strRef>
              <c:f>'Anexa 10'!$S$12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0.14244993984187007"/>
                  <c:y val="-1.082702585467233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99-450E-A584-759F33F01C9D}"/>
                </c:ext>
              </c:extLst>
            </c:dLbl>
            <c:dLbl>
              <c:idx val="4"/>
              <c:layout>
                <c:manualLayout>
                  <c:x val="-8.131552939154349E-2"/>
                  <c:y val="-1.3533782318340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D0-4A5C-9054-FA202E0E2676}"/>
                </c:ext>
              </c:extLst>
            </c:dLbl>
            <c:dLbl>
              <c:idx val="6"/>
              <c:layout>
                <c:manualLayout>
                  <c:x val="-0.11808487779133549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4C-4DE4-9231-F1730E2C67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10'!$Q$13:$Q$17</c:f>
              <c:strCache>
                <c:ptCount val="5"/>
                <c:pt idx="0">
                  <c:v>Acord cadru</c:v>
                </c:pt>
                <c:pt idx="1">
                  <c:v>Licitaţii deschise</c:v>
                </c:pt>
                <c:pt idx="2">
                  <c:v>Cerere a ofertelor de preţuri</c:v>
                </c:pt>
                <c:pt idx="3">
                  <c:v>Negociere fără publicare</c:v>
                </c:pt>
                <c:pt idx="4">
                  <c:v>Total</c:v>
                </c:pt>
              </c:strCache>
            </c:strRef>
          </c:cat>
          <c:val>
            <c:numRef>
              <c:f>'Anexa 10'!$S$13:$S$17</c:f>
              <c:numCache>
                <c:formatCode>#,##0.00</c:formatCode>
                <c:ptCount val="5"/>
                <c:pt idx="0">
                  <c:v>53704747.119999997</c:v>
                </c:pt>
                <c:pt idx="1">
                  <c:v>10939366709.810015</c:v>
                </c:pt>
                <c:pt idx="2">
                  <c:v>1572328497.180002</c:v>
                </c:pt>
                <c:pt idx="3">
                  <c:v>757207408.14000058</c:v>
                </c:pt>
                <c:pt idx="4">
                  <c:v>13322607362.250019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C-4DE4-9231-F1730E2C6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90796863"/>
        <c:axId val="790797727"/>
      </c:barChart>
      <c:catAx>
        <c:axId val="79079686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790797727"/>
        <c:crosses val="autoZero"/>
        <c:auto val="1"/>
        <c:lblAlgn val="ctr"/>
        <c:lblOffset val="100"/>
        <c:noMultiLvlLbl val="0"/>
      </c:catAx>
      <c:valAx>
        <c:axId val="790797727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79079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'Anexa 13'!$F$20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0.11111111111111122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9B-46AB-9276-234410AE67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13'!$E$21:$E$24</c:f>
              <c:strCache>
                <c:ptCount val="4"/>
                <c:pt idx="0">
                  <c:v>Valoarea medie a unui contract de achiziții publice de bunuri</c:v>
                </c:pt>
                <c:pt idx="1">
                  <c:v>Valoarea medie a unui contract de achiziții publice de lucrări</c:v>
                </c:pt>
                <c:pt idx="2">
                  <c:v>Valoarea medie a unui contract de achiziții publice de servicii</c:v>
                </c:pt>
                <c:pt idx="3">
                  <c:v>Valoarea medie a unui contract de achiziții publice</c:v>
                </c:pt>
              </c:strCache>
            </c:strRef>
          </c:cat>
          <c:val>
            <c:numRef>
              <c:f>'Anexa 13'!$F$21:$F$24</c:f>
              <c:numCache>
                <c:formatCode>#,##0.00</c:formatCode>
                <c:ptCount val="4"/>
                <c:pt idx="0">
                  <c:v>229304.764</c:v>
                </c:pt>
                <c:pt idx="1">
                  <c:v>2445172.7728852648</c:v>
                </c:pt>
                <c:pt idx="2">
                  <c:v>1347972.7035111373</c:v>
                </c:pt>
                <c:pt idx="3">
                  <c:v>473117.56701218459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B-46AB-9276-234410AE67FE}"/>
            </c:ext>
          </c:extLst>
        </c:ser>
        <c:ser>
          <c:idx val="1"/>
          <c:order val="1"/>
          <c:tx>
            <c:strRef>
              <c:f>'Anexa 13'!$G$20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0.1555555555555556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9B-46AB-9276-234410AE67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13'!$E$21:$E$24</c:f>
              <c:strCache>
                <c:ptCount val="4"/>
                <c:pt idx="0">
                  <c:v>Valoarea medie a unui contract de achiziții publice de bunuri</c:v>
                </c:pt>
                <c:pt idx="1">
                  <c:v>Valoarea medie a unui contract de achiziții publice de lucrări</c:v>
                </c:pt>
                <c:pt idx="2">
                  <c:v>Valoarea medie a unui contract de achiziții publice de servicii</c:v>
                </c:pt>
                <c:pt idx="3">
                  <c:v>Valoarea medie a unui contract de achiziții publice</c:v>
                </c:pt>
              </c:strCache>
            </c:strRef>
          </c:cat>
          <c:val>
            <c:numRef>
              <c:f>'Anexa 13'!$G$21:$G$24</c:f>
              <c:numCache>
                <c:formatCode>#,##0.00</c:formatCode>
                <c:ptCount val="4"/>
                <c:pt idx="0">
                  <c:v>215494.23682730435</c:v>
                </c:pt>
                <c:pt idx="1">
                  <c:v>2987360.736674495</c:v>
                </c:pt>
                <c:pt idx="2">
                  <c:v>1031849.3615529411</c:v>
                </c:pt>
                <c:pt idx="3">
                  <c:v>415284.35860572779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B-46AB-9276-234410AE67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06045887"/>
        <c:axId val="1406062111"/>
      </c:barChart>
      <c:catAx>
        <c:axId val="1406045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406062111"/>
        <c:crosses val="autoZero"/>
        <c:auto val="1"/>
        <c:lblAlgn val="ctr"/>
        <c:lblOffset val="100"/>
        <c:noMultiLvlLbl val="0"/>
      </c:catAx>
      <c:valAx>
        <c:axId val="1406062111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406045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 w="952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2'!$F$24:$F$38</c:f>
              <c:strCache>
                <c:ptCount val="15"/>
                <c:pt idx="0">
                  <c:v>Raport de monitorizare</c:v>
                </c:pt>
                <c:pt idx="1">
                  <c:v>Răspuns la demers</c:v>
                </c:pt>
                <c:pt idx="2">
                  <c:v>Răspuns la solicitare</c:v>
                </c:pt>
                <c:pt idx="3">
                  <c:v>Prezentare informaţie solicitată</c:v>
                </c:pt>
                <c:pt idx="4">
                  <c:v>Solicitare prezentare informaţie</c:v>
                </c:pt>
                <c:pt idx="5">
                  <c:v>Informare</c:v>
                </c:pt>
                <c:pt idx="6">
                  <c:v>Aviz</c:v>
                </c:pt>
                <c:pt idx="7">
                  <c:v>Citatie</c:v>
                </c:pt>
                <c:pt idx="8">
                  <c:v>Cerere</c:v>
                </c:pt>
                <c:pt idx="9">
                  <c:v>Solicitarea informatiei suplimentare la dosar</c:v>
                </c:pt>
                <c:pt idx="10">
                  <c:v>Solicitare</c:v>
                </c:pt>
                <c:pt idx="11">
                  <c:v>Demers</c:v>
                </c:pt>
                <c:pt idx="12">
                  <c:v>Referință</c:v>
                </c:pt>
                <c:pt idx="13">
                  <c:v>Remitere autorități competente</c:v>
                </c:pt>
                <c:pt idx="14">
                  <c:v>Alte Scrisori</c:v>
                </c:pt>
              </c:strCache>
            </c:strRef>
          </c:cat>
          <c:val>
            <c:numRef>
              <c:f>'Anexa 2'!$G$24:$G$38</c:f>
              <c:numCache>
                <c:formatCode>General</c:formatCode>
                <c:ptCount val="15"/>
                <c:pt idx="0">
                  <c:v>193</c:v>
                </c:pt>
                <c:pt idx="1">
                  <c:v>85</c:v>
                </c:pt>
                <c:pt idx="2">
                  <c:v>54</c:v>
                </c:pt>
                <c:pt idx="3">
                  <c:v>35</c:v>
                </c:pt>
                <c:pt idx="4">
                  <c:v>33</c:v>
                </c:pt>
                <c:pt idx="5">
                  <c:v>30</c:v>
                </c:pt>
                <c:pt idx="6">
                  <c:v>26</c:v>
                </c:pt>
                <c:pt idx="7">
                  <c:v>23</c:v>
                </c:pt>
                <c:pt idx="8">
                  <c:v>22</c:v>
                </c:pt>
                <c:pt idx="9">
                  <c:v>20</c:v>
                </c:pt>
                <c:pt idx="10">
                  <c:v>19</c:v>
                </c:pt>
                <c:pt idx="11">
                  <c:v>16</c:v>
                </c:pt>
                <c:pt idx="12">
                  <c:v>13</c:v>
                </c:pt>
                <c:pt idx="13">
                  <c:v>7</c:v>
                </c:pt>
                <c:pt idx="1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0-4D29-9374-A69432853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4506240"/>
        <c:axId val="164544896"/>
      </c:barChart>
      <c:catAx>
        <c:axId val="164506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n-US" sz="9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64544896"/>
        <c:crosses val="autoZero"/>
        <c:auto val="1"/>
        <c:lblAlgn val="ctr"/>
        <c:lblOffset val="100"/>
        <c:noMultiLvlLbl val="0"/>
      </c:catAx>
      <c:valAx>
        <c:axId val="1645448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64506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Numărul de rapoarte de monitorizare</a:t>
            </a:r>
          </a:p>
        </c:rich>
      </c:tx>
      <c:layout>
        <c:manualLayout>
          <c:xMode val="edge"/>
          <c:yMode val="edge"/>
          <c:x val="0.1948193350831146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2.433206045931607E-2"/>
          <c:y val="0.12108697904255422"/>
          <c:w val="0.94052162998833855"/>
          <c:h val="0.79712739012488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'Anexa 14'!$N$7:$S$7</c:f>
              <c:strCache>
                <c:ptCount val="6"/>
                <c:pt idx="0">
                  <c:v>1634</c:v>
                </c:pt>
                <c:pt idx="1">
                  <c:v>578</c:v>
                </c:pt>
                <c:pt idx="2">
                  <c:v>383</c:v>
                </c:pt>
                <c:pt idx="3">
                  <c:v>153</c:v>
                </c:pt>
                <c:pt idx="4">
                  <c:v>226</c:v>
                </c:pt>
                <c:pt idx="5">
                  <c:v>193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'Anexa 14'!$N$3:$S$3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'Anexa 14'!$N$7:$S$7</c:f>
              <c:numCache>
                <c:formatCode>General</c:formatCode>
                <c:ptCount val="6"/>
                <c:pt idx="0">
                  <c:v>1634</c:v>
                </c:pt>
                <c:pt idx="1">
                  <c:v>578</c:v>
                </c:pt>
                <c:pt idx="2">
                  <c:v>383</c:v>
                </c:pt>
                <c:pt idx="3">
                  <c:v>153</c:v>
                </c:pt>
                <c:pt idx="4">
                  <c:v>226</c:v>
                </c:pt>
                <c:pt idx="5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6-4638-84E5-830FB4ADAC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706784"/>
        <c:axId val="1105708864"/>
      </c:barChart>
      <c:catAx>
        <c:axId val="110570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105708864"/>
        <c:crosses val="autoZero"/>
        <c:auto val="1"/>
        <c:lblAlgn val="ctr"/>
        <c:lblOffset val="100"/>
        <c:noMultiLvlLbl val="0"/>
      </c:catAx>
      <c:valAx>
        <c:axId val="1105708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0570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MD" b="1">
                <a:solidFill>
                  <a:sysClr val="windowText" lastClr="000000"/>
                </a:solidFill>
              </a:rPr>
              <a:t>Rezultatul acțiunilor întreprinse de către autoritățile contractante urmare a rapoartelor de monitorizare</a:t>
            </a:r>
            <a:endParaRPr lang="ru-RU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9641165273503189"/>
          <c:w val="0.93888888888888888"/>
          <c:h val="0.650908241691574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'Anexa 14'!$M$4</c:f>
              <c:strCache>
                <c:ptCount val="1"/>
                <c:pt idx="0">
                  <c:v>Remediat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'Anexa 14'!$N$3:$S$3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'Anexa 14'!$N$4:$S$4</c:f>
              <c:numCache>
                <c:formatCode>General</c:formatCode>
                <c:ptCount val="6"/>
                <c:pt idx="0">
                  <c:v>575</c:v>
                </c:pt>
                <c:pt idx="1">
                  <c:v>228</c:v>
                </c:pt>
                <c:pt idx="2">
                  <c:v>167</c:v>
                </c:pt>
                <c:pt idx="3">
                  <c:v>81</c:v>
                </c:pt>
                <c:pt idx="4">
                  <c:v>69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7-4DC7-B262-A0CB2CECE976}"/>
            </c:ext>
          </c:extLst>
        </c:ser>
        <c:ser>
          <c:idx val="1"/>
          <c:order val="1"/>
          <c:tx>
            <c:strRef>
              <c:f>'Anexa 14'!$M$5</c:f>
              <c:strCache>
                <c:ptCount val="1"/>
                <c:pt idx="0">
                  <c:v>Parțial remediat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'Anexa 14'!$N$3:$S$3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'Anexa 14'!$N$5:$S$5</c:f>
              <c:numCache>
                <c:formatCode>General</c:formatCode>
                <c:ptCount val="6"/>
                <c:pt idx="0">
                  <c:v>190</c:v>
                </c:pt>
                <c:pt idx="1">
                  <c:v>87</c:v>
                </c:pt>
                <c:pt idx="2">
                  <c:v>82</c:v>
                </c:pt>
                <c:pt idx="3">
                  <c:v>49</c:v>
                </c:pt>
                <c:pt idx="4">
                  <c:v>52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47-4DC7-B262-A0CB2CECE976}"/>
            </c:ext>
          </c:extLst>
        </c:ser>
        <c:ser>
          <c:idx val="2"/>
          <c:order val="2"/>
          <c:tx>
            <c:strRef>
              <c:f>'Anexa 14'!$M$6</c:f>
              <c:strCache>
                <c:ptCount val="1"/>
                <c:pt idx="0">
                  <c:v>Neremediat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'Anexa 14'!$N$3:$S$3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'Anexa 14'!$N$6:$S$6</c:f>
              <c:numCache>
                <c:formatCode>General</c:formatCode>
                <c:ptCount val="6"/>
                <c:pt idx="0">
                  <c:v>869</c:v>
                </c:pt>
                <c:pt idx="1">
                  <c:v>263</c:v>
                </c:pt>
                <c:pt idx="2">
                  <c:v>134</c:v>
                </c:pt>
                <c:pt idx="3">
                  <c:v>23</c:v>
                </c:pt>
                <c:pt idx="4">
                  <c:v>105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47-4DC7-B262-A0CB2CECE9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693056"/>
        <c:axId val="1105693888"/>
      </c:barChart>
      <c:catAx>
        <c:axId val="110569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105693888"/>
        <c:crosses val="autoZero"/>
        <c:auto val="1"/>
        <c:lblAlgn val="ctr"/>
        <c:lblOffset val="100"/>
        <c:noMultiLvlLbl val="0"/>
      </c:catAx>
      <c:valAx>
        <c:axId val="110569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0569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98813502797206E-2"/>
          <c:y val="2.7439904174932375E-2"/>
          <c:w val="0.87360070475619678"/>
          <c:h val="0.88456908963597636"/>
        </c:manualLayout>
      </c:layout>
      <c:lineChart>
        <c:grouping val="standard"/>
        <c:varyColors val="0"/>
        <c:ser>
          <c:idx val="1"/>
          <c:order val="0"/>
          <c:tx>
            <c:strRef>
              <c:f>'Anexa 15'!$B$5:$B$21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strCache>
            </c:strRef>
          </c:tx>
          <c:spPr>
            <a:ln w="508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cap="all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F37-4C75-9C6E-609B741E313E}"/>
                </c:ext>
              </c:extLst>
            </c:dLbl>
            <c:dLbl>
              <c:idx val="5"/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cap="all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F37-4C75-9C6E-609B741E313E}"/>
                </c:ext>
              </c:extLst>
            </c:dLbl>
            <c:dLbl>
              <c:idx val="6"/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ro-RO" sz="900" b="1" i="0" u="none" strike="noStrike" kern="1200" cap="all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F37-4C75-9C6E-609B741E313E}"/>
                </c:ext>
              </c:extLst>
            </c:dLbl>
            <c:dLbl>
              <c:idx val="7"/>
              <c:layout>
                <c:manualLayout>
                  <c:x val="-2.9988465974625338E-2"/>
                  <c:y val="2.8558675147318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37-4C75-9C6E-609B741E313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2ADA53C-4811-4D0F-9409-F3FC05948F72}" type="VALUE">
                      <a:rPr lang="en-US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F37-4C75-9C6E-609B741E313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C650127-5A6E-40C9-879B-7B4BFA140023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F37-4C75-9C6E-609B741E313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22843DA-85A9-48CB-9CD3-802DB5164794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F37-4C75-9C6E-609B741E313E}"/>
                </c:ext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1" i="0" u="none" strike="noStrike" kern="1200" cap="all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'Anexa 15'!$B$5:$B$21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'Anexa 15'!$E$5:$E$21</c:f>
              <c:numCache>
                <c:formatCode>#,##0.00</c:formatCode>
                <c:ptCount val="17"/>
                <c:pt idx="0">
                  <c:v>9.3687422523123871</c:v>
                </c:pt>
                <c:pt idx="1">
                  <c:v>7.543943551029459</c:v>
                </c:pt>
                <c:pt idx="2">
                  <c:v>7.8490409814389475</c:v>
                </c:pt>
                <c:pt idx="3">
                  <c:v>6.6515682700516221</c:v>
                </c:pt>
                <c:pt idx="4">
                  <c:v>6.6916229353307459</c:v>
                </c:pt>
                <c:pt idx="5">
                  <c:v>7.4850569188718348</c:v>
                </c:pt>
                <c:pt idx="6">
                  <c:v>9.6733601070950463</c:v>
                </c:pt>
                <c:pt idx="7">
                  <c:v>5.3023774938244248</c:v>
                </c:pt>
                <c:pt idx="8">
                  <c:v>5.5965376721496769</c:v>
                </c:pt>
                <c:pt idx="9">
                  <c:v>5.722589097486849</c:v>
                </c:pt>
                <c:pt idx="10">
                  <c:v>5.5300606264735599</c:v>
                </c:pt>
                <c:pt idx="11">
                  <c:v>4.2546608979576295</c:v>
                </c:pt>
                <c:pt idx="12">
                  <c:v>4.381348375591223</c:v>
                </c:pt>
                <c:pt idx="13">
                  <c:v>3.4885450144168408</c:v>
                </c:pt>
                <c:pt idx="14">
                  <c:v>5.0198876634114322</c:v>
                </c:pt>
                <c:pt idx="15">
                  <c:v>4.1135606365733421</c:v>
                </c:pt>
                <c:pt idx="16">
                  <c:v>4.1143608890206504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37-4C75-9C6E-609B741E3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935296"/>
        <c:axId val="176936832"/>
        <c:extLst/>
      </c:lineChart>
      <c:catAx>
        <c:axId val="17693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76936832"/>
        <c:crosses val="autoZero"/>
        <c:auto val="1"/>
        <c:lblAlgn val="ctr"/>
        <c:lblOffset val="100"/>
        <c:noMultiLvlLbl val="0"/>
      </c:catAx>
      <c:valAx>
        <c:axId val="1769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7693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'Anexa 15'!$C$3</c:f>
              <c:strCache>
                <c:ptCount val="1"/>
                <c:pt idx="0">
                  <c:v>Produsul Intern Brut (PIB) calculat la prețurile curente (milioanle MDL)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lang="en-US" sz="1100" b="1" i="0" u="none" strike="noStrike" baseline="0">
                        <a:solidFill>
                          <a:srgbClr val="FF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A676F617-9E07-4EE4-831A-75E108A5FDEC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lang="en-US" sz="1100" b="1" i="0" u="none" strike="noStrike" baseline="0">
                          <a:solidFill>
                            <a:srgbClr val="FF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ro-RO"/>
                  </a:p>
                </c:rich>
              </c:tx>
              <c:spPr>
                <a:solidFill>
                  <a:schemeClr val="accent1">
                    <a:lumMod val="60000"/>
                    <a:lumOff val="40000"/>
                  </a:schemeClr>
                </a:solidFill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B98-4E83-93B8-F48D64998F6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F41D1E6-6363-4113-A4F3-AD64F13D664D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ro-RO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98-4E83-93B8-F48D64998F66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1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'Anexa 15'!$B$5:$B$21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'Anexa 15'!$C$5:$C$21</c:f>
              <c:numCache>
                <c:formatCode>#,##0</c:formatCode>
                <c:ptCount val="17"/>
                <c:pt idx="0">
                  <c:v>62922</c:v>
                </c:pt>
                <c:pt idx="1">
                  <c:v>60429.8</c:v>
                </c:pt>
                <c:pt idx="2">
                  <c:v>71885.47</c:v>
                </c:pt>
                <c:pt idx="3">
                  <c:v>82348.7</c:v>
                </c:pt>
                <c:pt idx="4">
                  <c:v>87847</c:v>
                </c:pt>
                <c:pt idx="5">
                  <c:v>99879</c:v>
                </c:pt>
                <c:pt idx="6">
                  <c:v>112050</c:v>
                </c:pt>
                <c:pt idx="7">
                  <c:v>121851</c:v>
                </c:pt>
                <c:pt idx="8">
                  <c:v>134476</c:v>
                </c:pt>
                <c:pt idx="9">
                  <c:v>150369</c:v>
                </c:pt>
                <c:pt idx="10">
                  <c:v>190016</c:v>
                </c:pt>
                <c:pt idx="11">
                  <c:v>210099</c:v>
                </c:pt>
                <c:pt idx="12">
                  <c:v>206352</c:v>
                </c:pt>
                <c:pt idx="13">
                  <c:v>242078</c:v>
                </c:pt>
                <c:pt idx="14">
                  <c:v>272555.90000000002</c:v>
                </c:pt>
                <c:pt idx="15">
                  <c:v>300421</c:v>
                </c:pt>
                <c:pt idx="16">
                  <c:v>323817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8-4E83-93B8-F48D64998F66}"/>
            </c:ext>
          </c:extLst>
        </c:ser>
        <c:ser>
          <c:idx val="1"/>
          <c:order val="1"/>
          <c:tx>
            <c:strRef>
              <c:f>'Anexa 15'!$D$3</c:f>
              <c:strCache>
                <c:ptCount val="1"/>
                <c:pt idx="0">
                  <c:v>Volumul achizițiilor publice (milioane MDL)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lang="en-US" b="1">
                        <a:solidFill>
                          <a:srgbClr val="FF0000"/>
                        </a:solidFill>
                      </a:defRPr>
                    </a:pPr>
                    <a:fld id="{AFDDBF91-BA11-4EA1-9174-D33A224C3CAA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lang="en-US" b="1">
                          <a:solidFill>
                            <a:srgbClr val="FF0000"/>
                          </a:solidFill>
                        </a:defRPr>
                      </a:pPr>
                      <a:t>[VALUE]</a:t>
                    </a:fld>
                    <a:endParaRPr lang="ro-RO"/>
                  </a:p>
                </c:rich>
              </c:tx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98-4E83-93B8-F48D64998F6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147224F-8A59-4FEF-ADCB-8E09DCF08BB8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B98-4E83-93B8-F48D64998F66}"/>
                </c:ext>
              </c:extLst>
            </c:dLbl>
            <c:dLbl>
              <c:idx val="1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lang="en-US" b="1">
                        <a:solidFill>
                          <a:srgbClr val="FF0000"/>
                        </a:solidFill>
                      </a:defRPr>
                    </a:pPr>
                    <a:fld id="{70E863E1-40D0-4D65-BE65-95435D942574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lang="en-US" b="1">
                          <a:solidFill>
                            <a:srgbClr val="FF0000"/>
                          </a:solidFill>
                        </a:defRPr>
                      </a:pPr>
                      <a:t>[VALUE]</a:t>
                    </a:fld>
                    <a:endParaRPr lang="ro-RO"/>
                  </a:p>
                </c:rich>
              </c:tx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B98-4E83-93B8-F48D64998F66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b="1"/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'Anexa 15'!$B$5:$B$21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'Anexa 15'!$D$5:$D$21</c:f>
              <c:numCache>
                <c:formatCode>#,##0</c:formatCode>
                <c:ptCount val="17"/>
                <c:pt idx="0">
                  <c:v>5895</c:v>
                </c:pt>
                <c:pt idx="1">
                  <c:v>4558.79</c:v>
                </c:pt>
                <c:pt idx="2">
                  <c:v>5642.32</c:v>
                </c:pt>
                <c:pt idx="3">
                  <c:v>5477.48</c:v>
                </c:pt>
                <c:pt idx="4">
                  <c:v>5878.39</c:v>
                </c:pt>
                <c:pt idx="5">
                  <c:v>7476</c:v>
                </c:pt>
                <c:pt idx="6">
                  <c:v>10839</c:v>
                </c:pt>
                <c:pt idx="7">
                  <c:v>6461</c:v>
                </c:pt>
                <c:pt idx="8">
                  <c:v>7526</c:v>
                </c:pt>
                <c:pt idx="9">
                  <c:v>8605</c:v>
                </c:pt>
                <c:pt idx="10">
                  <c:v>10508</c:v>
                </c:pt>
                <c:pt idx="11">
                  <c:v>8939</c:v>
                </c:pt>
                <c:pt idx="12">
                  <c:v>9041</c:v>
                </c:pt>
                <c:pt idx="13">
                  <c:v>8445</c:v>
                </c:pt>
                <c:pt idx="14">
                  <c:v>13682</c:v>
                </c:pt>
                <c:pt idx="15">
                  <c:v>12358</c:v>
                </c:pt>
                <c:pt idx="16">
                  <c:v>13323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8-4E83-93B8-F48D64998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177228032"/>
        <c:axId val="177233920"/>
      </c:barChart>
      <c:catAx>
        <c:axId val="17722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n-US"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77233920"/>
        <c:crosses val="autoZero"/>
        <c:auto val="1"/>
        <c:lblAlgn val="ctr"/>
        <c:lblOffset val="100"/>
        <c:noMultiLvlLbl val="0"/>
      </c:catAx>
      <c:valAx>
        <c:axId val="17723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lang="en-US"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77228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 sz="11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200" b="1" i="0" u="none" strike="noStrike" baseline="0">
                <a:effectLst/>
              </a:rPr>
              <a:t>Cerere a ofertelor de prețuri</a:t>
            </a:r>
            <a:endParaRPr lang="ro-R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0.49779415725757803"/>
          <c:y val="0.11159420289855072"/>
          <c:w val="0.47816213103358185"/>
          <c:h val="0.852979066022544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4'!$F$5</c:f>
              <c:strCache>
                <c:ptCount val="1"/>
                <c:pt idx="0">
                  <c:v>Cerere a ofertelor de prețuri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E9-4D9D-96AC-8225B5EC102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E9-4D9D-96AC-8225B5EC102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04-4EC3-A1BE-76FA6FCA087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E9-4D9D-96AC-8225B5EC102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E9-4D9D-96AC-8225B5EC10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EE9-4D9D-96AC-8225B5EC102C}"/>
              </c:ext>
            </c:extLst>
          </c:dPt>
          <c:dLbls>
            <c:dLbl>
              <c:idx val="0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E9-4D9D-96AC-8225B5EC102C}"/>
                </c:ext>
              </c:extLst>
            </c:dLbl>
            <c:dLbl>
              <c:idx val="1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E9-4D9D-96AC-8225B5EC102C}"/>
                </c:ext>
              </c:extLst>
            </c:dLbl>
            <c:dLbl>
              <c:idx val="2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6F04-4EC3-A1BE-76FA6FCA087F}"/>
                </c:ext>
              </c:extLst>
            </c:dLbl>
            <c:dLbl>
              <c:idx val="3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E9-4D9D-96AC-8225B5EC102C}"/>
                </c:ext>
              </c:extLst>
            </c:dLbl>
            <c:dLbl>
              <c:idx val="4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E9-4D9D-96AC-8225B5EC102C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0">
                <a:spAutoFit/>
              </a:bodyPr>
              <a:lstStyle/>
              <a:p>
                <a:pPr algn="l">
                  <a:defRPr lang="en-US" sz="1000" b="0" i="0" u="none" strike="noStrike" kern="1200" baseline="0">
                    <a:ln>
                      <a:noFill/>
                    </a:ln>
                    <a:solidFill>
                      <a:srgbClr val="000000"/>
                    </a:solidFill>
                    <a:effectLst>
                      <a:outerShdw blurRad="50800" dist="38100" dir="2700000" algn="tl" rotWithShape="0">
                        <a:schemeClr val="bg1">
                          <a:lumMod val="95000"/>
                          <a:alpha val="40000"/>
                        </a:schemeClr>
                      </a:outerShdw>
                    </a:effectLst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4'!$B$6:$B$20</c:f>
              <c:strCache>
                <c:ptCount val="15"/>
                <c:pt idx="0">
                  <c:v>Anulat din lipsa ofertelor</c:v>
                </c:pt>
                <c:pt idx="1">
                  <c:v>Anulat din lipsa concurentei</c:v>
                </c:pt>
                <c:pt idx="2">
                  <c:v>Anulat din lipsa/insuficienta finantarii</c:v>
                </c:pt>
                <c:pt idx="3">
                  <c:v>Anulat - oferte elaborate nu in conformitate cu cerintele cuprinse in documentatia de atribuire</c:v>
                </c:pt>
                <c:pt idx="4">
                  <c:v>Anulat - abateri grave de la prevederile legale care afecteaza rezultatul procedurii de atribuire</c:v>
                </c:pt>
                <c:pt idx="5">
                  <c:v>Anulat - oferte ce depasesc cu 30% valoarea estimata a achizitiei</c:v>
                </c:pt>
                <c:pt idx="6">
                  <c:v>Anulat - oferte neconforme</c:v>
                </c:pt>
                <c:pt idx="7">
                  <c:v>Anulat din lipsa de oferte calificate</c:v>
                </c:pt>
                <c:pt idx="8">
                  <c:v>Anulat - propuneri dezavantajoase pentru autoritatea contractanta</c:v>
                </c:pt>
                <c:pt idx="9">
                  <c:v>Anulat - oferte ce depaseste pragul prevazut de lege</c:v>
                </c:pt>
                <c:pt idx="10">
                  <c:v>Anulat de AC - multiple motive</c:v>
                </c:pt>
                <c:pt idx="11">
                  <c:v>Anulat ca rezultat a deciziei ANSC</c:v>
                </c:pt>
                <c:pt idx="12">
                  <c:v>Anulat - ofertele nu pot fi comparate</c:v>
                </c:pt>
                <c:pt idx="13">
                  <c:v>Anulat - preturi care nu sint justificate temeinic</c:v>
                </c:pt>
                <c:pt idx="14">
                  <c:v>Anulat - oferte prezentate dupa data-limita</c:v>
                </c:pt>
              </c:strCache>
            </c:strRef>
          </c:cat>
          <c:val>
            <c:numRef>
              <c:f>'Anexa 4'!$F$6:$F$20</c:f>
              <c:numCache>
                <c:formatCode>General</c:formatCode>
                <c:ptCount val="15"/>
                <c:pt idx="0">
                  <c:v>156</c:v>
                </c:pt>
                <c:pt idx="1">
                  <c:v>5</c:v>
                </c:pt>
                <c:pt idx="2">
                  <c:v>7</c:v>
                </c:pt>
                <c:pt idx="3">
                  <c:v>38</c:v>
                </c:pt>
                <c:pt idx="4">
                  <c:v>50</c:v>
                </c:pt>
                <c:pt idx="5">
                  <c:v>22</c:v>
                </c:pt>
                <c:pt idx="6">
                  <c:v>34</c:v>
                </c:pt>
                <c:pt idx="7">
                  <c:v>24</c:v>
                </c:pt>
                <c:pt idx="8">
                  <c:v>1</c:v>
                </c:pt>
                <c:pt idx="9">
                  <c:v>7</c:v>
                </c:pt>
                <c:pt idx="10">
                  <c:v>10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E9-4D9D-96AC-8225B5EC10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090176"/>
        <c:axId val="187160448"/>
      </c:barChart>
      <c:valAx>
        <c:axId val="18716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090176"/>
        <c:crosses val="autoZero"/>
        <c:crossBetween val="between"/>
      </c:valAx>
      <c:catAx>
        <c:axId val="135090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871604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b="1"/>
              <a:t>Licitaţii deschise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'Anexa 4'!$E$5</c:f>
              <c:strCache>
                <c:ptCount val="1"/>
                <c:pt idx="0">
                  <c:v>Licitaţii deschise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6-44EA-85B4-270A41811DF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6-44EA-85B4-270A41811DF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6-44EA-85B4-270A41811DF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BF6-44EA-85B4-270A41811DF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BF6-44EA-85B4-270A41811DF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BF6-44EA-85B4-270A41811DF7}"/>
              </c:ext>
            </c:extLst>
          </c:dPt>
          <c:dLbls>
            <c:dLbl>
              <c:idx val="0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F6-44EA-85B4-270A41811DF7}"/>
                </c:ext>
              </c:extLst>
            </c:dLbl>
            <c:dLbl>
              <c:idx val="1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F6-44EA-85B4-270A41811DF7}"/>
                </c:ext>
              </c:extLst>
            </c:dLbl>
            <c:dLbl>
              <c:idx val="2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1BF6-44EA-85B4-270A41811DF7}"/>
                </c:ext>
              </c:extLst>
            </c:dLbl>
            <c:dLbl>
              <c:idx val="3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1BF6-44EA-85B4-270A41811DF7}"/>
                </c:ext>
              </c:extLst>
            </c:dLbl>
            <c:dLbl>
              <c:idx val="4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F6-44EA-85B4-270A41811DF7}"/>
                </c:ext>
              </c:extLst>
            </c:dLbl>
            <c:dLbl>
              <c:idx val="5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F6-44EA-85B4-270A41811DF7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ln>
                      <a:noFill/>
                    </a:ln>
                    <a:solidFill>
                      <a:srgbClr val="000000"/>
                    </a:solidFill>
                    <a:effectLst>
                      <a:outerShdw blurRad="50800" dist="38100" dir="2700000" algn="tl" rotWithShape="0">
                        <a:schemeClr val="bg1">
                          <a:lumMod val="95000"/>
                          <a:alpha val="40000"/>
                        </a:schemeClr>
                      </a:outerShdw>
                    </a:effectLst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4'!$B$6:$B$20</c:f>
              <c:strCache>
                <c:ptCount val="15"/>
                <c:pt idx="0">
                  <c:v>Anulat din lipsa ofertelor</c:v>
                </c:pt>
                <c:pt idx="1">
                  <c:v>Anulat din lipsa concurentei</c:v>
                </c:pt>
                <c:pt idx="2">
                  <c:v>Anulat din lipsa/insuficienta finantarii</c:v>
                </c:pt>
                <c:pt idx="3">
                  <c:v>Anulat - oferte elaborate nu in conformitate cu cerintele cuprinse in documentatia de atribuire</c:v>
                </c:pt>
                <c:pt idx="4">
                  <c:v>Anulat - abateri grave de la prevederile legale care afecteaza rezultatul procedurii de atribuire</c:v>
                </c:pt>
                <c:pt idx="5">
                  <c:v>Anulat - oferte ce depasesc cu 30% valoarea estimata a achizitiei</c:v>
                </c:pt>
                <c:pt idx="6">
                  <c:v>Anulat - oferte neconforme</c:v>
                </c:pt>
                <c:pt idx="7">
                  <c:v>Anulat din lipsa de oferte calificate</c:v>
                </c:pt>
                <c:pt idx="8">
                  <c:v>Anulat - propuneri dezavantajoase pentru autoritatea contractanta</c:v>
                </c:pt>
                <c:pt idx="9">
                  <c:v>Anulat - oferte ce depaseste pragul prevazut de lege</c:v>
                </c:pt>
                <c:pt idx="10">
                  <c:v>Anulat de AC - multiple motive</c:v>
                </c:pt>
                <c:pt idx="11">
                  <c:v>Anulat ca rezultat a deciziei ANSC</c:v>
                </c:pt>
                <c:pt idx="12">
                  <c:v>Anulat - ofertele nu pot fi comparate</c:v>
                </c:pt>
                <c:pt idx="13">
                  <c:v>Anulat - preturi care nu sint justificate temeinic</c:v>
                </c:pt>
                <c:pt idx="14">
                  <c:v>Anulat - oferte prezentate dupa data-limita</c:v>
                </c:pt>
              </c:strCache>
            </c:strRef>
          </c:cat>
          <c:val>
            <c:numRef>
              <c:f>'Anexa 4'!$E$6:$E$20</c:f>
              <c:numCache>
                <c:formatCode>General</c:formatCode>
                <c:ptCount val="15"/>
                <c:pt idx="0">
                  <c:v>129</c:v>
                </c:pt>
                <c:pt idx="1">
                  <c:v>1</c:v>
                </c:pt>
                <c:pt idx="2">
                  <c:v>7</c:v>
                </c:pt>
                <c:pt idx="3">
                  <c:v>47</c:v>
                </c:pt>
                <c:pt idx="4">
                  <c:v>88</c:v>
                </c:pt>
                <c:pt idx="5">
                  <c:v>28</c:v>
                </c:pt>
                <c:pt idx="6">
                  <c:v>48</c:v>
                </c:pt>
                <c:pt idx="7">
                  <c:v>18</c:v>
                </c:pt>
                <c:pt idx="8">
                  <c:v>1</c:v>
                </c:pt>
                <c:pt idx="9">
                  <c:v>4</c:v>
                </c:pt>
                <c:pt idx="10">
                  <c:v>17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F6-44EA-85B4-270A41811D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7677824"/>
        <c:axId val="157675904"/>
      </c:barChart>
      <c:valAx>
        <c:axId val="15767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677824"/>
        <c:crosses val="autoZero"/>
        <c:crossBetween val="between"/>
      </c:valAx>
      <c:catAx>
        <c:axId val="1576778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576759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72759270734901"/>
          <c:y val="0.14830170672056336"/>
          <c:w val="0.69182942822261695"/>
          <c:h val="0.71694424551629377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A6-47C4-A1A1-56D3EC00877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6-47C4-A1A1-56D3EC008778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A6-47C4-A1A1-56D3EC008778}"/>
              </c:ext>
            </c:extLst>
          </c:dPt>
          <c:dLbls>
            <c:dLbl>
              <c:idx val="0"/>
              <c:layout>
                <c:manualLayout>
                  <c:x val="-0.38050271323346874"/>
                  <c:y val="0.1721550496957427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6-47C4-A1A1-56D3EC008778}"/>
                </c:ext>
              </c:extLst>
            </c:dLbl>
            <c:dLbl>
              <c:idx val="1"/>
              <c:layout>
                <c:manualLayout>
                  <c:x val="-0.28787661544153398"/>
                  <c:y val="-9.922353938546905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E5A6-47C4-A1A1-56D3EC008778}"/>
                </c:ext>
              </c:extLst>
            </c:dLbl>
            <c:dLbl>
              <c:idx val="2"/>
              <c:layout>
                <c:manualLayout>
                  <c:x val="-0.27604058357474776"/>
                  <c:y val="-0.20971645476033568"/>
                </c:manualLayout>
              </c:layout>
              <c:numFmt formatCode="0.0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E5A6-47C4-A1A1-56D3EC008778}"/>
                </c:ext>
              </c:extLst>
            </c:dLbl>
            <c:dLbl>
              <c:idx val="3"/>
              <c:layout>
                <c:manualLayout>
                  <c:x val="0.30567279008339993"/>
                  <c:y val="-0.20049112930582649"/>
                </c:manualLayout>
              </c:layout>
              <c:tx>
                <c:rich>
                  <a:bodyPr/>
                  <a:lstStyle/>
                  <a:p>
                    <a:fld id="{6E26D1B4-AC60-4D37-AB9E-C9BD9E36E10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06A6EC46-3B99-43FA-97CB-50A8273B8F4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2,38%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CF3-4989-AB1D-6991E56FF45B}"/>
                </c:ext>
              </c:extLst>
            </c:dLbl>
            <c:dLbl>
              <c:idx val="4"/>
              <c:layout>
                <c:manualLayout>
                  <c:x val="0.43230876191144219"/>
                  <c:y val="-3.0139099886928172E-2"/>
                </c:manualLayout>
              </c:layout>
              <c:tx>
                <c:rich>
                  <a:bodyPr/>
                  <a:lstStyle/>
                  <a:p>
                    <a:fld id="{89341E3E-C34B-4F1B-A706-77ACA8DD141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CFEF27A0-2067-4FAE-9A8B-683901CBAD3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3,23%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0CF3-4989-AB1D-6991E56FF45B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('Anexa 5'!$D$183,'Anexa 5'!$F$183,'Anexa 5'!$H$183,'Anexa 5'!$J$183,'Anexa 5'!$L$183)</c:f>
              <c:strCache>
                <c:ptCount val="5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ajustare</c:v>
                </c:pt>
                <c:pt idx="3">
                  <c:v>Suma total acorduri adiționale de micșorare</c:v>
                </c:pt>
                <c:pt idx="4">
                  <c:v>Suma total acorduri adiționale de rezoluțiune</c:v>
                </c:pt>
              </c:strCache>
            </c:strRef>
          </c:cat>
          <c:val>
            <c:numRef>
              <c:f>('Anexa 5'!$D$173,'Anexa 5'!$F$173,'Anexa 5'!$H$173,'Anexa 5'!$J$173,'Anexa 5'!$L$173)</c:f>
              <c:numCache>
                <c:formatCode>#,##0.00</c:formatCode>
                <c:ptCount val="5"/>
                <c:pt idx="0">
                  <c:v>11252320004.130014</c:v>
                </c:pt>
                <c:pt idx="1">
                  <c:v>215841093.51999995</c:v>
                </c:pt>
                <c:pt idx="2">
                  <c:v>42753126.489999995</c:v>
                </c:pt>
                <c:pt idx="3">
                  <c:v>-333669720.14999998</c:v>
                </c:pt>
                <c:pt idx="4">
                  <c:v>-237877794.18000001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6-47C4-A1A1-56D3EC008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57432310390762"/>
          <c:y val="0.15919704565689882"/>
          <c:w val="0.68531594071159951"/>
          <c:h val="0.72726707268743218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7F-44A3-8962-11F801DE2E66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7F-44A3-8962-11F801DE2E66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7F-44A3-8962-11F801DE2E66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7F-44A3-8962-11F801DE2E66}"/>
              </c:ext>
            </c:extLst>
          </c:dPt>
          <c:dLbls>
            <c:dLbl>
              <c:idx val="0"/>
              <c:layout>
                <c:manualLayout>
                  <c:x val="-0.40057725294093277"/>
                  <c:y val="0.14302314850703018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362166027602744"/>
                      <c:h val="0.12789215864146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77F-44A3-8962-11F801DE2E66}"/>
                </c:ext>
              </c:extLst>
            </c:dLbl>
            <c:dLbl>
              <c:idx val="1"/>
              <c:layout>
                <c:manualLayout>
                  <c:x val="-0.48882764504077481"/>
                  <c:y val="-6.5276489135135271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377793493374526"/>
                      <c:h val="0.182397631407311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7F-44A3-8962-11F801DE2E66}"/>
                </c:ext>
              </c:extLst>
            </c:dLbl>
            <c:dLbl>
              <c:idx val="2"/>
              <c:layout>
                <c:manualLayout>
                  <c:x val="-0.22857386697142471"/>
                  <c:y val="-0.23412601566904551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373639131940414"/>
                      <c:h val="0.142710648698861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77F-44A3-8962-11F801DE2E66}"/>
                </c:ext>
              </c:extLst>
            </c:dLbl>
            <c:dLbl>
              <c:idx val="3"/>
              <c:layout>
                <c:manualLayout>
                  <c:x val="0.25603248605152651"/>
                  <c:y val="-0.22868144289601638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129749245258494"/>
                      <c:h val="0.16119585955196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77F-44A3-8962-11F801DE2E66}"/>
                </c:ext>
              </c:extLst>
            </c:dLbl>
            <c:dLbl>
              <c:idx val="4"/>
              <c:layout>
                <c:manualLayout>
                  <c:x val="0.31886805783923677"/>
                  <c:y val="-1.37898041384178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52-46BD-8323-3B8BA6C0F47B}"/>
                </c:ext>
              </c:extLst>
            </c:dLbl>
            <c:dLbl>
              <c:idx val="5"/>
              <c:layout>
                <c:manualLayout>
                  <c:x val="0.3692224819845451"/>
                  <c:y val="0.4372693107477742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52-46BD-8323-3B8BA6C0F47B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5'!$C$183,'Anexa 5'!$E$183,'Anexa 5'!$G$183,'Anexa 5'!$I$183,'Anexa 5'!$K$183,'Anexa 5'!$M$183)</c:f>
              <c:strCache>
                <c:ptCount val="6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ajustare</c:v>
                </c:pt>
                <c:pt idx="3">
                  <c:v>Nr. total acorduri adiționale de micșorare</c:v>
                </c:pt>
                <c:pt idx="4">
                  <c:v>Nr. total acorduri adiționale de rezoluțiune</c:v>
                </c:pt>
                <c:pt idx="5">
                  <c:v>Alte acorduri adiționale</c:v>
                </c:pt>
              </c:strCache>
            </c:strRef>
          </c:cat>
          <c:val>
            <c:numRef>
              <c:f>('Anexa 5'!$C$173,'Anexa 5'!$E$173,'Anexa 5'!$G$173,'Anexa 5'!$I$173,'Anexa 5'!$K$173,'Anexa 5'!$M$173)</c:f>
              <c:numCache>
                <c:formatCode>#,##0</c:formatCode>
                <c:ptCount val="6"/>
                <c:pt idx="0">
                  <c:v>23341</c:v>
                </c:pt>
                <c:pt idx="1">
                  <c:v>1084</c:v>
                </c:pt>
                <c:pt idx="2">
                  <c:v>38</c:v>
                </c:pt>
                <c:pt idx="3">
                  <c:v>1340</c:v>
                </c:pt>
                <c:pt idx="4" formatCode="0">
                  <c:v>50</c:v>
                </c:pt>
                <c:pt idx="5" formatCode="General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7F-44A3-8962-11F801DE2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98675271701296"/>
          <c:y val="3.9043780389316926E-2"/>
          <c:w val="0.77239058504830482"/>
          <c:h val="0.88107093477779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5'!$B$180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US" sz="1000" b="1">
                      <a:solidFill>
                        <a:sysClr val="windowText" lastClr="000000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7F2-40E1-A731-9DE3FD906D11}"/>
                </c:ext>
              </c:extLst>
            </c:dLbl>
            <c:dLbl>
              <c:idx val="7"/>
              <c:layout>
                <c:manualLayout>
                  <c:x val="-9.3013316526028331E-2"/>
                  <c:y val="-3.2682698860069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C-415C-86FF-52E58DEFAFC2}"/>
                </c:ext>
              </c:extLst>
            </c:dLbl>
            <c:dLbl>
              <c:idx val="9"/>
              <c:layout>
                <c:manualLayout>
                  <c:x val="-1.102045398057600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C-415C-86FF-52E58DEFAF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>
                    <a:solidFill>
                      <a:schemeClr val="bg1"/>
                    </a:solidFill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('Anexa 5'!$C$183,'Anexa 5'!$D$183,'Anexa 5'!$E$183,'Anexa 5'!$F$183,'Anexa 5'!$G$183,'Anexa 5'!$H$183,'Anexa 5'!$I$183,'Anexa 5'!$J$183,'Anexa 5'!$K$183,'Anexa 5'!$L$183,'Anexa 5'!$M$183,'Anexa 5'!$N$183,'Anexa 5'!$O$183)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5'!$C$180:$O$180</c:f>
              <c:numCache>
                <c:formatCode>#,##0.00</c:formatCode>
                <c:ptCount val="13"/>
                <c:pt idx="0" formatCode="0.00">
                  <c:v>93.235079902317807</c:v>
                </c:pt>
                <c:pt idx="1">
                  <c:v>42.823782744903873</c:v>
                </c:pt>
                <c:pt idx="2">
                  <c:v>71.494464944649451</c:v>
                </c:pt>
                <c:pt idx="3">
                  <c:v>32.152353668264531</c:v>
                </c:pt>
                <c:pt idx="4">
                  <c:v>0</c:v>
                </c:pt>
                <c:pt idx="5">
                  <c:v>0</c:v>
                </c:pt>
                <c:pt idx="6">
                  <c:v>80.149253731343279</c:v>
                </c:pt>
                <c:pt idx="7">
                  <c:v>28.834876181377101</c:v>
                </c:pt>
                <c:pt idx="8">
                  <c:v>64</c:v>
                </c:pt>
                <c:pt idx="9">
                  <c:v>2.9851423771933683</c:v>
                </c:pt>
                <c:pt idx="10">
                  <c:v>55.131964809384158</c:v>
                </c:pt>
                <c:pt idx="11">
                  <c:v>90.51818353118523</c:v>
                </c:pt>
                <c:pt idx="12">
                  <c:v>43.73884658505149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F2-40E1-A731-9DE3FD906D11}"/>
            </c:ext>
          </c:extLst>
        </c:ser>
        <c:ser>
          <c:idx val="1"/>
          <c:order val="1"/>
          <c:tx>
            <c:strRef>
              <c:f>'Anexa 5'!$B$181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9175527659841637E-3"/>
                  <c:y val="-1.198351781407145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3E-42AE-951F-ACEAB782C64E}"/>
                </c:ext>
              </c:extLst>
            </c:dLbl>
            <c:dLbl>
              <c:idx val="11"/>
              <c:layout>
                <c:manualLayout>
                  <c:x val="3.86120620664164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C-415C-86FF-52E58DEFAF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('Anexa 5'!$C$183,'Anexa 5'!$D$183,'Anexa 5'!$E$183,'Anexa 5'!$F$183,'Anexa 5'!$G$183,'Anexa 5'!$H$183,'Anexa 5'!$I$183,'Anexa 5'!$J$183,'Anexa 5'!$K$183,'Anexa 5'!$L$183,'Anexa 5'!$M$183,'Anexa 5'!$N$183,'Anexa 5'!$O$183)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5'!$C$181:$O$181</c:f>
              <c:numCache>
                <c:formatCode>#,##0.00</c:formatCode>
                <c:ptCount val="13"/>
                <c:pt idx="0" formatCode="0.00">
                  <c:v>3.7830427145366525</c:v>
                </c:pt>
                <c:pt idx="1">
                  <c:v>47.80973228361308</c:v>
                </c:pt>
                <c:pt idx="2">
                  <c:v>23.800738007380073</c:v>
                </c:pt>
                <c:pt idx="3">
                  <c:v>64.383545952116549</c:v>
                </c:pt>
                <c:pt idx="4">
                  <c:v>100</c:v>
                </c:pt>
                <c:pt idx="5">
                  <c:v>100</c:v>
                </c:pt>
                <c:pt idx="6">
                  <c:v>11.791044776119403</c:v>
                </c:pt>
                <c:pt idx="7">
                  <c:v>57.350406525942596</c:v>
                </c:pt>
                <c:pt idx="8">
                  <c:v>26</c:v>
                </c:pt>
                <c:pt idx="9">
                  <c:v>96.335050062132709</c:v>
                </c:pt>
                <c:pt idx="10">
                  <c:v>36.656891495601172</c:v>
                </c:pt>
                <c:pt idx="11">
                  <c:v>6.0297719992462788</c:v>
                </c:pt>
                <c:pt idx="12">
                  <c:v>46.994518504529438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7F2-40E1-A731-9DE3FD906D11}"/>
            </c:ext>
          </c:extLst>
        </c:ser>
        <c:ser>
          <c:idx val="2"/>
          <c:order val="2"/>
          <c:tx>
            <c:strRef>
              <c:f>'Anexa 5'!$B$182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51368623254444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E-42AE-951F-ACEAB782C64E}"/>
                </c:ext>
              </c:extLst>
            </c:dLbl>
            <c:dLbl>
              <c:idx val="2"/>
              <c:layout>
                <c:manualLayout>
                  <c:x val="-1.4302237109263454E-3"/>
                  <c:y val="-1.198351781407145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06-47BD-9278-02DEFCC9ABB1}"/>
                </c:ext>
              </c:extLst>
            </c:dLbl>
            <c:dLbl>
              <c:idx val="3"/>
              <c:layout>
                <c:manualLayout>
                  <c:x val="-6.11991843798607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06-47BD-9278-02DEFCC9ABB1}"/>
                </c:ext>
              </c:extLst>
            </c:dLbl>
            <c:dLbl>
              <c:idx val="5"/>
              <c:layout>
                <c:manualLayout>
                  <c:x val="-4.3932376656825702E-3"/>
                  <c:y val="-2.45120209910396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659653975456331E-2"/>
                      <c:h val="2.32129482145276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C7F2-40E1-A731-9DE3FD906D11}"/>
                </c:ext>
              </c:extLst>
            </c:dLbl>
            <c:dLbl>
              <c:idx val="6"/>
              <c:layout>
                <c:manualLayout>
                  <c:x val="-4.36435299284127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06-47BD-9278-02DEFCC9ABB1}"/>
                </c:ext>
              </c:extLst>
            </c:dLbl>
            <c:dLbl>
              <c:idx val="8"/>
              <c:layout>
                <c:manualLayout>
                  <c:x val="-7.1661234738838958E-4"/>
                  <c:y val="-5.991758136063967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5A-4F07-9594-1F27773E4456}"/>
                </c:ext>
              </c:extLst>
            </c:dLbl>
            <c:dLbl>
              <c:idx val="9"/>
              <c:layout>
                <c:manualLayout>
                  <c:x val="4.2964677651026489E-4"/>
                  <c:y val="-5.991758136063967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5A-4F07-9594-1F27773E4456}"/>
                </c:ext>
              </c:extLst>
            </c:dLbl>
            <c:dLbl>
              <c:idx val="11"/>
              <c:layout>
                <c:manualLayout>
                  <c:x val="5.9130557510507879E-3"/>
                  <c:y val="-1.49793972675893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C-415C-86FF-52E58DEFAF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/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('Anexa 5'!$C$183,'Anexa 5'!$D$183,'Anexa 5'!$E$183,'Anexa 5'!$F$183,'Anexa 5'!$G$183,'Anexa 5'!$H$183,'Anexa 5'!$I$183,'Anexa 5'!$J$183,'Anexa 5'!$K$183,'Anexa 5'!$L$183,'Anexa 5'!$M$183,'Anexa 5'!$N$183,'Anexa 5'!$O$183)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5'!$C$182:$O$182</c:f>
              <c:numCache>
                <c:formatCode>#,##0.00</c:formatCode>
                <c:ptCount val="13"/>
                <c:pt idx="0" formatCode="0.00">
                  <c:v>2.9818773831455379</c:v>
                </c:pt>
                <c:pt idx="1">
                  <c:v>9.3664849714828833</c:v>
                </c:pt>
                <c:pt idx="2">
                  <c:v>4.7047970479704802</c:v>
                </c:pt>
                <c:pt idx="3">
                  <c:v>3.4641003796189445</c:v>
                </c:pt>
                <c:pt idx="4">
                  <c:v>0</c:v>
                </c:pt>
                <c:pt idx="5">
                  <c:v>0</c:v>
                </c:pt>
                <c:pt idx="6">
                  <c:v>8.0597014925373127</c:v>
                </c:pt>
                <c:pt idx="7">
                  <c:v>13.814717292680298</c:v>
                </c:pt>
                <c:pt idx="8">
                  <c:v>10</c:v>
                </c:pt>
                <c:pt idx="9">
                  <c:v>0.67980756067392589</c:v>
                </c:pt>
                <c:pt idx="10">
                  <c:v>8.2111436950146626</c:v>
                </c:pt>
                <c:pt idx="11">
                  <c:v>3.4520444695684946</c:v>
                </c:pt>
                <c:pt idx="12">
                  <c:v>9.266634910418917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7F2-40E1-A731-9DE3FD906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1576704"/>
        <c:axId val="171590784"/>
      </c:barChart>
      <c:catAx>
        <c:axId val="17157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n-US" sz="1000"/>
            </a:pPr>
            <a:endParaRPr lang="ro-RO"/>
          </a:p>
        </c:txPr>
        <c:crossAx val="171590784"/>
        <c:crosses val="autoZero"/>
        <c:auto val="1"/>
        <c:lblAlgn val="ctr"/>
        <c:lblOffset val="100"/>
        <c:noMultiLvlLbl val="0"/>
      </c:catAx>
      <c:valAx>
        <c:axId val="171590784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171576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430348734689063"/>
          <c:y val="0.95530547732628612"/>
          <c:w val="0.48575838611128069"/>
          <c:h val="2.34912992253768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76335857745365"/>
          <c:y val="0.1550537409242152"/>
          <c:w val="0.64599769568456811"/>
          <c:h val="0.71731003978270669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F3-4570-B30C-603D4AB5E0B5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F3-4570-B30C-603D4AB5E0B5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F3-4570-B30C-603D4AB5E0B5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C4C-4C9B-AE00-3B0449D92336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4C-4C9B-AE00-3B0449D92336}"/>
              </c:ext>
            </c:extLst>
          </c:dPt>
          <c:dLbls>
            <c:dLbl>
              <c:idx val="0"/>
              <c:layout>
                <c:manualLayout>
                  <c:x val="-0.39089916081447795"/>
                  <c:y val="0.189254365839382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568120058137722"/>
                      <c:h val="0.12768905094927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CF3-4570-B30C-603D4AB5E0B5}"/>
                </c:ext>
              </c:extLst>
            </c:dLbl>
            <c:dLbl>
              <c:idx val="1"/>
              <c:layout>
                <c:manualLayout>
                  <c:x val="-0.39395844268314328"/>
                  <c:y val="4.2216082579479675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733716311484062"/>
                      <c:h val="0.20904720044317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CF3-4570-B30C-603D4AB5E0B5}"/>
                </c:ext>
              </c:extLst>
            </c:dLbl>
            <c:dLbl>
              <c:idx val="2"/>
              <c:layout>
                <c:manualLayout>
                  <c:x val="-0.18915619475433854"/>
                  <c:y val="-0.20846773704375693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922537087773984"/>
                      <c:h val="0.15171608914252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CF3-4570-B30C-603D4AB5E0B5}"/>
                </c:ext>
              </c:extLst>
            </c:dLbl>
            <c:dLbl>
              <c:idx val="3"/>
              <c:layout>
                <c:manualLayout>
                  <c:x val="0.40700536539229243"/>
                  <c:y val="-0.1674202926705377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339017245973515"/>
                      <c:h val="0.20553101987285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C4C-4C9B-AE00-3B0449D92336}"/>
                </c:ext>
              </c:extLst>
            </c:dLbl>
            <c:dLbl>
              <c:idx val="4"/>
              <c:layout>
                <c:manualLayout>
                  <c:x val="0.4275757679923477"/>
                  <c:y val="6.435888687279232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CC4C-4C9B-AE00-3B0449D923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('Anexa 6'!$D$187,'Anexa 6'!$F$187,'Anexa 6'!$H$187,'Anexa 6'!$J$187,'Anexa 6'!$L$187)</c:f>
              <c:strCache>
                <c:ptCount val="5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ajustare</c:v>
                </c:pt>
                <c:pt idx="3">
                  <c:v>Suma total acorduri adiționale de micșorare</c:v>
                </c:pt>
                <c:pt idx="4">
                  <c:v>Suma total acorduri adiționale de rezoluțiune</c:v>
                </c:pt>
              </c:strCache>
            </c:strRef>
          </c:cat>
          <c:val>
            <c:numRef>
              <c:f>('Anexa 6'!$D$177,'Anexa 6'!$F$177,'Anexa 6'!$H$177,'Anexa 6'!$J$177,'Anexa 6'!$L$177)</c:f>
              <c:numCache>
                <c:formatCode>#,##0.00</c:formatCode>
                <c:ptCount val="5"/>
                <c:pt idx="0">
                  <c:v>1582996491.2500019</c:v>
                </c:pt>
                <c:pt idx="1">
                  <c:v>17388431.760000009</c:v>
                </c:pt>
                <c:pt idx="3">
                  <c:v>-20904077.04999999</c:v>
                </c:pt>
                <c:pt idx="4">
                  <c:v>-7152348.7799999993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F3-4570-B30C-603D4AB5E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3265464977927"/>
          <c:y val="0.13292169943998497"/>
          <c:w val="0.7334492782255625"/>
          <c:h val="0.70997665334748195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92-4319-9477-D565F0502017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92-4319-9477-D565F0502017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92-4319-9477-D565F0502017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92-4319-9477-D565F0502017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91E-4041-828E-E30CE9E0CEEE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1E-4041-828E-E30CE9E0CEEE}"/>
              </c:ext>
            </c:extLst>
          </c:dPt>
          <c:dLbls>
            <c:dLbl>
              <c:idx val="0"/>
              <c:layout>
                <c:manualLayout>
                  <c:x val="-0.23013417083539908"/>
                  <c:y val="0.24345496186177484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01581160963518"/>
                      <c:h val="0.1347231817230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D92-4319-9477-D565F0502017}"/>
                </c:ext>
              </c:extLst>
            </c:dLbl>
            <c:dLbl>
              <c:idx val="1"/>
              <c:layout>
                <c:manualLayout>
                  <c:x val="-0.5503432791948869"/>
                  <c:y val="2.0308795231470253E-5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847310362451549"/>
                      <c:h val="0.2208105494036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D92-4319-9477-D565F0502017}"/>
                </c:ext>
              </c:extLst>
            </c:dLbl>
            <c:dLbl>
              <c:idx val="2"/>
              <c:layout>
                <c:manualLayout>
                  <c:x val="-0.44922829057808078"/>
                  <c:y val="-0.2058799885593787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5681964619048523"/>
                      <c:h val="0.178484904641744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D92-4319-9477-D565F0502017}"/>
                </c:ext>
              </c:extLst>
            </c:dLbl>
            <c:dLbl>
              <c:idx val="3"/>
              <c:layout>
                <c:manualLayout>
                  <c:x val="0.24415928121073271"/>
                  <c:y val="-0.18987475396740777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690530915688833"/>
                      <c:h val="0.216483295169722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D92-4319-9477-D565F0502017}"/>
                </c:ext>
              </c:extLst>
            </c:dLbl>
            <c:dLbl>
              <c:idx val="4"/>
              <c:layout>
                <c:manualLayout>
                  <c:x val="0.29043876752247111"/>
                  <c:y val="6.179374049082973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1E-4041-828E-E30CE9E0CEEE}"/>
                </c:ext>
              </c:extLst>
            </c:dLbl>
            <c:dLbl>
              <c:idx val="5"/>
              <c:layout>
                <c:manualLayout>
                  <c:x val="0.25047012979002081"/>
                  <c:y val="0.6098773518007976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1E-4041-828E-E30CE9E0CEEE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6'!$C$187,'Anexa 6'!$E$187,'Anexa 6'!$G$187,'Anexa 6'!$I$187,'Anexa 6'!$K$187,'Anexa 6'!$M$187)</c:f>
              <c:strCache>
                <c:ptCount val="6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ajustare</c:v>
                </c:pt>
                <c:pt idx="3">
                  <c:v>Nr. total acorduri adiționale de micșorare</c:v>
                </c:pt>
                <c:pt idx="4">
                  <c:v>Nr. total acorduri adiționale de rezoluțiune</c:v>
                </c:pt>
                <c:pt idx="5">
                  <c:v>Alte acorduri adiționale</c:v>
                </c:pt>
              </c:strCache>
            </c:strRef>
          </c:cat>
          <c:val>
            <c:numRef>
              <c:f>('Anexa 6'!$C$177,'Anexa 6'!$E$177,'Anexa 6'!$G$177,'Anexa 6'!$I$177,'Anexa 6'!$K$177,'Anexa 6'!$M$177)</c:f>
              <c:numCache>
                <c:formatCode>#,##0</c:formatCode>
                <c:ptCount val="6"/>
                <c:pt idx="0">
                  <c:v>5268</c:v>
                </c:pt>
                <c:pt idx="1">
                  <c:v>324</c:v>
                </c:pt>
                <c:pt idx="3" formatCode="0">
                  <c:v>461</c:v>
                </c:pt>
                <c:pt idx="4" formatCode="0">
                  <c:v>24</c:v>
                </c:pt>
                <c:pt idx="5" formatCode="General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92-4319-9477-D565F0502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3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1962150</xdr:colOff>
      <xdr:row>36</xdr:row>
      <xdr:rowOff>142876</xdr:rowOff>
    </xdr:from>
    <xdr:to>
      <xdr:col>7</xdr:col>
      <xdr:colOff>178593</xdr:colOff>
      <xdr:row>72</xdr:row>
      <xdr:rowOff>35718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14567</xdr:colOff>
      <xdr:row>23</xdr:row>
      <xdr:rowOff>149598</xdr:rowOff>
    </xdr:from>
    <xdr:to>
      <xdr:col>17</xdr:col>
      <xdr:colOff>444873</xdr:colOff>
      <xdr:row>47</xdr:row>
      <xdr:rowOff>153519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4962AD8-38FF-45C7-A8C1-7DEE0EEFE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573181</xdr:colOff>
      <xdr:row>24</xdr:row>
      <xdr:rowOff>113185</xdr:rowOff>
    </xdr:from>
    <xdr:to>
      <xdr:col>25</xdr:col>
      <xdr:colOff>378199</xdr:colOff>
      <xdr:row>48</xdr:row>
      <xdr:rowOff>129427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D2C49225-4CB8-4CDF-A456-256A27937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412750</xdr:colOff>
      <xdr:row>22</xdr:row>
      <xdr:rowOff>74612</xdr:rowOff>
    </xdr:from>
    <xdr:to>
      <xdr:col>22</xdr:col>
      <xdr:colOff>95249</xdr:colOff>
      <xdr:row>36</xdr:row>
      <xdr:rowOff>3175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BF3CC1E-5C49-4875-BA86-CB3D7BAA1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138111</xdr:colOff>
      <xdr:row>22</xdr:row>
      <xdr:rowOff>117474</xdr:rowOff>
    </xdr:from>
    <xdr:to>
      <xdr:col>10</xdr:col>
      <xdr:colOff>50798</xdr:colOff>
      <xdr:row>44</xdr:row>
      <xdr:rowOff>50799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34DDD83-AA00-4960-9C68-4D6BB4C83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276226</xdr:colOff>
      <xdr:row>23</xdr:row>
      <xdr:rowOff>152400</xdr:rowOff>
    </xdr:from>
    <xdr:to>
      <xdr:col>4</xdr:col>
      <xdr:colOff>161926</xdr:colOff>
      <xdr:row>56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740569</xdr:colOff>
      <xdr:row>28</xdr:row>
      <xdr:rowOff>47627</xdr:rowOff>
    </xdr:from>
    <xdr:to>
      <xdr:col>6</xdr:col>
      <xdr:colOff>0</xdr:colOff>
      <xdr:row>59</xdr:row>
      <xdr:rowOff>83343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28</xdr:row>
      <xdr:rowOff>61916</xdr:rowOff>
    </xdr:from>
    <xdr:to>
      <xdr:col>24</xdr:col>
      <xdr:colOff>511969</xdr:colOff>
      <xdr:row>59</xdr:row>
      <xdr:rowOff>71437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173491</xdr:colOff>
      <xdr:row>182</xdr:row>
      <xdr:rowOff>914400</xdr:rowOff>
    </xdr:from>
    <xdr:to>
      <xdr:col>8</xdr:col>
      <xdr:colOff>217714</xdr:colOff>
      <xdr:row>216</xdr:row>
      <xdr:rowOff>21167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227034</xdr:colOff>
      <xdr:row>182</xdr:row>
      <xdr:rowOff>689679</xdr:rowOff>
    </xdr:from>
    <xdr:to>
      <xdr:col>21</xdr:col>
      <xdr:colOff>143276</xdr:colOff>
      <xdr:row>214</xdr:row>
      <xdr:rowOff>112593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179916</xdr:colOff>
      <xdr:row>224</xdr:row>
      <xdr:rowOff>113242</xdr:rowOff>
    </xdr:from>
    <xdr:to>
      <xdr:col>8</xdr:col>
      <xdr:colOff>302558</xdr:colOff>
      <xdr:row>274</xdr:row>
      <xdr:rowOff>40821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317188</xdr:colOff>
      <xdr:row>186</xdr:row>
      <xdr:rowOff>694080</xdr:rowOff>
    </xdr:from>
    <xdr:to>
      <xdr:col>7</xdr:col>
      <xdr:colOff>465667</xdr:colOff>
      <xdr:row>216</xdr:row>
      <xdr:rowOff>137585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631263</xdr:colOff>
      <xdr:row>187</xdr:row>
      <xdr:rowOff>10583</xdr:rowOff>
    </xdr:from>
    <xdr:to>
      <xdr:col>17</xdr:col>
      <xdr:colOff>317500</xdr:colOff>
      <xdr:row>216</xdr:row>
      <xdr:rowOff>133849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68979</xdr:colOff>
      <xdr:row>219</xdr:row>
      <xdr:rowOff>32373</xdr:rowOff>
    </xdr:from>
    <xdr:to>
      <xdr:col>11</xdr:col>
      <xdr:colOff>179915</xdr:colOff>
      <xdr:row>267</xdr:row>
      <xdr:rowOff>133225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107</xdr:row>
      <xdr:rowOff>114301</xdr:rowOff>
    </xdr:from>
    <xdr:to>
      <xdr:col>5</xdr:col>
      <xdr:colOff>228600</xdr:colOff>
      <xdr:row>135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247651</xdr:colOff>
      <xdr:row>108</xdr:row>
      <xdr:rowOff>9525</xdr:rowOff>
    </xdr:from>
    <xdr:to>
      <xdr:col>13</xdr:col>
      <xdr:colOff>114300</xdr:colOff>
      <xdr:row>135</xdr:row>
      <xdr:rowOff>66675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952501</xdr:colOff>
      <xdr:row>138</xdr:row>
      <xdr:rowOff>38100</xdr:rowOff>
    </xdr:from>
    <xdr:to>
      <xdr:col>11</xdr:col>
      <xdr:colOff>704850</xdr:colOff>
      <xdr:row>193</xdr:row>
      <xdr:rowOff>76200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510117</xdr:colOff>
      <xdr:row>16</xdr:row>
      <xdr:rowOff>15322</xdr:rowOff>
    </xdr:from>
    <xdr:to>
      <xdr:col>12</xdr:col>
      <xdr:colOff>927100</xdr:colOff>
      <xdr:row>39</xdr:row>
      <xdr:rowOff>7039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15</xdr:row>
      <xdr:rowOff>156543</xdr:rowOff>
    </xdr:from>
    <xdr:to>
      <xdr:col>5</xdr:col>
      <xdr:colOff>552450</xdr:colOff>
      <xdr:row>38</xdr:row>
      <xdr:rowOff>156543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419100</xdr:colOff>
      <xdr:row>28</xdr:row>
      <xdr:rowOff>147637</xdr:rowOff>
    </xdr:from>
    <xdr:to>
      <xdr:col>21</xdr:col>
      <xdr:colOff>323850</xdr:colOff>
      <xdr:row>45</xdr:row>
      <xdr:rowOff>138112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A3305C25-582D-64E0-714D-BC9525462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342900</xdr:colOff>
      <xdr:row>9</xdr:row>
      <xdr:rowOff>414337</xdr:rowOff>
    </xdr:from>
    <xdr:to>
      <xdr:col>21</xdr:col>
      <xdr:colOff>0</xdr:colOff>
      <xdr:row>19</xdr:row>
      <xdr:rowOff>128587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6557F473-EC68-1460-00F7-34067569D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533701</xdr:colOff>
      <xdr:row>11</xdr:row>
      <xdr:rowOff>440418</xdr:rowOff>
    </xdr:from>
    <xdr:to>
      <xdr:col>33</xdr:col>
      <xdr:colOff>571501</xdr:colOff>
      <xdr:row>30</xdr:row>
      <xdr:rowOff>10584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211666</xdr:colOff>
      <xdr:row>15</xdr:row>
      <xdr:rowOff>35984</xdr:rowOff>
    </xdr:from>
    <xdr:to>
      <xdr:col>20</xdr:col>
      <xdr:colOff>275166</xdr:colOff>
      <xdr:row>25</xdr:row>
      <xdr:rowOff>143934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49DCD2E-F11B-0591-52F6-305316368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O63"/>
  <sheetViews>
    <sheetView tabSelected="1" view="pageBreakPreview" zoomScale="80" zoomScaleNormal="55" zoomScaleSheetLayoutView="80" workbookViewId="0">
      <selection activeCell="P19" sqref="P19"/>
    </sheetView>
  </sheetViews>
  <sheetFormatPr defaultRowHeight="12.75" x14ac:dyDescent="0.2"/>
  <cols>
    <col min="1" max="1" width="7.42578125" style="1" customWidth="1"/>
    <col min="2" max="2" width="59.7109375" style="1" customWidth="1"/>
    <col min="3" max="3" width="30.7109375" style="2" customWidth="1"/>
    <col min="4" max="4" width="12.28515625" style="1" customWidth="1"/>
    <col min="5" max="7" width="13.28515625" style="1" customWidth="1"/>
    <col min="8" max="8" width="11.28515625" style="1" customWidth="1"/>
    <col min="9" max="9" width="33.85546875" style="1" customWidth="1"/>
    <col min="10" max="257" width="8.85546875" style="1"/>
    <col min="258" max="258" width="7.42578125" style="1" customWidth="1"/>
    <col min="259" max="259" width="54.28515625" style="1" customWidth="1"/>
    <col min="260" max="260" width="0" style="1" hidden="1" customWidth="1"/>
    <col min="261" max="261" width="9.5703125" style="1" customWidth="1"/>
    <col min="262" max="262" width="13.28515625" style="1" customWidth="1"/>
    <col min="263" max="263" width="8.85546875" style="1"/>
    <col min="264" max="264" width="8" style="1" customWidth="1"/>
    <col min="265" max="513" width="8.85546875" style="1"/>
    <col min="514" max="514" width="7.42578125" style="1" customWidth="1"/>
    <col min="515" max="515" width="54.28515625" style="1" customWidth="1"/>
    <col min="516" max="516" width="0" style="1" hidden="1" customWidth="1"/>
    <col min="517" max="517" width="9.5703125" style="1" customWidth="1"/>
    <col min="518" max="518" width="13.28515625" style="1" customWidth="1"/>
    <col min="519" max="519" width="8.85546875" style="1"/>
    <col min="520" max="520" width="8" style="1" customWidth="1"/>
    <col min="521" max="769" width="8.85546875" style="1"/>
    <col min="770" max="770" width="7.42578125" style="1" customWidth="1"/>
    <col min="771" max="771" width="54.28515625" style="1" customWidth="1"/>
    <col min="772" max="772" width="0" style="1" hidden="1" customWidth="1"/>
    <col min="773" max="773" width="9.5703125" style="1" customWidth="1"/>
    <col min="774" max="774" width="13.28515625" style="1" customWidth="1"/>
    <col min="775" max="775" width="8.85546875" style="1"/>
    <col min="776" max="776" width="8" style="1" customWidth="1"/>
    <col min="777" max="1025" width="8.85546875" style="1"/>
    <col min="1026" max="1026" width="7.42578125" style="1" customWidth="1"/>
    <col min="1027" max="1027" width="54.28515625" style="1" customWidth="1"/>
    <col min="1028" max="1028" width="0" style="1" hidden="1" customWidth="1"/>
    <col min="1029" max="1029" width="9.5703125" style="1" customWidth="1"/>
    <col min="1030" max="1030" width="13.28515625" style="1" customWidth="1"/>
    <col min="1031" max="1031" width="8.85546875" style="1"/>
    <col min="1032" max="1032" width="8" style="1" customWidth="1"/>
    <col min="1033" max="1281" width="8.85546875" style="1"/>
    <col min="1282" max="1282" width="7.42578125" style="1" customWidth="1"/>
    <col min="1283" max="1283" width="54.28515625" style="1" customWidth="1"/>
    <col min="1284" max="1284" width="0" style="1" hidden="1" customWidth="1"/>
    <col min="1285" max="1285" width="9.5703125" style="1" customWidth="1"/>
    <col min="1286" max="1286" width="13.28515625" style="1" customWidth="1"/>
    <col min="1287" max="1287" width="8.85546875" style="1"/>
    <col min="1288" max="1288" width="8" style="1" customWidth="1"/>
    <col min="1289" max="1537" width="8.85546875" style="1"/>
    <col min="1538" max="1538" width="7.42578125" style="1" customWidth="1"/>
    <col min="1539" max="1539" width="54.28515625" style="1" customWidth="1"/>
    <col min="1540" max="1540" width="0" style="1" hidden="1" customWidth="1"/>
    <col min="1541" max="1541" width="9.5703125" style="1" customWidth="1"/>
    <col min="1542" max="1542" width="13.28515625" style="1" customWidth="1"/>
    <col min="1543" max="1543" width="8.85546875" style="1"/>
    <col min="1544" max="1544" width="8" style="1" customWidth="1"/>
    <col min="1545" max="1793" width="8.85546875" style="1"/>
    <col min="1794" max="1794" width="7.42578125" style="1" customWidth="1"/>
    <col min="1795" max="1795" width="54.28515625" style="1" customWidth="1"/>
    <col min="1796" max="1796" width="0" style="1" hidden="1" customWidth="1"/>
    <col min="1797" max="1797" width="9.5703125" style="1" customWidth="1"/>
    <col min="1798" max="1798" width="13.28515625" style="1" customWidth="1"/>
    <col min="1799" max="1799" width="8.85546875" style="1"/>
    <col min="1800" max="1800" width="8" style="1" customWidth="1"/>
    <col min="1801" max="2049" width="8.85546875" style="1"/>
    <col min="2050" max="2050" width="7.42578125" style="1" customWidth="1"/>
    <col min="2051" max="2051" width="54.28515625" style="1" customWidth="1"/>
    <col min="2052" max="2052" width="0" style="1" hidden="1" customWidth="1"/>
    <col min="2053" max="2053" width="9.5703125" style="1" customWidth="1"/>
    <col min="2054" max="2054" width="13.28515625" style="1" customWidth="1"/>
    <col min="2055" max="2055" width="8.85546875" style="1"/>
    <col min="2056" max="2056" width="8" style="1" customWidth="1"/>
    <col min="2057" max="2305" width="8.85546875" style="1"/>
    <col min="2306" max="2306" width="7.42578125" style="1" customWidth="1"/>
    <col min="2307" max="2307" width="54.28515625" style="1" customWidth="1"/>
    <col min="2308" max="2308" width="0" style="1" hidden="1" customWidth="1"/>
    <col min="2309" max="2309" width="9.5703125" style="1" customWidth="1"/>
    <col min="2310" max="2310" width="13.28515625" style="1" customWidth="1"/>
    <col min="2311" max="2311" width="8.85546875" style="1"/>
    <col min="2312" max="2312" width="8" style="1" customWidth="1"/>
    <col min="2313" max="2561" width="8.85546875" style="1"/>
    <col min="2562" max="2562" width="7.42578125" style="1" customWidth="1"/>
    <col min="2563" max="2563" width="54.28515625" style="1" customWidth="1"/>
    <col min="2564" max="2564" width="0" style="1" hidden="1" customWidth="1"/>
    <col min="2565" max="2565" width="9.5703125" style="1" customWidth="1"/>
    <col min="2566" max="2566" width="13.28515625" style="1" customWidth="1"/>
    <col min="2567" max="2567" width="8.85546875" style="1"/>
    <col min="2568" max="2568" width="8" style="1" customWidth="1"/>
    <col min="2569" max="2817" width="8.85546875" style="1"/>
    <col min="2818" max="2818" width="7.42578125" style="1" customWidth="1"/>
    <col min="2819" max="2819" width="54.28515625" style="1" customWidth="1"/>
    <col min="2820" max="2820" width="0" style="1" hidden="1" customWidth="1"/>
    <col min="2821" max="2821" width="9.5703125" style="1" customWidth="1"/>
    <col min="2822" max="2822" width="13.28515625" style="1" customWidth="1"/>
    <col min="2823" max="2823" width="8.85546875" style="1"/>
    <col min="2824" max="2824" width="8" style="1" customWidth="1"/>
    <col min="2825" max="3073" width="8.85546875" style="1"/>
    <col min="3074" max="3074" width="7.42578125" style="1" customWidth="1"/>
    <col min="3075" max="3075" width="54.28515625" style="1" customWidth="1"/>
    <col min="3076" max="3076" width="0" style="1" hidden="1" customWidth="1"/>
    <col min="3077" max="3077" width="9.5703125" style="1" customWidth="1"/>
    <col min="3078" max="3078" width="13.28515625" style="1" customWidth="1"/>
    <col min="3079" max="3079" width="8.85546875" style="1"/>
    <col min="3080" max="3080" width="8" style="1" customWidth="1"/>
    <col min="3081" max="3329" width="8.85546875" style="1"/>
    <col min="3330" max="3330" width="7.42578125" style="1" customWidth="1"/>
    <col min="3331" max="3331" width="54.28515625" style="1" customWidth="1"/>
    <col min="3332" max="3332" width="0" style="1" hidden="1" customWidth="1"/>
    <col min="3333" max="3333" width="9.5703125" style="1" customWidth="1"/>
    <col min="3334" max="3334" width="13.28515625" style="1" customWidth="1"/>
    <col min="3335" max="3335" width="8.85546875" style="1"/>
    <col min="3336" max="3336" width="8" style="1" customWidth="1"/>
    <col min="3337" max="3585" width="8.85546875" style="1"/>
    <col min="3586" max="3586" width="7.42578125" style="1" customWidth="1"/>
    <col min="3587" max="3587" width="54.28515625" style="1" customWidth="1"/>
    <col min="3588" max="3588" width="0" style="1" hidden="1" customWidth="1"/>
    <col min="3589" max="3589" width="9.5703125" style="1" customWidth="1"/>
    <col min="3590" max="3590" width="13.28515625" style="1" customWidth="1"/>
    <col min="3591" max="3591" width="8.85546875" style="1"/>
    <col min="3592" max="3592" width="8" style="1" customWidth="1"/>
    <col min="3593" max="3841" width="8.85546875" style="1"/>
    <col min="3842" max="3842" width="7.42578125" style="1" customWidth="1"/>
    <col min="3843" max="3843" width="54.28515625" style="1" customWidth="1"/>
    <col min="3844" max="3844" width="0" style="1" hidden="1" customWidth="1"/>
    <col min="3845" max="3845" width="9.5703125" style="1" customWidth="1"/>
    <col min="3846" max="3846" width="13.28515625" style="1" customWidth="1"/>
    <col min="3847" max="3847" width="8.85546875" style="1"/>
    <col min="3848" max="3848" width="8" style="1" customWidth="1"/>
    <col min="3849" max="4097" width="8.85546875" style="1"/>
    <col min="4098" max="4098" width="7.42578125" style="1" customWidth="1"/>
    <col min="4099" max="4099" width="54.28515625" style="1" customWidth="1"/>
    <col min="4100" max="4100" width="0" style="1" hidden="1" customWidth="1"/>
    <col min="4101" max="4101" width="9.5703125" style="1" customWidth="1"/>
    <col min="4102" max="4102" width="13.28515625" style="1" customWidth="1"/>
    <col min="4103" max="4103" width="8.85546875" style="1"/>
    <col min="4104" max="4104" width="8" style="1" customWidth="1"/>
    <col min="4105" max="4353" width="8.85546875" style="1"/>
    <col min="4354" max="4354" width="7.42578125" style="1" customWidth="1"/>
    <col min="4355" max="4355" width="54.28515625" style="1" customWidth="1"/>
    <col min="4356" max="4356" width="0" style="1" hidden="1" customWidth="1"/>
    <col min="4357" max="4357" width="9.5703125" style="1" customWidth="1"/>
    <col min="4358" max="4358" width="13.28515625" style="1" customWidth="1"/>
    <col min="4359" max="4359" width="8.85546875" style="1"/>
    <col min="4360" max="4360" width="8" style="1" customWidth="1"/>
    <col min="4361" max="4609" width="8.85546875" style="1"/>
    <col min="4610" max="4610" width="7.42578125" style="1" customWidth="1"/>
    <col min="4611" max="4611" width="54.28515625" style="1" customWidth="1"/>
    <col min="4612" max="4612" width="0" style="1" hidden="1" customWidth="1"/>
    <col min="4613" max="4613" width="9.5703125" style="1" customWidth="1"/>
    <col min="4614" max="4614" width="13.28515625" style="1" customWidth="1"/>
    <col min="4615" max="4615" width="8.85546875" style="1"/>
    <col min="4616" max="4616" width="8" style="1" customWidth="1"/>
    <col min="4617" max="4865" width="8.85546875" style="1"/>
    <col min="4866" max="4866" width="7.42578125" style="1" customWidth="1"/>
    <col min="4867" max="4867" width="54.28515625" style="1" customWidth="1"/>
    <col min="4868" max="4868" width="0" style="1" hidden="1" customWidth="1"/>
    <col min="4869" max="4869" width="9.5703125" style="1" customWidth="1"/>
    <col min="4870" max="4870" width="13.28515625" style="1" customWidth="1"/>
    <col min="4871" max="4871" width="8.85546875" style="1"/>
    <col min="4872" max="4872" width="8" style="1" customWidth="1"/>
    <col min="4873" max="5121" width="8.85546875" style="1"/>
    <col min="5122" max="5122" width="7.42578125" style="1" customWidth="1"/>
    <col min="5123" max="5123" width="54.28515625" style="1" customWidth="1"/>
    <col min="5124" max="5124" width="0" style="1" hidden="1" customWidth="1"/>
    <col min="5125" max="5125" width="9.5703125" style="1" customWidth="1"/>
    <col min="5126" max="5126" width="13.28515625" style="1" customWidth="1"/>
    <col min="5127" max="5127" width="8.85546875" style="1"/>
    <col min="5128" max="5128" width="8" style="1" customWidth="1"/>
    <col min="5129" max="5377" width="8.85546875" style="1"/>
    <col min="5378" max="5378" width="7.42578125" style="1" customWidth="1"/>
    <col min="5379" max="5379" width="54.28515625" style="1" customWidth="1"/>
    <col min="5380" max="5380" width="0" style="1" hidden="1" customWidth="1"/>
    <col min="5381" max="5381" width="9.5703125" style="1" customWidth="1"/>
    <col min="5382" max="5382" width="13.28515625" style="1" customWidth="1"/>
    <col min="5383" max="5383" width="8.85546875" style="1"/>
    <col min="5384" max="5384" width="8" style="1" customWidth="1"/>
    <col min="5385" max="5633" width="8.85546875" style="1"/>
    <col min="5634" max="5634" width="7.42578125" style="1" customWidth="1"/>
    <col min="5635" max="5635" width="54.28515625" style="1" customWidth="1"/>
    <col min="5636" max="5636" width="0" style="1" hidden="1" customWidth="1"/>
    <col min="5637" max="5637" width="9.5703125" style="1" customWidth="1"/>
    <col min="5638" max="5638" width="13.28515625" style="1" customWidth="1"/>
    <col min="5639" max="5639" width="8.85546875" style="1"/>
    <col min="5640" max="5640" width="8" style="1" customWidth="1"/>
    <col min="5641" max="5889" width="8.85546875" style="1"/>
    <col min="5890" max="5890" width="7.42578125" style="1" customWidth="1"/>
    <col min="5891" max="5891" width="54.28515625" style="1" customWidth="1"/>
    <col min="5892" max="5892" width="0" style="1" hidden="1" customWidth="1"/>
    <col min="5893" max="5893" width="9.5703125" style="1" customWidth="1"/>
    <col min="5894" max="5894" width="13.28515625" style="1" customWidth="1"/>
    <col min="5895" max="5895" width="8.85546875" style="1"/>
    <col min="5896" max="5896" width="8" style="1" customWidth="1"/>
    <col min="5897" max="6145" width="8.85546875" style="1"/>
    <col min="6146" max="6146" width="7.42578125" style="1" customWidth="1"/>
    <col min="6147" max="6147" width="54.28515625" style="1" customWidth="1"/>
    <col min="6148" max="6148" width="0" style="1" hidden="1" customWidth="1"/>
    <col min="6149" max="6149" width="9.5703125" style="1" customWidth="1"/>
    <col min="6150" max="6150" width="13.28515625" style="1" customWidth="1"/>
    <col min="6151" max="6151" width="8.85546875" style="1"/>
    <col min="6152" max="6152" width="8" style="1" customWidth="1"/>
    <col min="6153" max="6401" width="8.85546875" style="1"/>
    <col min="6402" max="6402" width="7.42578125" style="1" customWidth="1"/>
    <col min="6403" max="6403" width="54.28515625" style="1" customWidth="1"/>
    <col min="6404" max="6404" width="0" style="1" hidden="1" customWidth="1"/>
    <col min="6405" max="6405" width="9.5703125" style="1" customWidth="1"/>
    <col min="6406" max="6406" width="13.28515625" style="1" customWidth="1"/>
    <col min="6407" max="6407" width="8.85546875" style="1"/>
    <col min="6408" max="6408" width="8" style="1" customWidth="1"/>
    <col min="6409" max="6657" width="8.85546875" style="1"/>
    <col min="6658" max="6658" width="7.42578125" style="1" customWidth="1"/>
    <col min="6659" max="6659" width="54.28515625" style="1" customWidth="1"/>
    <col min="6660" max="6660" width="0" style="1" hidden="1" customWidth="1"/>
    <col min="6661" max="6661" width="9.5703125" style="1" customWidth="1"/>
    <col min="6662" max="6662" width="13.28515625" style="1" customWidth="1"/>
    <col min="6663" max="6663" width="8.85546875" style="1"/>
    <col min="6664" max="6664" width="8" style="1" customWidth="1"/>
    <col min="6665" max="6913" width="8.85546875" style="1"/>
    <col min="6914" max="6914" width="7.42578125" style="1" customWidth="1"/>
    <col min="6915" max="6915" width="54.28515625" style="1" customWidth="1"/>
    <col min="6916" max="6916" width="0" style="1" hidden="1" customWidth="1"/>
    <col min="6917" max="6917" width="9.5703125" style="1" customWidth="1"/>
    <col min="6918" max="6918" width="13.28515625" style="1" customWidth="1"/>
    <col min="6919" max="6919" width="8.85546875" style="1"/>
    <col min="6920" max="6920" width="8" style="1" customWidth="1"/>
    <col min="6921" max="7169" width="8.85546875" style="1"/>
    <col min="7170" max="7170" width="7.42578125" style="1" customWidth="1"/>
    <col min="7171" max="7171" width="54.28515625" style="1" customWidth="1"/>
    <col min="7172" max="7172" width="0" style="1" hidden="1" customWidth="1"/>
    <col min="7173" max="7173" width="9.5703125" style="1" customWidth="1"/>
    <col min="7174" max="7174" width="13.28515625" style="1" customWidth="1"/>
    <col min="7175" max="7175" width="8.85546875" style="1"/>
    <col min="7176" max="7176" width="8" style="1" customWidth="1"/>
    <col min="7177" max="7425" width="8.85546875" style="1"/>
    <col min="7426" max="7426" width="7.42578125" style="1" customWidth="1"/>
    <col min="7427" max="7427" width="54.28515625" style="1" customWidth="1"/>
    <col min="7428" max="7428" width="0" style="1" hidden="1" customWidth="1"/>
    <col min="7429" max="7429" width="9.5703125" style="1" customWidth="1"/>
    <col min="7430" max="7430" width="13.28515625" style="1" customWidth="1"/>
    <col min="7431" max="7431" width="8.85546875" style="1"/>
    <col min="7432" max="7432" width="8" style="1" customWidth="1"/>
    <col min="7433" max="7681" width="8.85546875" style="1"/>
    <col min="7682" max="7682" width="7.42578125" style="1" customWidth="1"/>
    <col min="7683" max="7683" width="54.28515625" style="1" customWidth="1"/>
    <col min="7684" max="7684" width="0" style="1" hidden="1" customWidth="1"/>
    <col min="7685" max="7685" width="9.5703125" style="1" customWidth="1"/>
    <col min="7686" max="7686" width="13.28515625" style="1" customWidth="1"/>
    <col min="7687" max="7687" width="8.85546875" style="1"/>
    <col min="7688" max="7688" width="8" style="1" customWidth="1"/>
    <col min="7689" max="7937" width="8.85546875" style="1"/>
    <col min="7938" max="7938" width="7.42578125" style="1" customWidth="1"/>
    <col min="7939" max="7939" width="54.28515625" style="1" customWidth="1"/>
    <col min="7940" max="7940" width="0" style="1" hidden="1" customWidth="1"/>
    <col min="7941" max="7941" width="9.5703125" style="1" customWidth="1"/>
    <col min="7942" max="7942" width="13.28515625" style="1" customWidth="1"/>
    <col min="7943" max="7943" width="8.85546875" style="1"/>
    <col min="7944" max="7944" width="8" style="1" customWidth="1"/>
    <col min="7945" max="8193" width="8.85546875" style="1"/>
    <col min="8194" max="8194" width="7.42578125" style="1" customWidth="1"/>
    <col min="8195" max="8195" width="54.28515625" style="1" customWidth="1"/>
    <col min="8196" max="8196" width="0" style="1" hidden="1" customWidth="1"/>
    <col min="8197" max="8197" width="9.5703125" style="1" customWidth="1"/>
    <col min="8198" max="8198" width="13.28515625" style="1" customWidth="1"/>
    <col min="8199" max="8199" width="8.85546875" style="1"/>
    <col min="8200" max="8200" width="8" style="1" customWidth="1"/>
    <col min="8201" max="8449" width="8.85546875" style="1"/>
    <col min="8450" max="8450" width="7.42578125" style="1" customWidth="1"/>
    <col min="8451" max="8451" width="54.28515625" style="1" customWidth="1"/>
    <col min="8452" max="8452" width="0" style="1" hidden="1" customWidth="1"/>
    <col min="8453" max="8453" width="9.5703125" style="1" customWidth="1"/>
    <col min="8454" max="8454" width="13.28515625" style="1" customWidth="1"/>
    <col min="8455" max="8455" width="8.85546875" style="1"/>
    <col min="8456" max="8456" width="8" style="1" customWidth="1"/>
    <col min="8457" max="8705" width="8.85546875" style="1"/>
    <col min="8706" max="8706" width="7.42578125" style="1" customWidth="1"/>
    <col min="8707" max="8707" width="54.28515625" style="1" customWidth="1"/>
    <col min="8708" max="8708" width="0" style="1" hidden="1" customWidth="1"/>
    <col min="8709" max="8709" width="9.5703125" style="1" customWidth="1"/>
    <col min="8710" max="8710" width="13.28515625" style="1" customWidth="1"/>
    <col min="8711" max="8711" width="8.85546875" style="1"/>
    <col min="8712" max="8712" width="8" style="1" customWidth="1"/>
    <col min="8713" max="8961" width="8.85546875" style="1"/>
    <col min="8962" max="8962" width="7.42578125" style="1" customWidth="1"/>
    <col min="8963" max="8963" width="54.28515625" style="1" customWidth="1"/>
    <col min="8964" max="8964" width="0" style="1" hidden="1" customWidth="1"/>
    <col min="8965" max="8965" width="9.5703125" style="1" customWidth="1"/>
    <col min="8966" max="8966" width="13.28515625" style="1" customWidth="1"/>
    <col min="8967" max="8967" width="8.85546875" style="1"/>
    <col min="8968" max="8968" width="8" style="1" customWidth="1"/>
    <col min="8969" max="9217" width="8.85546875" style="1"/>
    <col min="9218" max="9218" width="7.42578125" style="1" customWidth="1"/>
    <col min="9219" max="9219" width="54.28515625" style="1" customWidth="1"/>
    <col min="9220" max="9220" width="0" style="1" hidden="1" customWidth="1"/>
    <col min="9221" max="9221" width="9.5703125" style="1" customWidth="1"/>
    <col min="9222" max="9222" width="13.28515625" style="1" customWidth="1"/>
    <col min="9223" max="9223" width="8.85546875" style="1"/>
    <col min="9224" max="9224" width="8" style="1" customWidth="1"/>
    <col min="9225" max="9473" width="8.85546875" style="1"/>
    <col min="9474" max="9474" width="7.42578125" style="1" customWidth="1"/>
    <col min="9475" max="9475" width="54.28515625" style="1" customWidth="1"/>
    <col min="9476" max="9476" width="0" style="1" hidden="1" customWidth="1"/>
    <col min="9477" max="9477" width="9.5703125" style="1" customWidth="1"/>
    <col min="9478" max="9478" width="13.28515625" style="1" customWidth="1"/>
    <col min="9479" max="9479" width="8.85546875" style="1"/>
    <col min="9480" max="9480" width="8" style="1" customWidth="1"/>
    <col min="9481" max="9729" width="8.85546875" style="1"/>
    <col min="9730" max="9730" width="7.42578125" style="1" customWidth="1"/>
    <col min="9731" max="9731" width="54.28515625" style="1" customWidth="1"/>
    <col min="9732" max="9732" width="0" style="1" hidden="1" customWidth="1"/>
    <col min="9733" max="9733" width="9.5703125" style="1" customWidth="1"/>
    <col min="9734" max="9734" width="13.28515625" style="1" customWidth="1"/>
    <col min="9735" max="9735" width="8.85546875" style="1"/>
    <col min="9736" max="9736" width="8" style="1" customWidth="1"/>
    <col min="9737" max="9985" width="8.85546875" style="1"/>
    <col min="9986" max="9986" width="7.42578125" style="1" customWidth="1"/>
    <col min="9987" max="9987" width="54.28515625" style="1" customWidth="1"/>
    <col min="9988" max="9988" width="0" style="1" hidden="1" customWidth="1"/>
    <col min="9989" max="9989" width="9.5703125" style="1" customWidth="1"/>
    <col min="9990" max="9990" width="13.28515625" style="1" customWidth="1"/>
    <col min="9991" max="9991" width="8.85546875" style="1"/>
    <col min="9992" max="9992" width="8" style="1" customWidth="1"/>
    <col min="9993" max="10241" width="8.85546875" style="1"/>
    <col min="10242" max="10242" width="7.42578125" style="1" customWidth="1"/>
    <col min="10243" max="10243" width="54.28515625" style="1" customWidth="1"/>
    <col min="10244" max="10244" width="0" style="1" hidden="1" customWidth="1"/>
    <col min="10245" max="10245" width="9.5703125" style="1" customWidth="1"/>
    <col min="10246" max="10246" width="13.28515625" style="1" customWidth="1"/>
    <col min="10247" max="10247" width="8.85546875" style="1"/>
    <col min="10248" max="10248" width="8" style="1" customWidth="1"/>
    <col min="10249" max="10497" width="8.85546875" style="1"/>
    <col min="10498" max="10498" width="7.42578125" style="1" customWidth="1"/>
    <col min="10499" max="10499" width="54.28515625" style="1" customWidth="1"/>
    <col min="10500" max="10500" width="0" style="1" hidden="1" customWidth="1"/>
    <col min="10501" max="10501" width="9.5703125" style="1" customWidth="1"/>
    <col min="10502" max="10502" width="13.28515625" style="1" customWidth="1"/>
    <col min="10503" max="10503" width="8.85546875" style="1"/>
    <col min="10504" max="10504" width="8" style="1" customWidth="1"/>
    <col min="10505" max="10753" width="8.85546875" style="1"/>
    <col min="10754" max="10754" width="7.42578125" style="1" customWidth="1"/>
    <col min="10755" max="10755" width="54.28515625" style="1" customWidth="1"/>
    <col min="10756" max="10756" width="0" style="1" hidden="1" customWidth="1"/>
    <col min="10757" max="10757" width="9.5703125" style="1" customWidth="1"/>
    <col min="10758" max="10758" width="13.28515625" style="1" customWidth="1"/>
    <col min="10759" max="10759" width="8.85546875" style="1"/>
    <col min="10760" max="10760" width="8" style="1" customWidth="1"/>
    <col min="10761" max="11009" width="8.85546875" style="1"/>
    <col min="11010" max="11010" width="7.42578125" style="1" customWidth="1"/>
    <col min="11011" max="11011" width="54.28515625" style="1" customWidth="1"/>
    <col min="11012" max="11012" width="0" style="1" hidden="1" customWidth="1"/>
    <col min="11013" max="11013" width="9.5703125" style="1" customWidth="1"/>
    <col min="11014" max="11014" width="13.28515625" style="1" customWidth="1"/>
    <col min="11015" max="11015" width="8.85546875" style="1"/>
    <col min="11016" max="11016" width="8" style="1" customWidth="1"/>
    <col min="11017" max="11265" width="8.85546875" style="1"/>
    <col min="11266" max="11266" width="7.42578125" style="1" customWidth="1"/>
    <col min="11267" max="11267" width="54.28515625" style="1" customWidth="1"/>
    <col min="11268" max="11268" width="0" style="1" hidden="1" customWidth="1"/>
    <col min="11269" max="11269" width="9.5703125" style="1" customWidth="1"/>
    <col min="11270" max="11270" width="13.28515625" style="1" customWidth="1"/>
    <col min="11271" max="11271" width="8.85546875" style="1"/>
    <col min="11272" max="11272" width="8" style="1" customWidth="1"/>
    <col min="11273" max="11521" width="8.85546875" style="1"/>
    <col min="11522" max="11522" width="7.42578125" style="1" customWidth="1"/>
    <col min="11523" max="11523" width="54.28515625" style="1" customWidth="1"/>
    <col min="11524" max="11524" width="0" style="1" hidden="1" customWidth="1"/>
    <col min="11525" max="11525" width="9.5703125" style="1" customWidth="1"/>
    <col min="11526" max="11526" width="13.28515625" style="1" customWidth="1"/>
    <col min="11527" max="11527" width="8.85546875" style="1"/>
    <col min="11528" max="11528" width="8" style="1" customWidth="1"/>
    <col min="11529" max="11777" width="8.85546875" style="1"/>
    <col min="11778" max="11778" width="7.42578125" style="1" customWidth="1"/>
    <col min="11779" max="11779" width="54.28515625" style="1" customWidth="1"/>
    <col min="11780" max="11780" width="0" style="1" hidden="1" customWidth="1"/>
    <col min="11781" max="11781" width="9.5703125" style="1" customWidth="1"/>
    <col min="11782" max="11782" width="13.28515625" style="1" customWidth="1"/>
    <col min="11783" max="11783" width="8.85546875" style="1"/>
    <col min="11784" max="11784" width="8" style="1" customWidth="1"/>
    <col min="11785" max="12033" width="8.85546875" style="1"/>
    <col min="12034" max="12034" width="7.42578125" style="1" customWidth="1"/>
    <col min="12035" max="12035" width="54.28515625" style="1" customWidth="1"/>
    <col min="12036" max="12036" width="0" style="1" hidden="1" customWidth="1"/>
    <col min="12037" max="12037" width="9.5703125" style="1" customWidth="1"/>
    <col min="12038" max="12038" width="13.28515625" style="1" customWidth="1"/>
    <col min="12039" max="12039" width="8.85546875" style="1"/>
    <col min="12040" max="12040" width="8" style="1" customWidth="1"/>
    <col min="12041" max="12289" width="8.85546875" style="1"/>
    <col min="12290" max="12290" width="7.42578125" style="1" customWidth="1"/>
    <col min="12291" max="12291" width="54.28515625" style="1" customWidth="1"/>
    <col min="12292" max="12292" width="0" style="1" hidden="1" customWidth="1"/>
    <col min="12293" max="12293" width="9.5703125" style="1" customWidth="1"/>
    <col min="12294" max="12294" width="13.28515625" style="1" customWidth="1"/>
    <col min="12295" max="12295" width="8.85546875" style="1"/>
    <col min="12296" max="12296" width="8" style="1" customWidth="1"/>
    <col min="12297" max="12545" width="8.85546875" style="1"/>
    <col min="12546" max="12546" width="7.42578125" style="1" customWidth="1"/>
    <col min="12547" max="12547" width="54.28515625" style="1" customWidth="1"/>
    <col min="12548" max="12548" width="0" style="1" hidden="1" customWidth="1"/>
    <col min="12549" max="12549" width="9.5703125" style="1" customWidth="1"/>
    <col min="12550" max="12550" width="13.28515625" style="1" customWidth="1"/>
    <col min="12551" max="12551" width="8.85546875" style="1"/>
    <col min="12552" max="12552" width="8" style="1" customWidth="1"/>
    <col min="12553" max="12801" width="8.85546875" style="1"/>
    <col min="12802" max="12802" width="7.42578125" style="1" customWidth="1"/>
    <col min="12803" max="12803" width="54.28515625" style="1" customWidth="1"/>
    <col min="12804" max="12804" width="0" style="1" hidden="1" customWidth="1"/>
    <col min="12805" max="12805" width="9.5703125" style="1" customWidth="1"/>
    <col min="12806" max="12806" width="13.28515625" style="1" customWidth="1"/>
    <col min="12807" max="12807" width="8.85546875" style="1"/>
    <col min="12808" max="12808" width="8" style="1" customWidth="1"/>
    <col min="12809" max="13057" width="8.85546875" style="1"/>
    <col min="13058" max="13058" width="7.42578125" style="1" customWidth="1"/>
    <col min="13059" max="13059" width="54.28515625" style="1" customWidth="1"/>
    <col min="13060" max="13060" width="0" style="1" hidden="1" customWidth="1"/>
    <col min="13061" max="13061" width="9.5703125" style="1" customWidth="1"/>
    <col min="13062" max="13062" width="13.28515625" style="1" customWidth="1"/>
    <col min="13063" max="13063" width="8.85546875" style="1"/>
    <col min="13064" max="13064" width="8" style="1" customWidth="1"/>
    <col min="13065" max="13313" width="8.85546875" style="1"/>
    <col min="13314" max="13314" width="7.42578125" style="1" customWidth="1"/>
    <col min="13315" max="13315" width="54.28515625" style="1" customWidth="1"/>
    <col min="13316" max="13316" width="0" style="1" hidden="1" customWidth="1"/>
    <col min="13317" max="13317" width="9.5703125" style="1" customWidth="1"/>
    <col min="13318" max="13318" width="13.28515625" style="1" customWidth="1"/>
    <col min="13319" max="13319" width="8.85546875" style="1"/>
    <col min="13320" max="13320" width="8" style="1" customWidth="1"/>
    <col min="13321" max="13569" width="8.85546875" style="1"/>
    <col min="13570" max="13570" width="7.42578125" style="1" customWidth="1"/>
    <col min="13571" max="13571" width="54.28515625" style="1" customWidth="1"/>
    <col min="13572" max="13572" width="0" style="1" hidden="1" customWidth="1"/>
    <col min="13573" max="13573" width="9.5703125" style="1" customWidth="1"/>
    <col min="13574" max="13574" width="13.28515625" style="1" customWidth="1"/>
    <col min="13575" max="13575" width="8.85546875" style="1"/>
    <col min="13576" max="13576" width="8" style="1" customWidth="1"/>
    <col min="13577" max="13825" width="8.85546875" style="1"/>
    <col min="13826" max="13826" width="7.42578125" style="1" customWidth="1"/>
    <col min="13827" max="13827" width="54.28515625" style="1" customWidth="1"/>
    <col min="13828" max="13828" width="0" style="1" hidden="1" customWidth="1"/>
    <col min="13829" max="13829" width="9.5703125" style="1" customWidth="1"/>
    <col min="13830" max="13830" width="13.28515625" style="1" customWidth="1"/>
    <col min="13831" max="13831" width="8.85546875" style="1"/>
    <col min="13832" max="13832" width="8" style="1" customWidth="1"/>
    <col min="13833" max="14081" width="8.85546875" style="1"/>
    <col min="14082" max="14082" width="7.42578125" style="1" customWidth="1"/>
    <col min="14083" max="14083" width="54.28515625" style="1" customWidth="1"/>
    <col min="14084" max="14084" width="0" style="1" hidden="1" customWidth="1"/>
    <col min="14085" max="14085" width="9.5703125" style="1" customWidth="1"/>
    <col min="14086" max="14086" width="13.28515625" style="1" customWidth="1"/>
    <col min="14087" max="14087" width="8.85546875" style="1"/>
    <col min="14088" max="14088" width="8" style="1" customWidth="1"/>
    <col min="14089" max="14337" width="8.85546875" style="1"/>
    <col min="14338" max="14338" width="7.42578125" style="1" customWidth="1"/>
    <col min="14339" max="14339" width="54.28515625" style="1" customWidth="1"/>
    <col min="14340" max="14340" width="0" style="1" hidden="1" customWidth="1"/>
    <col min="14341" max="14341" width="9.5703125" style="1" customWidth="1"/>
    <col min="14342" max="14342" width="13.28515625" style="1" customWidth="1"/>
    <col min="14343" max="14343" width="8.85546875" style="1"/>
    <col min="14344" max="14344" width="8" style="1" customWidth="1"/>
    <col min="14345" max="14593" width="8.85546875" style="1"/>
    <col min="14594" max="14594" width="7.42578125" style="1" customWidth="1"/>
    <col min="14595" max="14595" width="54.28515625" style="1" customWidth="1"/>
    <col min="14596" max="14596" width="0" style="1" hidden="1" customWidth="1"/>
    <col min="14597" max="14597" width="9.5703125" style="1" customWidth="1"/>
    <col min="14598" max="14598" width="13.28515625" style="1" customWidth="1"/>
    <col min="14599" max="14599" width="8.85546875" style="1"/>
    <col min="14600" max="14600" width="8" style="1" customWidth="1"/>
    <col min="14601" max="14849" width="8.85546875" style="1"/>
    <col min="14850" max="14850" width="7.42578125" style="1" customWidth="1"/>
    <col min="14851" max="14851" width="54.28515625" style="1" customWidth="1"/>
    <col min="14852" max="14852" width="0" style="1" hidden="1" customWidth="1"/>
    <col min="14853" max="14853" width="9.5703125" style="1" customWidth="1"/>
    <col min="14854" max="14854" width="13.28515625" style="1" customWidth="1"/>
    <col min="14855" max="14855" width="8.85546875" style="1"/>
    <col min="14856" max="14856" width="8" style="1" customWidth="1"/>
    <col min="14857" max="15105" width="8.85546875" style="1"/>
    <col min="15106" max="15106" width="7.42578125" style="1" customWidth="1"/>
    <col min="15107" max="15107" width="54.28515625" style="1" customWidth="1"/>
    <col min="15108" max="15108" width="0" style="1" hidden="1" customWidth="1"/>
    <col min="15109" max="15109" width="9.5703125" style="1" customWidth="1"/>
    <col min="15110" max="15110" width="13.28515625" style="1" customWidth="1"/>
    <col min="15111" max="15111" width="8.85546875" style="1"/>
    <col min="15112" max="15112" width="8" style="1" customWidth="1"/>
    <col min="15113" max="15361" width="8.85546875" style="1"/>
    <col min="15362" max="15362" width="7.42578125" style="1" customWidth="1"/>
    <col min="15363" max="15363" width="54.28515625" style="1" customWidth="1"/>
    <col min="15364" max="15364" width="0" style="1" hidden="1" customWidth="1"/>
    <col min="15365" max="15365" width="9.5703125" style="1" customWidth="1"/>
    <col min="15366" max="15366" width="13.28515625" style="1" customWidth="1"/>
    <col min="15367" max="15367" width="8.85546875" style="1"/>
    <col min="15368" max="15368" width="8" style="1" customWidth="1"/>
    <col min="15369" max="15617" width="8.85546875" style="1"/>
    <col min="15618" max="15618" width="7.42578125" style="1" customWidth="1"/>
    <col min="15619" max="15619" width="54.28515625" style="1" customWidth="1"/>
    <col min="15620" max="15620" width="0" style="1" hidden="1" customWidth="1"/>
    <col min="15621" max="15621" width="9.5703125" style="1" customWidth="1"/>
    <col min="15622" max="15622" width="13.28515625" style="1" customWidth="1"/>
    <col min="15623" max="15623" width="8.85546875" style="1"/>
    <col min="15624" max="15624" width="8" style="1" customWidth="1"/>
    <col min="15625" max="15873" width="8.85546875" style="1"/>
    <col min="15874" max="15874" width="7.42578125" style="1" customWidth="1"/>
    <col min="15875" max="15875" width="54.28515625" style="1" customWidth="1"/>
    <col min="15876" max="15876" width="0" style="1" hidden="1" customWidth="1"/>
    <col min="15877" max="15877" width="9.5703125" style="1" customWidth="1"/>
    <col min="15878" max="15878" width="13.28515625" style="1" customWidth="1"/>
    <col min="15879" max="15879" width="8.85546875" style="1"/>
    <col min="15880" max="15880" width="8" style="1" customWidth="1"/>
    <col min="15881" max="16129" width="8.85546875" style="1"/>
    <col min="16130" max="16130" width="7.42578125" style="1" customWidth="1"/>
    <col min="16131" max="16131" width="54.28515625" style="1" customWidth="1"/>
    <col min="16132" max="16132" width="0" style="1" hidden="1" customWidth="1"/>
    <col min="16133" max="16133" width="9.5703125" style="1" customWidth="1"/>
    <col min="16134" max="16134" width="13.28515625" style="1" customWidth="1"/>
    <col min="16135" max="16135" width="8.85546875" style="1"/>
    <col min="16136" max="16136" width="8" style="1" customWidth="1"/>
    <col min="16137" max="16384" width="8.85546875" style="1"/>
  </cols>
  <sheetData>
    <row r="1" spans="1:15" s="6" customFormat="1" ht="20.25" customHeight="1" x14ac:dyDescent="0.2">
      <c r="A1" s="12"/>
      <c r="B1" s="12"/>
      <c r="C1" s="13"/>
      <c r="D1" s="12"/>
      <c r="E1" s="504" t="s">
        <v>28</v>
      </c>
      <c r="F1" s="504"/>
      <c r="G1" s="504"/>
      <c r="H1" s="504"/>
      <c r="I1" s="12"/>
      <c r="J1" s="1"/>
      <c r="K1" s="1"/>
      <c r="L1" s="12"/>
      <c r="M1" s="11"/>
      <c r="N1" s="504"/>
      <c r="O1" s="504"/>
    </row>
    <row r="2" spans="1:15" s="6" customFormat="1" ht="16.5" customHeight="1" x14ac:dyDescent="0.2">
      <c r="A2" s="505" t="s">
        <v>673</v>
      </c>
      <c r="B2" s="505"/>
      <c r="C2" s="505"/>
      <c r="D2" s="505"/>
      <c r="E2" s="505"/>
      <c r="F2" s="505"/>
      <c r="G2" s="505"/>
      <c r="H2" s="505"/>
      <c r="I2" s="10"/>
      <c r="J2" s="10"/>
      <c r="K2" s="10"/>
      <c r="L2" s="9"/>
      <c r="M2" s="9"/>
      <c r="N2" s="9"/>
      <c r="O2" s="7"/>
    </row>
    <row r="3" spans="1:15" s="6" customFormat="1" ht="16.5" customHeight="1" x14ac:dyDescent="0.2">
      <c r="A3" s="505"/>
      <c r="B3" s="505"/>
      <c r="C3" s="505"/>
      <c r="D3" s="505"/>
      <c r="E3" s="505"/>
      <c r="F3" s="505"/>
      <c r="G3" s="505"/>
      <c r="H3" s="505"/>
      <c r="I3" s="10"/>
      <c r="J3" s="10"/>
      <c r="K3" s="10"/>
      <c r="L3" s="9"/>
      <c r="M3" s="9"/>
      <c r="N3" s="9"/>
      <c r="O3" s="7"/>
    </row>
    <row r="4" spans="1:15" s="6" customFormat="1" ht="5.25" customHeight="1" thickBot="1" x14ac:dyDescent="0.25">
      <c r="A4" s="506"/>
      <c r="B4" s="506"/>
      <c r="C4" s="506"/>
      <c r="D4" s="506"/>
      <c r="E4" s="506"/>
      <c r="F4" s="506"/>
      <c r="G4" s="506"/>
      <c r="H4" s="506"/>
      <c r="I4" s="8"/>
      <c r="J4" s="8"/>
      <c r="K4" s="8"/>
      <c r="L4" s="8"/>
      <c r="M4" s="8"/>
      <c r="N4" s="8"/>
      <c r="O4" s="7"/>
    </row>
    <row r="5" spans="1:15" s="5" customFormat="1" ht="33" customHeight="1" x14ac:dyDescent="0.25">
      <c r="A5" s="14" t="s">
        <v>276</v>
      </c>
      <c r="B5" s="199" t="s">
        <v>26</v>
      </c>
      <c r="C5" s="15" t="s">
        <v>25</v>
      </c>
      <c r="D5" s="200" t="s">
        <v>24</v>
      </c>
      <c r="E5" s="200" t="s">
        <v>23</v>
      </c>
      <c r="F5" s="200" t="s">
        <v>357</v>
      </c>
      <c r="G5" s="200" t="s">
        <v>22</v>
      </c>
      <c r="H5" s="201" t="s">
        <v>21</v>
      </c>
    </row>
    <row r="6" spans="1:15" s="3" customFormat="1" ht="16.5" customHeight="1" x14ac:dyDescent="0.25">
      <c r="A6" s="203">
        <v>1</v>
      </c>
      <c r="B6" s="237" t="s">
        <v>643</v>
      </c>
      <c r="C6" s="202" t="s">
        <v>20</v>
      </c>
      <c r="D6" s="203">
        <v>2125</v>
      </c>
      <c r="E6" s="203">
        <v>2125</v>
      </c>
      <c r="F6" s="203">
        <v>0</v>
      </c>
      <c r="G6" s="203">
        <v>0</v>
      </c>
      <c r="H6" s="203">
        <v>0</v>
      </c>
    </row>
    <row r="7" spans="1:15" s="3" customFormat="1" ht="16.5" customHeight="1" x14ac:dyDescent="0.25">
      <c r="A7" s="204">
        <v>2</v>
      </c>
      <c r="B7" s="349" t="s">
        <v>19</v>
      </c>
      <c r="C7" s="350" t="s">
        <v>18</v>
      </c>
      <c r="D7" s="204">
        <v>1884</v>
      </c>
      <c r="E7" s="204">
        <v>1862</v>
      </c>
      <c r="F7" s="204">
        <v>1</v>
      </c>
      <c r="G7" s="204">
        <v>6</v>
      </c>
      <c r="H7" s="204">
        <v>7</v>
      </c>
    </row>
    <row r="8" spans="1:15" s="3" customFormat="1" ht="16.5" customHeight="1" x14ac:dyDescent="0.25">
      <c r="A8" s="203">
        <v>3</v>
      </c>
      <c r="B8" s="237" t="s">
        <v>17</v>
      </c>
      <c r="C8" s="202" t="s">
        <v>16</v>
      </c>
      <c r="D8" s="203">
        <v>2199</v>
      </c>
      <c r="E8" s="203">
        <v>2022</v>
      </c>
      <c r="F8" s="203">
        <v>2</v>
      </c>
      <c r="G8" s="203">
        <v>10</v>
      </c>
      <c r="H8" s="203">
        <v>9</v>
      </c>
    </row>
    <row r="9" spans="1:15" s="3" customFormat="1" ht="16.5" customHeight="1" x14ac:dyDescent="0.25">
      <c r="A9" s="204">
        <v>4</v>
      </c>
      <c r="B9" s="349" t="s">
        <v>644</v>
      </c>
      <c r="C9" s="350" t="s">
        <v>15</v>
      </c>
      <c r="D9" s="204">
        <v>3511</v>
      </c>
      <c r="E9" s="204">
        <v>3433</v>
      </c>
      <c r="F9" s="204">
        <v>0</v>
      </c>
      <c r="G9" s="204">
        <v>0</v>
      </c>
      <c r="H9" s="204">
        <v>0</v>
      </c>
      <c r="I9" s="3">
        <f>E10+E12+E13+E14</f>
        <v>6831</v>
      </c>
    </row>
    <row r="10" spans="1:15" s="3" customFormat="1" ht="16.5" customHeight="1" x14ac:dyDescent="0.25">
      <c r="A10" s="203">
        <v>5</v>
      </c>
      <c r="B10" s="237" t="s">
        <v>645</v>
      </c>
      <c r="C10" s="202" t="s">
        <v>14</v>
      </c>
      <c r="D10" s="203">
        <v>3135</v>
      </c>
      <c r="E10" s="203">
        <v>3084</v>
      </c>
      <c r="F10" s="203">
        <v>1</v>
      </c>
      <c r="G10" s="203">
        <v>20</v>
      </c>
      <c r="H10" s="203">
        <v>21</v>
      </c>
    </row>
    <row r="11" spans="1:15" s="3" customFormat="1" ht="16.5" customHeight="1" x14ac:dyDescent="0.25">
      <c r="A11" s="204">
        <v>6</v>
      </c>
      <c r="B11" s="349" t="s">
        <v>646</v>
      </c>
      <c r="C11" s="350" t="s">
        <v>13</v>
      </c>
      <c r="D11" s="204">
        <v>4105</v>
      </c>
      <c r="E11" s="204">
        <v>4087</v>
      </c>
      <c r="F11" s="204">
        <v>0</v>
      </c>
      <c r="G11" s="204">
        <v>1</v>
      </c>
      <c r="H11" s="204">
        <v>0</v>
      </c>
    </row>
    <row r="12" spans="1:15" s="3" customFormat="1" ht="16.5" customHeight="1" x14ac:dyDescent="0.25">
      <c r="A12" s="203">
        <v>7</v>
      </c>
      <c r="B12" s="237" t="s">
        <v>647</v>
      </c>
      <c r="C12" s="202" t="s">
        <v>12</v>
      </c>
      <c r="D12" s="203">
        <v>3331</v>
      </c>
      <c r="E12" s="203">
        <v>3296</v>
      </c>
      <c r="F12" s="203">
        <v>1</v>
      </c>
      <c r="G12" s="203">
        <v>18</v>
      </c>
      <c r="H12" s="203">
        <v>9</v>
      </c>
      <c r="M12" s="4"/>
    </row>
    <row r="13" spans="1:15" s="3" customFormat="1" ht="16.5" customHeight="1" x14ac:dyDescent="0.25">
      <c r="A13" s="204">
        <v>8</v>
      </c>
      <c r="B13" s="349" t="s">
        <v>648</v>
      </c>
      <c r="C13" s="350" t="s">
        <v>264</v>
      </c>
      <c r="D13" s="204">
        <v>483</v>
      </c>
      <c r="E13" s="204">
        <v>436</v>
      </c>
      <c r="F13" s="204">
        <v>1</v>
      </c>
      <c r="G13" s="204">
        <v>16</v>
      </c>
      <c r="H13" s="204">
        <v>0</v>
      </c>
    </row>
    <row r="14" spans="1:15" s="3" customFormat="1" ht="16.5" customHeight="1" x14ac:dyDescent="0.25">
      <c r="A14" s="203">
        <v>9</v>
      </c>
      <c r="B14" s="237" t="s">
        <v>649</v>
      </c>
      <c r="C14" s="202" t="s">
        <v>369</v>
      </c>
      <c r="D14" s="203">
        <v>15</v>
      </c>
      <c r="E14" s="203">
        <v>15</v>
      </c>
      <c r="F14" s="203">
        <v>0</v>
      </c>
      <c r="G14" s="203">
        <v>0</v>
      </c>
      <c r="H14" s="203">
        <v>0</v>
      </c>
    </row>
    <row r="15" spans="1:15" s="3" customFormat="1" ht="16.5" customHeight="1" x14ac:dyDescent="0.25">
      <c r="A15" s="204">
        <v>10</v>
      </c>
      <c r="B15" s="349" t="s">
        <v>650</v>
      </c>
      <c r="C15" s="350" t="s">
        <v>11</v>
      </c>
      <c r="D15" s="204">
        <v>1600</v>
      </c>
      <c r="E15" s="204">
        <v>1574</v>
      </c>
      <c r="F15" s="204">
        <v>5</v>
      </c>
      <c r="G15" s="204">
        <v>4</v>
      </c>
      <c r="H15" s="204">
        <v>16</v>
      </c>
    </row>
    <row r="16" spans="1:15" s="3" customFormat="1" ht="16.5" customHeight="1" x14ac:dyDescent="0.25">
      <c r="A16" s="203">
        <v>11</v>
      </c>
      <c r="B16" s="237" t="s">
        <v>10</v>
      </c>
      <c r="C16" s="202" t="s">
        <v>9</v>
      </c>
      <c r="D16" s="203">
        <v>7052</v>
      </c>
      <c r="E16" s="203">
        <v>6946</v>
      </c>
      <c r="F16" s="203">
        <v>1</v>
      </c>
      <c r="G16" s="203">
        <v>57</v>
      </c>
      <c r="H16" s="203">
        <v>5</v>
      </c>
    </row>
    <row r="17" spans="1:9" s="3" customFormat="1" ht="16.5" customHeight="1" x14ac:dyDescent="0.25">
      <c r="A17" s="204">
        <v>12</v>
      </c>
      <c r="B17" s="349" t="s">
        <v>651</v>
      </c>
      <c r="C17" s="350" t="s">
        <v>8</v>
      </c>
      <c r="D17" s="204">
        <v>837</v>
      </c>
      <c r="E17" s="204">
        <v>831</v>
      </c>
      <c r="F17" s="204">
        <v>0</v>
      </c>
      <c r="G17" s="204">
        <v>4</v>
      </c>
      <c r="H17" s="204">
        <v>0</v>
      </c>
    </row>
    <row r="18" spans="1:9" s="3" customFormat="1" ht="16.5" customHeight="1" x14ac:dyDescent="0.25">
      <c r="A18" s="203">
        <v>13</v>
      </c>
      <c r="B18" s="237" t="s">
        <v>7</v>
      </c>
      <c r="C18" s="202" t="s">
        <v>6</v>
      </c>
      <c r="D18" s="203">
        <v>2125</v>
      </c>
      <c r="E18" s="203">
        <v>2003</v>
      </c>
      <c r="F18" s="203">
        <v>8</v>
      </c>
      <c r="G18" s="203">
        <v>86</v>
      </c>
      <c r="H18" s="203">
        <v>13</v>
      </c>
    </row>
    <row r="19" spans="1:9" s="3" customFormat="1" ht="16.5" customHeight="1" x14ac:dyDescent="0.25">
      <c r="A19" s="204">
        <v>14</v>
      </c>
      <c r="B19" s="349" t="s">
        <v>5</v>
      </c>
      <c r="C19" s="350" t="s">
        <v>4</v>
      </c>
      <c r="D19" s="204">
        <v>1099</v>
      </c>
      <c r="E19" s="204">
        <v>1099</v>
      </c>
      <c r="F19" s="204">
        <v>0</v>
      </c>
      <c r="G19" s="204">
        <v>0</v>
      </c>
      <c r="H19" s="204">
        <v>0</v>
      </c>
    </row>
    <row r="20" spans="1:9" s="3" customFormat="1" ht="16.5" customHeight="1" x14ac:dyDescent="0.25">
      <c r="A20" s="203">
        <v>15</v>
      </c>
      <c r="B20" s="237" t="s">
        <v>652</v>
      </c>
      <c r="C20" s="202" t="s">
        <v>653</v>
      </c>
      <c r="D20" s="203">
        <v>478</v>
      </c>
      <c r="E20" s="203">
        <v>478</v>
      </c>
      <c r="F20" s="203">
        <v>0</v>
      </c>
      <c r="G20" s="203">
        <v>0</v>
      </c>
      <c r="H20" s="203">
        <v>0</v>
      </c>
    </row>
    <row r="21" spans="1:9" s="3" customFormat="1" ht="16.5" customHeight="1" x14ac:dyDescent="0.25">
      <c r="A21" s="204">
        <v>16</v>
      </c>
      <c r="B21" s="349" t="s">
        <v>654</v>
      </c>
      <c r="C21" s="350" t="s">
        <v>655</v>
      </c>
      <c r="D21" s="204">
        <v>531</v>
      </c>
      <c r="E21" s="204">
        <v>531</v>
      </c>
      <c r="F21" s="204">
        <v>0</v>
      </c>
      <c r="G21" s="204">
        <v>0</v>
      </c>
      <c r="H21" s="204">
        <v>0</v>
      </c>
    </row>
    <row r="22" spans="1:9" s="3" customFormat="1" ht="16.5" customHeight="1" x14ac:dyDescent="0.25">
      <c r="A22" s="203">
        <v>17</v>
      </c>
      <c r="B22" s="237" t="s">
        <v>656</v>
      </c>
      <c r="C22" s="202" t="s">
        <v>657</v>
      </c>
      <c r="D22" s="203">
        <v>128</v>
      </c>
      <c r="E22" s="203">
        <v>128</v>
      </c>
      <c r="F22" s="203">
        <v>0</v>
      </c>
      <c r="G22" s="203">
        <v>0</v>
      </c>
      <c r="H22" s="203">
        <v>0</v>
      </c>
    </row>
    <row r="23" spans="1:9" s="3" customFormat="1" ht="16.5" customHeight="1" x14ac:dyDescent="0.25">
      <c r="A23" s="204">
        <v>18</v>
      </c>
      <c r="B23" s="349" t="s">
        <v>658</v>
      </c>
      <c r="C23" s="350" t="s">
        <v>659</v>
      </c>
      <c r="D23" s="204">
        <v>430</v>
      </c>
      <c r="E23" s="204">
        <v>430</v>
      </c>
      <c r="F23" s="204">
        <v>0</v>
      </c>
      <c r="G23" s="204">
        <v>0</v>
      </c>
      <c r="H23" s="204">
        <v>0</v>
      </c>
    </row>
    <row r="24" spans="1:9" s="3" customFormat="1" ht="16.5" customHeight="1" x14ac:dyDescent="0.25">
      <c r="A24" s="203">
        <v>19</v>
      </c>
      <c r="B24" s="237" t="s">
        <v>645</v>
      </c>
      <c r="C24" s="202" t="s">
        <v>660</v>
      </c>
      <c r="D24" s="203">
        <v>576</v>
      </c>
      <c r="E24" s="203">
        <v>568</v>
      </c>
      <c r="F24" s="203">
        <v>0</v>
      </c>
      <c r="G24" s="203">
        <v>8</v>
      </c>
      <c r="H24" s="203">
        <v>0</v>
      </c>
      <c r="I24" s="3">
        <f>E24+E26+E27+E28</f>
        <v>610</v>
      </c>
    </row>
    <row r="25" spans="1:9" s="3" customFormat="1" ht="16.5" customHeight="1" x14ac:dyDescent="0.25">
      <c r="A25" s="204">
        <v>20</v>
      </c>
      <c r="B25" s="349" t="s">
        <v>661</v>
      </c>
      <c r="C25" s="350" t="s">
        <v>662</v>
      </c>
      <c r="D25" s="204">
        <v>5</v>
      </c>
      <c r="E25" s="204">
        <v>5</v>
      </c>
      <c r="F25" s="204">
        <v>0</v>
      </c>
      <c r="G25" s="204">
        <v>0</v>
      </c>
      <c r="H25" s="204">
        <v>0</v>
      </c>
    </row>
    <row r="26" spans="1:9" s="3" customFormat="1" ht="16.5" customHeight="1" x14ac:dyDescent="0.25">
      <c r="A26" s="203">
        <v>21</v>
      </c>
      <c r="B26" s="237" t="s">
        <v>663</v>
      </c>
      <c r="C26" s="202" t="s">
        <v>664</v>
      </c>
      <c r="D26" s="203">
        <v>11</v>
      </c>
      <c r="E26" s="203">
        <v>11</v>
      </c>
      <c r="F26" s="203">
        <v>0</v>
      </c>
      <c r="G26" s="203">
        <v>0</v>
      </c>
      <c r="H26" s="203">
        <v>0</v>
      </c>
    </row>
    <row r="27" spans="1:9" s="3" customFormat="1" ht="16.5" customHeight="1" x14ac:dyDescent="0.25">
      <c r="A27" s="204">
        <v>22</v>
      </c>
      <c r="B27" s="349" t="s">
        <v>665</v>
      </c>
      <c r="C27" s="350" t="s">
        <v>666</v>
      </c>
      <c r="D27" s="204">
        <v>28</v>
      </c>
      <c r="E27" s="204">
        <v>28</v>
      </c>
      <c r="F27" s="204">
        <v>0</v>
      </c>
      <c r="G27" s="204">
        <v>0</v>
      </c>
      <c r="H27" s="204">
        <v>0</v>
      </c>
    </row>
    <row r="28" spans="1:9" s="3" customFormat="1" ht="16.5" customHeight="1" x14ac:dyDescent="0.25">
      <c r="A28" s="203">
        <v>23</v>
      </c>
      <c r="B28" s="237" t="s">
        <v>667</v>
      </c>
      <c r="C28" s="202" t="s">
        <v>668</v>
      </c>
      <c r="D28" s="203">
        <v>3</v>
      </c>
      <c r="E28" s="203">
        <v>3</v>
      </c>
      <c r="F28" s="203">
        <v>0</v>
      </c>
      <c r="G28" s="203">
        <v>0</v>
      </c>
      <c r="H28" s="203">
        <v>0</v>
      </c>
    </row>
    <row r="29" spans="1:9" s="3" customFormat="1" ht="16.5" customHeight="1" x14ac:dyDescent="0.25">
      <c r="A29" s="204">
        <v>24</v>
      </c>
      <c r="B29" s="349" t="s">
        <v>669</v>
      </c>
      <c r="C29" s="350" t="s">
        <v>670</v>
      </c>
      <c r="D29" s="204">
        <v>31</v>
      </c>
      <c r="E29" s="204">
        <v>31</v>
      </c>
      <c r="F29" s="204">
        <v>0</v>
      </c>
      <c r="G29" s="204">
        <v>0</v>
      </c>
      <c r="H29" s="204">
        <v>0</v>
      </c>
    </row>
    <row r="30" spans="1:9" s="3" customFormat="1" ht="16.5" customHeight="1" x14ac:dyDescent="0.25">
      <c r="A30" s="203">
        <v>25</v>
      </c>
      <c r="B30" s="237" t="s">
        <v>671</v>
      </c>
      <c r="C30" s="202" t="s">
        <v>671</v>
      </c>
      <c r="D30" s="203">
        <v>33</v>
      </c>
      <c r="E30" s="203">
        <v>33</v>
      </c>
      <c r="F30" s="203">
        <v>0</v>
      </c>
      <c r="G30" s="203">
        <v>0</v>
      </c>
      <c r="H30" s="203">
        <v>0</v>
      </c>
    </row>
    <row r="31" spans="1:9" s="3" customFormat="1" ht="16.5" customHeight="1" x14ac:dyDescent="0.25">
      <c r="A31" s="204">
        <v>26</v>
      </c>
      <c r="B31" s="349" t="s">
        <v>672</v>
      </c>
      <c r="C31" s="350" t="s">
        <v>3</v>
      </c>
      <c r="D31" s="204">
        <v>981</v>
      </c>
      <c r="E31" s="204">
        <v>968</v>
      </c>
      <c r="F31" s="204">
        <v>0</v>
      </c>
      <c r="G31" s="204">
        <v>0</v>
      </c>
      <c r="H31" s="204">
        <v>0</v>
      </c>
    </row>
    <row r="32" spans="1:9" s="3" customFormat="1" ht="16.5" customHeight="1" x14ac:dyDescent="0.25">
      <c r="A32" s="203">
        <v>27</v>
      </c>
      <c r="B32" s="237" t="s">
        <v>2</v>
      </c>
      <c r="C32" s="202"/>
      <c r="D32" s="203">
        <v>893</v>
      </c>
      <c r="E32" s="203" t="s">
        <v>0</v>
      </c>
      <c r="F32" s="203" t="s">
        <v>0</v>
      </c>
      <c r="G32" s="203" t="s">
        <v>0</v>
      </c>
      <c r="H32" s="203" t="s">
        <v>0</v>
      </c>
    </row>
    <row r="33" spans="1:10" s="3" customFormat="1" ht="16.5" customHeight="1" thickBot="1" x14ac:dyDescent="0.3">
      <c r="A33" s="187"/>
      <c r="B33" s="188" t="s">
        <v>1</v>
      </c>
      <c r="C33" s="16"/>
      <c r="D33" s="189">
        <v>37629</v>
      </c>
      <c r="E33" s="17" t="s">
        <v>0</v>
      </c>
      <c r="F33" s="190" t="s">
        <v>0</v>
      </c>
      <c r="G33" s="190" t="s">
        <v>0</v>
      </c>
      <c r="H33" s="190" t="s">
        <v>0</v>
      </c>
    </row>
    <row r="34" spans="1:10" s="3" customFormat="1" ht="16.5" customHeight="1" x14ac:dyDescent="0.25">
      <c r="A34" s="238"/>
      <c r="B34" s="239"/>
      <c r="C34" s="240"/>
      <c r="D34" s="241"/>
      <c r="E34" s="239"/>
      <c r="F34" s="239"/>
      <c r="G34" s="239"/>
      <c r="H34" s="239"/>
    </row>
    <row r="35" spans="1:10" s="3" customFormat="1" ht="16.5" customHeight="1" x14ac:dyDescent="0.25">
      <c r="A35" s="238"/>
      <c r="B35" s="239"/>
      <c r="C35" s="240"/>
      <c r="D35" s="241"/>
      <c r="E35" s="239"/>
      <c r="F35" s="239"/>
      <c r="G35" s="239"/>
      <c r="H35" s="239"/>
    </row>
    <row r="36" spans="1:10" x14ac:dyDescent="0.2">
      <c r="I36" s="401" t="s">
        <v>441</v>
      </c>
      <c r="J36" s="401" t="s">
        <v>441</v>
      </c>
    </row>
    <row r="37" spans="1:10" ht="25.5" x14ac:dyDescent="0.2">
      <c r="I37" s="237" t="s">
        <v>10</v>
      </c>
      <c r="J37" s="203">
        <v>7052</v>
      </c>
    </row>
    <row r="38" spans="1:10" ht="25.5" x14ac:dyDescent="0.2">
      <c r="I38" s="349" t="s">
        <v>646</v>
      </c>
      <c r="J38" s="204">
        <v>4105</v>
      </c>
    </row>
    <row r="39" spans="1:10" ht="25.5" x14ac:dyDescent="0.2">
      <c r="I39" s="349" t="s">
        <v>644</v>
      </c>
      <c r="J39" s="204">
        <v>3511</v>
      </c>
    </row>
    <row r="40" spans="1:10" ht="25.5" x14ac:dyDescent="0.2">
      <c r="I40" s="237" t="s">
        <v>647</v>
      </c>
      <c r="J40" s="203">
        <v>3331</v>
      </c>
    </row>
    <row r="41" spans="1:10" ht="25.5" x14ac:dyDescent="0.2">
      <c r="I41" s="237" t="s">
        <v>645</v>
      </c>
      <c r="J41" s="203">
        <v>3135</v>
      </c>
    </row>
    <row r="42" spans="1:10" ht="25.5" x14ac:dyDescent="0.2">
      <c r="I42" s="237" t="s">
        <v>17</v>
      </c>
      <c r="J42" s="203">
        <v>2199</v>
      </c>
    </row>
    <row r="43" spans="1:10" x14ac:dyDescent="0.2">
      <c r="I43" s="237" t="s">
        <v>643</v>
      </c>
      <c r="J43" s="203">
        <v>2125</v>
      </c>
    </row>
    <row r="44" spans="1:10" ht="25.5" x14ac:dyDescent="0.2">
      <c r="I44" s="237" t="s">
        <v>7</v>
      </c>
      <c r="J44" s="203">
        <v>2125</v>
      </c>
    </row>
    <row r="45" spans="1:10" ht="25.5" x14ac:dyDescent="0.2">
      <c r="I45" s="349" t="s">
        <v>19</v>
      </c>
      <c r="J45" s="204">
        <v>1884</v>
      </c>
    </row>
    <row r="46" spans="1:10" ht="25.5" x14ac:dyDescent="0.2">
      <c r="I46" s="349" t="s">
        <v>650</v>
      </c>
      <c r="J46" s="204">
        <v>1600</v>
      </c>
    </row>
    <row r="47" spans="1:10" ht="25.5" x14ac:dyDescent="0.2">
      <c r="I47" s="349" t="s">
        <v>5</v>
      </c>
      <c r="J47" s="204">
        <v>1099</v>
      </c>
    </row>
    <row r="48" spans="1:10" x14ac:dyDescent="0.2">
      <c r="I48" s="349" t="s">
        <v>672</v>
      </c>
      <c r="J48" s="204">
        <v>981</v>
      </c>
    </row>
    <row r="49" spans="9:10" x14ac:dyDescent="0.2">
      <c r="I49" s="237" t="s">
        <v>2</v>
      </c>
      <c r="J49" s="203">
        <v>893</v>
      </c>
    </row>
    <row r="50" spans="9:10" ht="25.5" x14ac:dyDescent="0.2">
      <c r="I50" s="349" t="s">
        <v>651</v>
      </c>
      <c r="J50" s="204">
        <v>837</v>
      </c>
    </row>
    <row r="51" spans="9:10" ht="25.5" x14ac:dyDescent="0.2">
      <c r="I51" s="237" t="s">
        <v>645</v>
      </c>
      <c r="J51" s="203">
        <v>576</v>
      </c>
    </row>
    <row r="52" spans="9:10" ht="25.5" x14ac:dyDescent="0.2">
      <c r="I52" s="349" t="s">
        <v>654</v>
      </c>
      <c r="J52" s="204">
        <v>531</v>
      </c>
    </row>
    <row r="53" spans="9:10" ht="25.5" x14ac:dyDescent="0.2">
      <c r="I53" s="349" t="s">
        <v>648</v>
      </c>
      <c r="J53" s="204">
        <v>483</v>
      </c>
    </row>
    <row r="54" spans="9:10" x14ac:dyDescent="0.2">
      <c r="I54" s="237" t="s">
        <v>652</v>
      </c>
      <c r="J54" s="203">
        <v>478</v>
      </c>
    </row>
    <row r="55" spans="9:10" ht="25.5" x14ac:dyDescent="0.2">
      <c r="I55" s="349" t="s">
        <v>658</v>
      </c>
      <c r="J55" s="204">
        <v>430</v>
      </c>
    </row>
    <row r="56" spans="9:10" ht="25.5" x14ac:dyDescent="0.2">
      <c r="I56" s="237" t="s">
        <v>656</v>
      </c>
      <c r="J56" s="203">
        <v>128</v>
      </c>
    </row>
    <row r="57" spans="9:10" x14ac:dyDescent="0.2">
      <c r="I57" s="237" t="s">
        <v>671</v>
      </c>
      <c r="J57" s="203">
        <v>33</v>
      </c>
    </row>
    <row r="58" spans="9:10" ht="25.5" x14ac:dyDescent="0.2">
      <c r="I58" s="349" t="s">
        <v>669</v>
      </c>
      <c r="J58" s="204">
        <v>31</v>
      </c>
    </row>
    <row r="59" spans="9:10" ht="25.5" x14ac:dyDescent="0.2">
      <c r="I59" s="349" t="s">
        <v>665</v>
      </c>
      <c r="J59" s="204">
        <v>28</v>
      </c>
    </row>
    <row r="60" spans="9:10" ht="25.5" x14ac:dyDescent="0.2">
      <c r="I60" s="237" t="s">
        <v>649</v>
      </c>
      <c r="J60" s="203">
        <v>15</v>
      </c>
    </row>
    <row r="61" spans="9:10" ht="25.5" x14ac:dyDescent="0.2">
      <c r="I61" s="237" t="s">
        <v>663</v>
      </c>
      <c r="J61" s="203">
        <v>11</v>
      </c>
    </row>
    <row r="62" spans="9:10" ht="25.5" x14ac:dyDescent="0.2">
      <c r="I62" s="349" t="s">
        <v>661</v>
      </c>
      <c r="J62" s="204">
        <v>5</v>
      </c>
    </row>
    <row r="63" spans="9:10" ht="25.5" x14ac:dyDescent="0.2">
      <c r="I63" s="237" t="s">
        <v>667</v>
      </c>
      <c r="J63" s="203">
        <v>3</v>
      </c>
    </row>
  </sheetData>
  <sortState xmlns:xlrd2="http://schemas.microsoft.com/office/spreadsheetml/2017/richdata2" ref="I37:J63">
    <sortCondition descending="1" ref="J37:J63"/>
  </sortState>
  <mergeCells count="3">
    <mergeCell ref="E1:H1"/>
    <mergeCell ref="N1:O1"/>
    <mergeCell ref="A2:H4"/>
  </mergeCells>
  <printOptions horizontalCentered="1"/>
  <pageMargins left="0.98425196850393704" right="0.39370078740157483" top="0.39370078740157483" bottom="0.39370078740157483" header="0" footer="0"/>
  <pageSetup paperSize="9" scale="81" fitToHeight="0" orientation="landscape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W143"/>
  <sheetViews>
    <sheetView tabSelected="1" view="pageBreakPreview" zoomScale="90" zoomScaleNormal="70" zoomScaleSheetLayoutView="90" workbookViewId="0">
      <pane xSplit="1" ySplit="6" topLeftCell="B7" activePane="bottomRight" state="frozen"/>
      <selection activeCell="P19" sqref="P19"/>
      <selection pane="topRight" activeCell="P19" sqref="P19"/>
      <selection pane="bottomLeft" activeCell="P19" sqref="P19"/>
      <selection pane="bottomRight" activeCell="P19" sqref="P19"/>
    </sheetView>
  </sheetViews>
  <sheetFormatPr defaultRowHeight="12.75" x14ac:dyDescent="0.2"/>
  <cols>
    <col min="1" max="1" width="11.140625" style="1" customWidth="1"/>
    <col min="2" max="2" width="4.85546875" style="1" customWidth="1"/>
    <col min="3" max="3" width="11.7109375" style="114" customWidth="1"/>
    <col min="4" max="4" width="8" style="114" customWidth="1"/>
    <col min="5" max="6" width="7.85546875" style="114" customWidth="1"/>
    <col min="7" max="7" width="13.5703125" style="115" customWidth="1"/>
    <col min="8" max="8" width="7.85546875" style="114" customWidth="1"/>
    <col min="9" max="9" width="7.28515625" style="114" customWidth="1"/>
    <col min="10" max="12" width="7.7109375" style="1" customWidth="1"/>
    <col min="13" max="13" width="13.5703125" style="1" customWidth="1"/>
    <col min="14" max="14" width="7.5703125" style="1" customWidth="1"/>
    <col min="15" max="15" width="7.85546875" style="1" customWidth="1"/>
    <col min="16" max="17" width="7.7109375" style="1" customWidth="1"/>
    <col min="18" max="18" width="7.28515625" style="1" customWidth="1"/>
    <col min="19" max="19" width="8.85546875" style="1" customWidth="1"/>
    <col min="20" max="21" width="8.85546875" style="1"/>
    <col min="22" max="22" width="15.5703125" style="1" customWidth="1"/>
    <col min="23" max="23" width="16.85546875" style="1" customWidth="1"/>
    <col min="24" max="233" width="8.85546875" style="1"/>
    <col min="234" max="234" width="10.5703125" style="1" customWidth="1"/>
    <col min="235" max="235" width="5.140625" style="1" customWidth="1"/>
    <col min="236" max="236" width="20.42578125" style="1" customWidth="1"/>
    <col min="237" max="237" width="7.28515625" style="1" customWidth="1"/>
    <col min="238" max="238" width="8.5703125" style="1" customWidth="1"/>
    <col min="239" max="239" width="9.42578125" style="1" customWidth="1"/>
    <col min="240" max="240" width="13.28515625" style="1" customWidth="1"/>
    <col min="241" max="242" width="5.85546875" style="1" customWidth="1"/>
    <col min="243" max="243" width="7.42578125" style="1" customWidth="1"/>
    <col min="244" max="244" width="7.28515625" style="1" customWidth="1"/>
    <col min="245" max="245" width="9.42578125" style="1" customWidth="1"/>
    <col min="246" max="246" width="13.28515625" style="1" customWidth="1"/>
    <col min="247" max="248" width="5.85546875" style="1" customWidth="1"/>
    <col min="249" max="251" width="9.5703125" style="1" customWidth="1"/>
    <col min="252" max="252" width="9.7109375" style="1" customWidth="1"/>
    <col min="253" max="253" width="10.5703125" style="1" customWidth="1"/>
    <col min="254" max="254" width="9.5703125" style="1" customWidth="1"/>
    <col min="255" max="489" width="8.85546875" style="1"/>
    <col min="490" max="490" width="10.5703125" style="1" customWidth="1"/>
    <col min="491" max="491" width="5.140625" style="1" customWidth="1"/>
    <col min="492" max="492" width="20.42578125" style="1" customWidth="1"/>
    <col min="493" max="493" width="7.28515625" style="1" customWidth="1"/>
    <col min="494" max="494" width="8.5703125" style="1" customWidth="1"/>
    <col min="495" max="495" width="9.42578125" style="1" customWidth="1"/>
    <col min="496" max="496" width="13.28515625" style="1" customWidth="1"/>
    <col min="497" max="498" width="5.85546875" style="1" customWidth="1"/>
    <col min="499" max="499" width="7.42578125" style="1" customWidth="1"/>
    <col min="500" max="500" width="7.28515625" style="1" customWidth="1"/>
    <col min="501" max="501" width="9.42578125" style="1" customWidth="1"/>
    <col min="502" max="502" width="13.28515625" style="1" customWidth="1"/>
    <col min="503" max="504" width="5.85546875" style="1" customWidth="1"/>
    <col min="505" max="507" width="9.5703125" style="1" customWidth="1"/>
    <col min="508" max="508" width="9.7109375" style="1" customWidth="1"/>
    <col min="509" max="509" width="10.5703125" style="1" customWidth="1"/>
    <col min="510" max="510" width="9.5703125" style="1" customWidth="1"/>
    <col min="511" max="745" width="8.85546875" style="1"/>
    <col min="746" max="746" width="10.5703125" style="1" customWidth="1"/>
    <col min="747" max="747" width="5.140625" style="1" customWidth="1"/>
    <col min="748" max="748" width="20.42578125" style="1" customWidth="1"/>
    <col min="749" max="749" width="7.28515625" style="1" customWidth="1"/>
    <col min="750" max="750" width="8.5703125" style="1" customWidth="1"/>
    <col min="751" max="751" width="9.42578125" style="1" customWidth="1"/>
    <col min="752" max="752" width="13.28515625" style="1" customWidth="1"/>
    <col min="753" max="754" width="5.85546875" style="1" customWidth="1"/>
    <col min="755" max="755" width="7.42578125" style="1" customWidth="1"/>
    <col min="756" max="756" width="7.28515625" style="1" customWidth="1"/>
    <col min="757" max="757" width="9.42578125" style="1" customWidth="1"/>
    <col min="758" max="758" width="13.28515625" style="1" customWidth="1"/>
    <col min="759" max="760" width="5.85546875" style="1" customWidth="1"/>
    <col min="761" max="763" width="9.5703125" style="1" customWidth="1"/>
    <col min="764" max="764" width="9.7109375" style="1" customWidth="1"/>
    <col min="765" max="765" width="10.5703125" style="1" customWidth="1"/>
    <col min="766" max="766" width="9.5703125" style="1" customWidth="1"/>
    <col min="767" max="1001" width="8.85546875" style="1"/>
    <col min="1002" max="1002" width="10.5703125" style="1" customWidth="1"/>
    <col min="1003" max="1003" width="5.140625" style="1" customWidth="1"/>
    <col min="1004" max="1004" width="20.42578125" style="1" customWidth="1"/>
    <col min="1005" max="1005" width="7.28515625" style="1" customWidth="1"/>
    <col min="1006" max="1006" width="8.5703125" style="1" customWidth="1"/>
    <col min="1007" max="1007" width="9.42578125" style="1" customWidth="1"/>
    <col min="1008" max="1008" width="13.28515625" style="1" customWidth="1"/>
    <col min="1009" max="1010" width="5.85546875" style="1" customWidth="1"/>
    <col min="1011" max="1011" width="7.42578125" style="1" customWidth="1"/>
    <col min="1012" max="1012" width="7.28515625" style="1" customWidth="1"/>
    <col min="1013" max="1013" width="9.42578125" style="1" customWidth="1"/>
    <col min="1014" max="1014" width="13.28515625" style="1" customWidth="1"/>
    <col min="1015" max="1016" width="5.85546875" style="1" customWidth="1"/>
    <col min="1017" max="1019" width="9.5703125" style="1" customWidth="1"/>
    <col min="1020" max="1020" width="9.7109375" style="1" customWidth="1"/>
    <col min="1021" max="1021" width="10.5703125" style="1" customWidth="1"/>
    <col min="1022" max="1022" width="9.5703125" style="1" customWidth="1"/>
    <col min="1023" max="1257" width="8.85546875" style="1"/>
    <col min="1258" max="1258" width="10.5703125" style="1" customWidth="1"/>
    <col min="1259" max="1259" width="5.140625" style="1" customWidth="1"/>
    <col min="1260" max="1260" width="20.42578125" style="1" customWidth="1"/>
    <col min="1261" max="1261" width="7.28515625" style="1" customWidth="1"/>
    <col min="1262" max="1262" width="8.5703125" style="1" customWidth="1"/>
    <col min="1263" max="1263" width="9.42578125" style="1" customWidth="1"/>
    <col min="1264" max="1264" width="13.28515625" style="1" customWidth="1"/>
    <col min="1265" max="1266" width="5.85546875" style="1" customWidth="1"/>
    <col min="1267" max="1267" width="7.42578125" style="1" customWidth="1"/>
    <col min="1268" max="1268" width="7.28515625" style="1" customWidth="1"/>
    <col min="1269" max="1269" width="9.42578125" style="1" customWidth="1"/>
    <col min="1270" max="1270" width="13.28515625" style="1" customWidth="1"/>
    <col min="1271" max="1272" width="5.85546875" style="1" customWidth="1"/>
    <col min="1273" max="1275" width="9.5703125" style="1" customWidth="1"/>
    <col min="1276" max="1276" width="9.7109375" style="1" customWidth="1"/>
    <col min="1277" max="1277" width="10.5703125" style="1" customWidth="1"/>
    <col min="1278" max="1278" width="9.5703125" style="1" customWidth="1"/>
    <col min="1279" max="1513" width="8.85546875" style="1"/>
    <col min="1514" max="1514" width="10.5703125" style="1" customWidth="1"/>
    <col min="1515" max="1515" width="5.140625" style="1" customWidth="1"/>
    <col min="1516" max="1516" width="20.42578125" style="1" customWidth="1"/>
    <col min="1517" max="1517" width="7.28515625" style="1" customWidth="1"/>
    <col min="1518" max="1518" width="8.5703125" style="1" customWidth="1"/>
    <col min="1519" max="1519" width="9.42578125" style="1" customWidth="1"/>
    <col min="1520" max="1520" width="13.28515625" style="1" customWidth="1"/>
    <col min="1521" max="1522" width="5.85546875" style="1" customWidth="1"/>
    <col min="1523" max="1523" width="7.42578125" style="1" customWidth="1"/>
    <col min="1524" max="1524" width="7.28515625" style="1" customWidth="1"/>
    <col min="1525" max="1525" width="9.42578125" style="1" customWidth="1"/>
    <col min="1526" max="1526" width="13.28515625" style="1" customWidth="1"/>
    <col min="1527" max="1528" width="5.85546875" style="1" customWidth="1"/>
    <col min="1529" max="1531" width="9.5703125" style="1" customWidth="1"/>
    <col min="1532" max="1532" width="9.7109375" style="1" customWidth="1"/>
    <col min="1533" max="1533" width="10.5703125" style="1" customWidth="1"/>
    <col min="1534" max="1534" width="9.5703125" style="1" customWidth="1"/>
    <col min="1535" max="1769" width="8.85546875" style="1"/>
    <col min="1770" max="1770" width="10.5703125" style="1" customWidth="1"/>
    <col min="1771" max="1771" width="5.140625" style="1" customWidth="1"/>
    <col min="1772" max="1772" width="20.42578125" style="1" customWidth="1"/>
    <col min="1773" max="1773" width="7.28515625" style="1" customWidth="1"/>
    <col min="1774" max="1774" width="8.5703125" style="1" customWidth="1"/>
    <col min="1775" max="1775" width="9.42578125" style="1" customWidth="1"/>
    <col min="1776" max="1776" width="13.28515625" style="1" customWidth="1"/>
    <col min="1777" max="1778" width="5.85546875" style="1" customWidth="1"/>
    <col min="1779" max="1779" width="7.42578125" style="1" customWidth="1"/>
    <col min="1780" max="1780" width="7.28515625" style="1" customWidth="1"/>
    <col min="1781" max="1781" width="9.42578125" style="1" customWidth="1"/>
    <col min="1782" max="1782" width="13.28515625" style="1" customWidth="1"/>
    <col min="1783" max="1784" width="5.85546875" style="1" customWidth="1"/>
    <col min="1785" max="1787" width="9.5703125" style="1" customWidth="1"/>
    <col min="1788" max="1788" width="9.7109375" style="1" customWidth="1"/>
    <col min="1789" max="1789" width="10.5703125" style="1" customWidth="1"/>
    <col min="1790" max="1790" width="9.5703125" style="1" customWidth="1"/>
    <col min="1791" max="2025" width="8.85546875" style="1"/>
    <col min="2026" max="2026" width="10.5703125" style="1" customWidth="1"/>
    <col min="2027" max="2027" width="5.140625" style="1" customWidth="1"/>
    <col min="2028" max="2028" width="20.42578125" style="1" customWidth="1"/>
    <col min="2029" max="2029" width="7.28515625" style="1" customWidth="1"/>
    <col min="2030" max="2030" width="8.5703125" style="1" customWidth="1"/>
    <col min="2031" max="2031" width="9.42578125" style="1" customWidth="1"/>
    <col min="2032" max="2032" width="13.28515625" style="1" customWidth="1"/>
    <col min="2033" max="2034" width="5.85546875" style="1" customWidth="1"/>
    <col min="2035" max="2035" width="7.42578125" style="1" customWidth="1"/>
    <col min="2036" max="2036" width="7.28515625" style="1" customWidth="1"/>
    <col min="2037" max="2037" width="9.42578125" style="1" customWidth="1"/>
    <col min="2038" max="2038" width="13.28515625" style="1" customWidth="1"/>
    <col min="2039" max="2040" width="5.85546875" style="1" customWidth="1"/>
    <col min="2041" max="2043" width="9.5703125" style="1" customWidth="1"/>
    <col min="2044" max="2044" width="9.7109375" style="1" customWidth="1"/>
    <col min="2045" max="2045" width="10.5703125" style="1" customWidth="1"/>
    <col min="2046" max="2046" width="9.5703125" style="1" customWidth="1"/>
    <col min="2047" max="2281" width="8.85546875" style="1"/>
    <col min="2282" max="2282" width="10.5703125" style="1" customWidth="1"/>
    <col min="2283" max="2283" width="5.140625" style="1" customWidth="1"/>
    <col min="2284" max="2284" width="20.42578125" style="1" customWidth="1"/>
    <col min="2285" max="2285" width="7.28515625" style="1" customWidth="1"/>
    <col min="2286" max="2286" width="8.5703125" style="1" customWidth="1"/>
    <col min="2287" max="2287" width="9.42578125" style="1" customWidth="1"/>
    <col min="2288" max="2288" width="13.28515625" style="1" customWidth="1"/>
    <col min="2289" max="2290" width="5.85546875" style="1" customWidth="1"/>
    <col min="2291" max="2291" width="7.42578125" style="1" customWidth="1"/>
    <col min="2292" max="2292" width="7.28515625" style="1" customWidth="1"/>
    <col min="2293" max="2293" width="9.42578125" style="1" customWidth="1"/>
    <col min="2294" max="2294" width="13.28515625" style="1" customWidth="1"/>
    <col min="2295" max="2296" width="5.85546875" style="1" customWidth="1"/>
    <col min="2297" max="2299" width="9.5703125" style="1" customWidth="1"/>
    <col min="2300" max="2300" width="9.7109375" style="1" customWidth="1"/>
    <col min="2301" max="2301" width="10.5703125" style="1" customWidth="1"/>
    <col min="2302" max="2302" width="9.5703125" style="1" customWidth="1"/>
    <col min="2303" max="2537" width="8.85546875" style="1"/>
    <col min="2538" max="2538" width="10.5703125" style="1" customWidth="1"/>
    <col min="2539" max="2539" width="5.140625" style="1" customWidth="1"/>
    <col min="2540" max="2540" width="20.42578125" style="1" customWidth="1"/>
    <col min="2541" max="2541" width="7.28515625" style="1" customWidth="1"/>
    <col min="2542" max="2542" width="8.5703125" style="1" customWidth="1"/>
    <col min="2543" max="2543" width="9.42578125" style="1" customWidth="1"/>
    <col min="2544" max="2544" width="13.28515625" style="1" customWidth="1"/>
    <col min="2545" max="2546" width="5.85546875" style="1" customWidth="1"/>
    <col min="2547" max="2547" width="7.42578125" style="1" customWidth="1"/>
    <col min="2548" max="2548" width="7.28515625" style="1" customWidth="1"/>
    <col min="2549" max="2549" width="9.42578125" style="1" customWidth="1"/>
    <col min="2550" max="2550" width="13.28515625" style="1" customWidth="1"/>
    <col min="2551" max="2552" width="5.85546875" style="1" customWidth="1"/>
    <col min="2553" max="2555" width="9.5703125" style="1" customWidth="1"/>
    <col min="2556" max="2556" width="9.7109375" style="1" customWidth="1"/>
    <col min="2557" max="2557" width="10.5703125" style="1" customWidth="1"/>
    <col min="2558" max="2558" width="9.5703125" style="1" customWidth="1"/>
    <col min="2559" max="2793" width="8.85546875" style="1"/>
    <col min="2794" max="2794" width="10.5703125" style="1" customWidth="1"/>
    <col min="2795" max="2795" width="5.140625" style="1" customWidth="1"/>
    <col min="2796" max="2796" width="20.42578125" style="1" customWidth="1"/>
    <col min="2797" max="2797" width="7.28515625" style="1" customWidth="1"/>
    <col min="2798" max="2798" width="8.5703125" style="1" customWidth="1"/>
    <col min="2799" max="2799" width="9.42578125" style="1" customWidth="1"/>
    <col min="2800" max="2800" width="13.28515625" style="1" customWidth="1"/>
    <col min="2801" max="2802" width="5.85546875" style="1" customWidth="1"/>
    <col min="2803" max="2803" width="7.42578125" style="1" customWidth="1"/>
    <col min="2804" max="2804" width="7.28515625" style="1" customWidth="1"/>
    <col min="2805" max="2805" width="9.42578125" style="1" customWidth="1"/>
    <col min="2806" max="2806" width="13.28515625" style="1" customWidth="1"/>
    <col min="2807" max="2808" width="5.85546875" style="1" customWidth="1"/>
    <col min="2809" max="2811" width="9.5703125" style="1" customWidth="1"/>
    <col min="2812" max="2812" width="9.7109375" style="1" customWidth="1"/>
    <col min="2813" max="2813" width="10.5703125" style="1" customWidth="1"/>
    <col min="2814" max="2814" width="9.5703125" style="1" customWidth="1"/>
    <col min="2815" max="3049" width="8.85546875" style="1"/>
    <col min="3050" max="3050" width="10.5703125" style="1" customWidth="1"/>
    <col min="3051" max="3051" width="5.140625" style="1" customWidth="1"/>
    <col min="3052" max="3052" width="20.42578125" style="1" customWidth="1"/>
    <col min="3053" max="3053" width="7.28515625" style="1" customWidth="1"/>
    <col min="3054" max="3054" width="8.5703125" style="1" customWidth="1"/>
    <col min="3055" max="3055" width="9.42578125" style="1" customWidth="1"/>
    <col min="3056" max="3056" width="13.28515625" style="1" customWidth="1"/>
    <col min="3057" max="3058" width="5.85546875" style="1" customWidth="1"/>
    <col min="3059" max="3059" width="7.42578125" style="1" customWidth="1"/>
    <col min="3060" max="3060" width="7.28515625" style="1" customWidth="1"/>
    <col min="3061" max="3061" width="9.42578125" style="1" customWidth="1"/>
    <col min="3062" max="3062" width="13.28515625" style="1" customWidth="1"/>
    <col min="3063" max="3064" width="5.85546875" style="1" customWidth="1"/>
    <col min="3065" max="3067" width="9.5703125" style="1" customWidth="1"/>
    <col min="3068" max="3068" width="9.7109375" style="1" customWidth="1"/>
    <col min="3069" max="3069" width="10.5703125" style="1" customWidth="1"/>
    <col min="3070" max="3070" width="9.5703125" style="1" customWidth="1"/>
    <col min="3071" max="3305" width="8.85546875" style="1"/>
    <col min="3306" max="3306" width="10.5703125" style="1" customWidth="1"/>
    <col min="3307" max="3307" width="5.140625" style="1" customWidth="1"/>
    <col min="3308" max="3308" width="20.42578125" style="1" customWidth="1"/>
    <col min="3309" max="3309" width="7.28515625" style="1" customWidth="1"/>
    <col min="3310" max="3310" width="8.5703125" style="1" customWidth="1"/>
    <col min="3311" max="3311" width="9.42578125" style="1" customWidth="1"/>
    <col min="3312" max="3312" width="13.28515625" style="1" customWidth="1"/>
    <col min="3313" max="3314" width="5.85546875" style="1" customWidth="1"/>
    <col min="3315" max="3315" width="7.42578125" style="1" customWidth="1"/>
    <col min="3316" max="3316" width="7.28515625" style="1" customWidth="1"/>
    <col min="3317" max="3317" width="9.42578125" style="1" customWidth="1"/>
    <col min="3318" max="3318" width="13.28515625" style="1" customWidth="1"/>
    <col min="3319" max="3320" width="5.85546875" style="1" customWidth="1"/>
    <col min="3321" max="3323" width="9.5703125" style="1" customWidth="1"/>
    <col min="3324" max="3324" width="9.7109375" style="1" customWidth="1"/>
    <col min="3325" max="3325" width="10.5703125" style="1" customWidth="1"/>
    <col min="3326" max="3326" width="9.5703125" style="1" customWidth="1"/>
    <col min="3327" max="3561" width="8.85546875" style="1"/>
    <col min="3562" max="3562" width="10.5703125" style="1" customWidth="1"/>
    <col min="3563" max="3563" width="5.140625" style="1" customWidth="1"/>
    <col min="3564" max="3564" width="20.42578125" style="1" customWidth="1"/>
    <col min="3565" max="3565" width="7.28515625" style="1" customWidth="1"/>
    <col min="3566" max="3566" width="8.5703125" style="1" customWidth="1"/>
    <col min="3567" max="3567" width="9.42578125" style="1" customWidth="1"/>
    <col min="3568" max="3568" width="13.28515625" style="1" customWidth="1"/>
    <col min="3569" max="3570" width="5.85546875" style="1" customWidth="1"/>
    <col min="3571" max="3571" width="7.42578125" style="1" customWidth="1"/>
    <col min="3572" max="3572" width="7.28515625" style="1" customWidth="1"/>
    <col min="3573" max="3573" width="9.42578125" style="1" customWidth="1"/>
    <col min="3574" max="3574" width="13.28515625" style="1" customWidth="1"/>
    <col min="3575" max="3576" width="5.85546875" style="1" customWidth="1"/>
    <col min="3577" max="3579" width="9.5703125" style="1" customWidth="1"/>
    <col min="3580" max="3580" width="9.7109375" style="1" customWidth="1"/>
    <col min="3581" max="3581" width="10.5703125" style="1" customWidth="1"/>
    <col min="3582" max="3582" width="9.5703125" style="1" customWidth="1"/>
    <col min="3583" max="3817" width="8.85546875" style="1"/>
    <col min="3818" max="3818" width="10.5703125" style="1" customWidth="1"/>
    <col min="3819" max="3819" width="5.140625" style="1" customWidth="1"/>
    <col min="3820" max="3820" width="20.42578125" style="1" customWidth="1"/>
    <col min="3821" max="3821" width="7.28515625" style="1" customWidth="1"/>
    <col min="3822" max="3822" width="8.5703125" style="1" customWidth="1"/>
    <col min="3823" max="3823" width="9.42578125" style="1" customWidth="1"/>
    <col min="3824" max="3824" width="13.28515625" style="1" customWidth="1"/>
    <col min="3825" max="3826" width="5.85546875" style="1" customWidth="1"/>
    <col min="3827" max="3827" width="7.42578125" style="1" customWidth="1"/>
    <col min="3828" max="3828" width="7.28515625" style="1" customWidth="1"/>
    <col min="3829" max="3829" width="9.42578125" style="1" customWidth="1"/>
    <col min="3830" max="3830" width="13.28515625" style="1" customWidth="1"/>
    <col min="3831" max="3832" width="5.85546875" style="1" customWidth="1"/>
    <col min="3833" max="3835" width="9.5703125" style="1" customWidth="1"/>
    <col min="3836" max="3836" width="9.7109375" style="1" customWidth="1"/>
    <col min="3837" max="3837" width="10.5703125" style="1" customWidth="1"/>
    <col min="3838" max="3838" width="9.5703125" style="1" customWidth="1"/>
    <col min="3839" max="4073" width="8.85546875" style="1"/>
    <col min="4074" max="4074" width="10.5703125" style="1" customWidth="1"/>
    <col min="4075" max="4075" width="5.140625" style="1" customWidth="1"/>
    <col min="4076" max="4076" width="20.42578125" style="1" customWidth="1"/>
    <col min="4077" max="4077" width="7.28515625" style="1" customWidth="1"/>
    <col min="4078" max="4078" width="8.5703125" style="1" customWidth="1"/>
    <col min="4079" max="4079" width="9.42578125" style="1" customWidth="1"/>
    <col min="4080" max="4080" width="13.28515625" style="1" customWidth="1"/>
    <col min="4081" max="4082" width="5.85546875" style="1" customWidth="1"/>
    <col min="4083" max="4083" width="7.42578125" style="1" customWidth="1"/>
    <col min="4084" max="4084" width="7.28515625" style="1" customWidth="1"/>
    <col min="4085" max="4085" width="9.42578125" style="1" customWidth="1"/>
    <col min="4086" max="4086" width="13.28515625" style="1" customWidth="1"/>
    <col min="4087" max="4088" width="5.85546875" style="1" customWidth="1"/>
    <col min="4089" max="4091" width="9.5703125" style="1" customWidth="1"/>
    <col min="4092" max="4092" width="9.7109375" style="1" customWidth="1"/>
    <col min="4093" max="4093" width="10.5703125" style="1" customWidth="1"/>
    <col min="4094" max="4094" width="9.5703125" style="1" customWidth="1"/>
    <col min="4095" max="4329" width="8.85546875" style="1"/>
    <col min="4330" max="4330" width="10.5703125" style="1" customWidth="1"/>
    <col min="4331" max="4331" width="5.140625" style="1" customWidth="1"/>
    <col min="4332" max="4332" width="20.42578125" style="1" customWidth="1"/>
    <col min="4333" max="4333" width="7.28515625" style="1" customWidth="1"/>
    <col min="4334" max="4334" width="8.5703125" style="1" customWidth="1"/>
    <col min="4335" max="4335" width="9.42578125" style="1" customWidth="1"/>
    <col min="4336" max="4336" width="13.28515625" style="1" customWidth="1"/>
    <col min="4337" max="4338" width="5.85546875" style="1" customWidth="1"/>
    <col min="4339" max="4339" width="7.42578125" style="1" customWidth="1"/>
    <col min="4340" max="4340" width="7.28515625" style="1" customWidth="1"/>
    <col min="4341" max="4341" width="9.42578125" style="1" customWidth="1"/>
    <col min="4342" max="4342" width="13.28515625" style="1" customWidth="1"/>
    <col min="4343" max="4344" width="5.85546875" style="1" customWidth="1"/>
    <col min="4345" max="4347" width="9.5703125" style="1" customWidth="1"/>
    <col min="4348" max="4348" width="9.7109375" style="1" customWidth="1"/>
    <col min="4349" max="4349" width="10.5703125" style="1" customWidth="1"/>
    <col min="4350" max="4350" width="9.5703125" style="1" customWidth="1"/>
    <col min="4351" max="4585" width="8.85546875" style="1"/>
    <col min="4586" max="4586" width="10.5703125" style="1" customWidth="1"/>
    <col min="4587" max="4587" width="5.140625" style="1" customWidth="1"/>
    <col min="4588" max="4588" width="20.42578125" style="1" customWidth="1"/>
    <col min="4589" max="4589" width="7.28515625" style="1" customWidth="1"/>
    <col min="4590" max="4590" width="8.5703125" style="1" customWidth="1"/>
    <col min="4591" max="4591" width="9.42578125" style="1" customWidth="1"/>
    <col min="4592" max="4592" width="13.28515625" style="1" customWidth="1"/>
    <col min="4593" max="4594" width="5.85546875" style="1" customWidth="1"/>
    <col min="4595" max="4595" width="7.42578125" style="1" customWidth="1"/>
    <col min="4596" max="4596" width="7.28515625" style="1" customWidth="1"/>
    <col min="4597" max="4597" width="9.42578125" style="1" customWidth="1"/>
    <col min="4598" max="4598" width="13.28515625" style="1" customWidth="1"/>
    <col min="4599" max="4600" width="5.85546875" style="1" customWidth="1"/>
    <col min="4601" max="4603" width="9.5703125" style="1" customWidth="1"/>
    <col min="4604" max="4604" width="9.7109375" style="1" customWidth="1"/>
    <col min="4605" max="4605" width="10.5703125" style="1" customWidth="1"/>
    <col min="4606" max="4606" width="9.5703125" style="1" customWidth="1"/>
    <col min="4607" max="4841" width="8.85546875" style="1"/>
    <col min="4842" max="4842" width="10.5703125" style="1" customWidth="1"/>
    <col min="4843" max="4843" width="5.140625" style="1" customWidth="1"/>
    <col min="4844" max="4844" width="20.42578125" style="1" customWidth="1"/>
    <col min="4845" max="4845" width="7.28515625" style="1" customWidth="1"/>
    <col min="4846" max="4846" width="8.5703125" style="1" customWidth="1"/>
    <col min="4847" max="4847" width="9.42578125" style="1" customWidth="1"/>
    <col min="4848" max="4848" width="13.28515625" style="1" customWidth="1"/>
    <col min="4849" max="4850" width="5.85546875" style="1" customWidth="1"/>
    <col min="4851" max="4851" width="7.42578125" style="1" customWidth="1"/>
    <col min="4852" max="4852" width="7.28515625" style="1" customWidth="1"/>
    <col min="4853" max="4853" width="9.42578125" style="1" customWidth="1"/>
    <col min="4854" max="4854" width="13.28515625" style="1" customWidth="1"/>
    <col min="4855" max="4856" width="5.85546875" style="1" customWidth="1"/>
    <col min="4857" max="4859" width="9.5703125" style="1" customWidth="1"/>
    <col min="4860" max="4860" width="9.7109375" style="1" customWidth="1"/>
    <col min="4861" max="4861" width="10.5703125" style="1" customWidth="1"/>
    <col min="4862" max="4862" width="9.5703125" style="1" customWidth="1"/>
    <col min="4863" max="5097" width="8.85546875" style="1"/>
    <col min="5098" max="5098" width="10.5703125" style="1" customWidth="1"/>
    <col min="5099" max="5099" width="5.140625" style="1" customWidth="1"/>
    <col min="5100" max="5100" width="20.42578125" style="1" customWidth="1"/>
    <col min="5101" max="5101" width="7.28515625" style="1" customWidth="1"/>
    <col min="5102" max="5102" width="8.5703125" style="1" customWidth="1"/>
    <col min="5103" max="5103" width="9.42578125" style="1" customWidth="1"/>
    <col min="5104" max="5104" width="13.28515625" style="1" customWidth="1"/>
    <col min="5105" max="5106" width="5.85546875" style="1" customWidth="1"/>
    <col min="5107" max="5107" width="7.42578125" style="1" customWidth="1"/>
    <col min="5108" max="5108" width="7.28515625" style="1" customWidth="1"/>
    <col min="5109" max="5109" width="9.42578125" style="1" customWidth="1"/>
    <col min="5110" max="5110" width="13.28515625" style="1" customWidth="1"/>
    <col min="5111" max="5112" width="5.85546875" style="1" customWidth="1"/>
    <col min="5113" max="5115" width="9.5703125" style="1" customWidth="1"/>
    <col min="5116" max="5116" width="9.7109375" style="1" customWidth="1"/>
    <col min="5117" max="5117" width="10.5703125" style="1" customWidth="1"/>
    <col min="5118" max="5118" width="9.5703125" style="1" customWidth="1"/>
    <col min="5119" max="5353" width="8.85546875" style="1"/>
    <col min="5354" max="5354" width="10.5703125" style="1" customWidth="1"/>
    <col min="5355" max="5355" width="5.140625" style="1" customWidth="1"/>
    <col min="5356" max="5356" width="20.42578125" style="1" customWidth="1"/>
    <col min="5357" max="5357" width="7.28515625" style="1" customWidth="1"/>
    <col min="5358" max="5358" width="8.5703125" style="1" customWidth="1"/>
    <col min="5359" max="5359" width="9.42578125" style="1" customWidth="1"/>
    <col min="5360" max="5360" width="13.28515625" style="1" customWidth="1"/>
    <col min="5361" max="5362" width="5.85546875" style="1" customWidth="1"/>
    <col min="5363" max="5363" width="7.42578125" style="1" customWidth="1"/>
    <col min="5364" max="5364" width="7.28515625" style="1" customWidth="1"/>
    <col min="5365" max="5365" width="9.42578125" style="1" customWidth="1"/>
    <col min="5366" max="5366" width="13.28515625" style="1" customWidth="1"/>
    <col min="5367" max="5368" width="5.85546875" style="1" customWidth="1"/>
    <col min="5369" max="5371" width="9.5703125" style="1" customWidth="1"/>
    <col min="5372" max="5372" width="9.7109375" style="1" customWidth="1"/>
    <col min="5373" max="5373" width="10.5703125" style="1" customWidth="1"/>
    <col min="5374" max="5374" width="9.5703125" style="1" customWidth="1"/>
    <col min="5375" max="5609" width="8.85546875" style="1"/>
    <col min="5610" max="5610" width="10.5703125" style="1" customWidth="1"/>
    <col min="5611" max="5611" width="5.140625" style="1" customWidth="1"/>
    <col min="5612" max="5612" width="20.42578125" style="1" customWidth="1"/>
    <col min="5613" max="5613" width="7.28515625" style="1" customWidth="1"/>
    <col min="5614" max="5614" width="8.5703125" style="1" customWidth="1"/>
    <col min="5615" max="5615" width="9.42578125" style="1" customWidth="1"/>
    <col min="5616" max="5616" width="13.28515625" style="1" customWidth="1"/>
    <col min="5617" max="5618" width="5.85546875" style="1" customWidth="1"/>
    <col min="5619" max="5619" width="7.42578125" style="1" customWidth="1"/>
    <col min="5620" max="5620" width="7.28515625" style="1" customWidth="1"/>
    <col min="5621" max="5621" width="9.42578125" style="1" customWidth="1"/>
    <col min="5622" max="5622" width="13.28515625" style="1" customWidth="1"/>
    <col min="5623" max="5624" width="5.85546875" style="1" customWidth="1"/>
    <col min="5625" max="5627" width="9.5703125" style="1" customWidth="1"/>
    <col min="5628" max="5628" width="9.7109375" style="1" customWidth="1"/>
    <col min="5629" max="5629" width="10.5703125" style="1" customWidth="1"/>
    <col min="5630" max="5630" width="9.5703125" style="1" customWidth="1"/>
    <col min="5631" max="5865" width="8.85546875" style="1"/>
    <col min="5866" max="5866" width="10.5703125" style="1" customWidth="1"/>
    <col min="5867" max="5867" width="5.140625" style="1" customWidth="1"/>
    <col min="5868" max="5868" width="20.42578125" style="1" customWidth="1"/>
    <col min="5869" max="5869" width="7.28515625" style="1" customWidth="1"/>
    <col min="5870" max="5870" width="8.5703125" style="1" customWidth="1"/>
    <col min="5871" max="5871" width="9.42578125" style="1" customWidth="1"/>
    <col min="5872" max="5872" width="13.28515625" style="1" customWidth="1"/>
    <col min="5873" max="5874" width="5.85546875" style="1" customWidth="1"/>
    <col min="5875" max="5875" width="7.42578125" style="1" customWidth="1"/>
    <col min="5876" max="5876" width="7.28515625" style="1" customWidth="1"/>
    <col min="5877" max="5877" width="9.42578125" style="1" customWidth="1"/>
    <col min="5878" max="5878" width="13.28515625" style="1" customWidth="1"/>
    <col min="5879" max="5880" width="5.85546875" style="1" customWidth="1"/>
    <col min="5881" max="5883" width="9.5703125" style="1" customWidth="1"/>
    <col min="5884" max="5884" width="9.7109375" style="1" customWidth="1"/>
    <col min="5885" max="5885" width="10.5703125" style="1" customWidth="1"/>
    <col min="5886" max="5886" width="9.5703125" style="1" customWidth="1"/>
    <col min="5887" max="6121" width="8.85546875" style="1"/>
    <col min="6122" max="6122" width="10.5703125" style="1" customWidth="1"/>
    <col min="6123" max="6123" width="5.140625" style="1" customWidth="1"/>
    <col min="6124" max="6124" width="20.42578125" style="1" customWidth="1"/>
    <col min="6125" max="6125" width="7.28515625" style="1" customWidth="1"/>
    <col min="6126" max="6126" width="8.5703125" style="1" customWidth="1"/>
    <col min="6127" max="6127" width="9.42578125" style="1" customWidth="1"/>
    <col min="6128" max="6128" width="13.28515625" style="1" customWidth="1"/>
    <col min="6129" max="6130" width="5.85546875" style="1" customWidth="1"/>
    <col min="6131" max="6131" width="7.42578125" style="1" customWidth="1"/>
    <col min="6132" max="6132" width="7.28515625" style="1" customWidth="1"/>
    <col min="6133" max="6133" width="9.42578125" style="1" customWidth="1"/>
    <col min="6134" max="6134" width="13.28515625" style="1" customWidth="1"/>
    <col min="6135" max="6136" width="5.85546875" style="1" customWidth="1"/>
    <col min="6137" max="6139" width="9.5703125" style="1" customWidth="1"/>
    <col min="6140" max="6140" width="9.7109375" style="1" customWidth="1"/>
    <col min="6141" max="6141" width="10.5703125" style="1" customWidth="1"/>
    <col min="6142" max="6142" width="9.5703125" style="1" customWidth="1"/>
    <col min="6143" max="6377" width="8.85546875" style="1"/>
    <col min="6378" max="6378" width="10.5703125" style="1" customWidth="1"/>
    <col min="6379" max="6379" width="5.140625" style="1" customWidth="1"/>
    <col min="6380" max="6380" width="20.42578125" style="1" customWidth="1"/>
    <col min="6381" max="6381" width="7.28515625" style="1" customWidth="1"/>
    <col min="6382" max="6382" width="8.5703125" style="1" customWidth="1"/>
    <col min="6383" max="6383" width="9.42578125" style="1" customWidth="1"/>
    <col min="6384" max="6384" width="13.28515625" style="1" customWidth="1"/>
    <col min="6385" max="6386" width="5.85546875" style="1" customWidth="1"/>
    <col min="6387" max="6387" width="7.42578125" style="1" customWidth="1"/>
    <col min="6388" max="6388" width="7.28515625" style="1" customWidth="1"/>
    <col min="6389" max="6389" width="9.42578125" style="1" customWidth="1"/>
    <col min="6390" max="6390" width="13.28515625" style="1" customWidth="1"/>
    <col min="6391" max="6392" width="5.85546875" style="1" customWidth="1"/>
    <col min="6393" max="6395" width="9.5703125" style="1" customWidth="1"/>
    <col min="6396" max="6396" width="9.7109375" style="1" customWidth="1"/>
    <col min="6397" max="6397" width="10.5703125" style="1" customWidth="1"/>
    <col min="6398" max="6398" width="9.5703125" style="1" customWidth="1"/>
    <col min="6399" max="6633" width="8.85546875" style="1"/>
    <col min="6634" max="6634" width="10.5703125" style="1" customWidth="1"/>
    <col min="6635" max="6635" width="5.140625" style="1" customWidth="1"/>
    <col min="6636" max="6636" width="20.42578125" style="1" customWidth="1"/>
    <col min="6637" max="6637" width="7.28515625" style="1" customWidth="1"/>
    <col min="6638" max="6638" width="8.5703125" style="1" customWidth="1"/>
    <col min="6639" max="6639" width="9.42578125" style="1" customWidth="1"/>
    <col min="6640" max="6640" width="13.28515625" style="1" customWidth="1"/>
    <col min="6641" max="6642" width="5.85546875" style="1" customWidth="1"/>
    <col min="6643" max="6643" width="7.42578125" style="1" customWidth="1"/>
    <col min="6644" max="6644" width="7.28515625" style="1" customWidth="1"/>
    <col min="6645" max="6645" width="9.42578125" style="1" customWidth="1"/>
    <col min="6646" max="6646" width="13.28515625" style="1" customWidth="1"/>
    <col min="6647" max="6648" width="5.85546875" style="1" customWidth="1"/>
    <col min="6649" max="6651" width="9.5703125" style="1" customWidth="1"/>
    <col min="6652" max="6652" width="9.7109375" style="1" customWidth="1"/>
    <col min="6653" max="6653" width="10.5703125" style="1" customWidth="1"/>
    <col min="6654" max="6654" width="9.5703125" style="1" customWidth="1"/>
    <col min="6655" max="6889" width="8.85546875" style="1"/>
    <col min="6890" max="6890" width="10.5703125" style="1" customWidth="1"/>
    <col min="6891" max="6891" width="5.140625" style="1" customWidth="1"/>
    <col min="6892" max="6892" width="20.42578125" style="1" customWidth="1"/>
    <col min="6893" max="6893" width="7.28515625" style="1" customWidth="1"/>
    <col min="6894" max="6894" width="8.5703125" style="1" customWidth="1"/>
    <col min="6895" max="6895" width="9.42578125" style="1" customWidth="1"/>
    <col min="6896" max="6896" width="13.28515625" style="1" customWidth="1"/>
    <col min="6897" max="6898" width="5.85546875" style="1" customWidth="1"/>
    <col min="6899" max="6899" width="7.42578125" style="1" customWidth="1"/>
    <col min="6900" max="6900" width="7.28515625" style="1" customWidth="1"/>
    <col min="6901" max="6901" width="9.42578125" style="1" customWidth="1"/>
    <col min="6902" max="6902" width="13.28515625" style="1" customWidth="1"/>
    <col min="6903" max="6904" width="5.85546875" style="1" customWidth="1"/>
    <col min="6905" max="6907" width="9.5703125" style="1" customWidth="1"/>
    <col min="6908" max="6908" width="9.7109375" style="1" customWidth="1"/>
    <col min="6909" max="6909" width="10.5703125" style="1" customWidth="1"/>
    <col min="6910" max="6910" width="9.5703125" style="1" customWidth="1"/>
    <col min="6911" max="7145" width="8.85546875" style="1"/>
    <col min="7146" max="7146" width="10.5703125" style="1" customWidth="1"/>
    <col min="7147" max="7147" width="5.140625" style="1" customWidth="1"/>
    <col min="7148" max="7148" width="20.42578125" style="1" customWidth="1"/>
    <col min="7149" max="7149" width="7.28515625" style="1" customWidth="1"/>
    <col min="7150" max="7150" width="8.5703125" style="1" customWidth="1"/>
    <col min="7151" max="7151" width="9.42578125" style="1" customWidth="1"/>
    <col min="7152" max="7152" width="13.28515625" style="1" customWidth="1"/>
    <col min="7153" max="7154" width="5.85546875" style="1" customWidth="1"/>
    <col min="7155" max="7155" width="7.42578125" style="1" customWidth="1"/>
    <col min="7156" max="7156" width="7.28515625" style="1" customWidth="1"/>
    <col min="7157" max="7157" width="9.42578125" style="1" customWidth="1"/>
    <col min="7158" max="7158" width="13.28515625" style="1" customWidth="1"/>
    <col min="7159" max="7160" width="5.85546875" style="1" customWidth="1"/>
    <col min="7161" max="7163" width="9.5703125" style="1" customWidth="1"/>
    <col min="7164" max="7164" width="9.7109375" style="1" customWidth="1"/>
    <col min="7165" max="7165" width="10.5703125" style="1" customWidth="1"/>
    <col min="7166" max="7166" width="9.5703125" style="1" customWidth="1"/>
    <col min="7167" max="7401" width="8.85546875" style="1"/>
    <col min="7402" max="7402" width="10.5703125" style="1" customWidth="1"/>
    <col min="7403" max="7403" width="5.140625" style="1" customWidth="1"/>
    <col min="7404" max="7404" width="20.42578125" style="1" customWidth="1"/>
    <col min="7405" max="7405" width="7.28515625" style="1" customWidth="1"/>
    <col min="7406" max="7406" width="8.5703125" style="1" customWidth="1"/>
    <col min="7407" max="7407" width="9.42578125" style="1" customWidth="1"/>
    <col min="7408" max="7408" width="13.28515625" style="1" customWidth="1"/>
    <col min="7409" max="7410" width="5.85546875" style="1" customWidth="1"/>
    <col min="7411" max="7411" width="7.42578125" style="1" customWidth="1"/>
    <col min="7412" max="7412" width="7.28515625" style="1" customWidth="1"/>
    <col min="7413" max="7413" width="9.42578125" style="1" customWidth="1"/>
    <col min="7414" max="7414" width="13.28515625" style="1" customWidth="1"/>
    <col min="7415" max="7416" width="5.85546875" style="1" customWidth="1"/>
    <col min="7417" max="7419" width="9.5703125" style="1" customWidth="1"/>
    <col min="7420" max="7420" width="9.7109375" style="1" customWidth="1"/>
    <col min="7421" max="7421" width="10.5703125" style="1" customWidth="1"/>
    <col min="7422" max="7422" width="9.5703125" style="1" customWidth="1"/>
    <col min="7423" max="7657" width="8.85546875" style="1"/>
    <col min="7658" max="7658" width="10.5703125" style="1" customWidth="1"/>
    <col min="7659" max="7659" width="5.140625" style="1" customWidth="1"/>
    <col min="7660" max="7660" width="20.42578125" style="1" customWidth="1"/>
    <col min="7661" max="7661" width="7.28515625" style="1" customWidth="1"/>
    <col min="7662" max="7662" width="8.5703125" style="1" customWidth="1"/>
    <col min="7663" max="7663" width="9.42578125" style="1" customWidth="1"/>
    <col min="7664" max="7664" width="13.28515625" style="1" customWidth="1"/>
    <col min="7665" max="7666" width="5.85546875" style="1" customWidth="1"/>
    <col min="7667" max="7667" width="7.42578125" style="1" customWidth="1"/>
    <col min="7668" max="7668" width="7.28515625" style="1" customWidth="1"/>
    <col min="7669" max="7669" width="9.42578125" style="1" customWidth="1"/>
    <col min="7670" max="7670" width="13.28515625" style="1" customWidth="1"/>
    <col min="7671" max="7672" width="5.85546875" style="1" customWidth="1"/>
    <col min="7673" max="7675" width="9.5703125" style="1" customWidth="1"/>
    <col min="7676" max="7676" width="9.7109375" style="1" customWidth="1"/>
    <col min="7677" max="7677" width="10.5703125" style="1" customWidth="1"/>
    <col min="7678" max="7678" width="9.5703125" style="1" customWidth="1"/>
    <col min="7679" max="7913" width="8.85546875" style="1"/>
    <col min="7914" max="7914" width="10.5703125" style="1" customWidth="1"/>
    <col min="7915" max="7915" width="5.140625" style="1" customWidth="1"/>
    <col min="7916" max="7916" width="20.42578125" style="1" customWidth="1"/>
    <col min="7917" max="7917" width="7.28515625" style="1" customWidth="1"/>
    <col min="7918" max="7918" width="8.5703125" style="1" customWidth="1"/>
    <col min="7919" max="7919" width="9.42578125" style="1" customWidth="1"/>
    <col min="7920" max="7920" width="13.28515625" style="1" customWidth="1"/>
    <col min="7921" max="7922" width="5.85546875" style="1" customWidth="1"/>
    <col min="7923" max="7923" width="7.42578125" style="1" customWidth="1"/>
    <col min="7924" max="7924" width="7.28515625" style="1" customWidth="1"/>
    <col min="7925" max="7925" width="9.42578125" style="1" customWidth="1"/>
    <col min="7926" max="7926" width="13.28515625" style="1" customWidth="1"/>
    <col min="7927" max="7928" width="5.85546875" style="1" customWidth="1"/>
    <col min="7929" max="7931" width="9.5703125" style="1" customWidth="1"/>
    <col min="7932" max="7932" width="9.7109375" style="1" customWidth="1"/>
    <col min="7933" max="7933" width="10.5703125" style="1" customWidth="1"/>
    <col min="7934" max="7934" width="9.5703125" style="1" customWidth="1"/>
    <col min="7935" max="8169" width="8.85546875" style="1"/>
    <col min="8170" max="8170" width="10.5703125" style="1" customWidth="1"/>
    <col min="8171" max="8171" width="5.140625" style="1" customWidth="1"/>
    <col min="8172" max="8172" width="20.42578125" style="1" customWidth="1"/>
    <col min="8173" max="8173" width="7.28515625" style="1" customWidth="1"/>
    <col min="8174" max="8174" width="8.5703125" style="1" customWidth="1"/>
    <col min="8175" max="8175" width="9.42578125" style="1" customWidth="1"/>
    <col min="8176" max="8176" width="13.28515625" style="1" customWidth="1"/>
    <col min="8177" max="8178" width="5.85546875" style="1" customWidth="1"/>
    <col min="8179" max="8179" width="7.42578125" style="1" customWidth="1"/>
    <col min="8180" max="8180" width="7.28515625" style="1" customWidth="1"/>
    <col min="8181" max="8181" width="9.42578125" style="1" customWidth="1"/>
    <col min="8182" max="8182" width="13.28515625" style="1" customWidth="1"/>
    <col min="8183" max="8184" width="5.85546875" style="1" customWidth="1"/>
    <col min="8185" max="8187" width="9.5703125" style="1" customWidth="1"/>
    <col min="8188" max="8188" width="9.7109375" style="1" customWidth="1"/>
    <col min="8189" max="8189" width="10.5703125" style="1" customWidth="1"/>
    <col min="8190" max="8190" width="9.5703125" style="1" customWidth="1"/>
    <col min="8191" max="8425" width="8.85546875" style="1"/>
    <col min="8426" max="8426" width="10.5703125" style="1" customWidth="1"/>
    <col min="8427" max="8427" width="5.140625" style="1" customWidth="1"/>
    <col min="8428" max="8428" width="20.42578125" style="1" customWidth="1"/>
    <col min="8429" max="8429" width="7.28515625" style="1" customWidth="1"/>
    <col min="8430" max="8430" width="8.5703125" style="1" customWidth="1"/>
    <col min="8431" max="8431" width="9.42578125" style="1" customWidth="1"/>
    <col min="8432" max="8432" width="13.28515625" style="1" customWidth="1"/>
    <col min="8433" max="8434" width="5.85546875" style="1" customWidth="1"/>
    <col min="8435" max="8435" width="7.42578125" style="1" customWidth="1"/>
    <col min="8436" max="8436" width="7.28515625" style="1" customWidth="1"/>
    <col min="8437" max="8437" width="9.42578125" style="1" customWidth="1"/>
    <col min="8438" max="8438" width="13.28515625" style="1" customWidth="1"/>
    <col min="8439" max="8440" width="5.85546875" style="1" customWidth="1"/>
    <col min="8441" max="8443" width="9.5703125" style="1" customWidth="1"/>
    <col min="8444" max="8444" width="9.7109375" style="1" customWidth="1"/>
    <col min="8445" max="8445" width="10.5703125" style="1" customWidth="1"/>
    <col min="8446" max="8446" width="9.5703125" style="1" customWidth="1"/>
    <col min="8447" max="8681" width="8.85546875" style="1"/>
    <col min="8682" max="8682" width="10.5703125" style="1" customWidth="1"/>
    <col min="8683" max="8683" width="5.140625" style="1" customWidth="1"/>
    <col min="8684" max="8684" width="20.42578125" style="1" customWidth="1"/>
    <col min="8685" max="8685" width="7.28515625" style="1" customWidth="1"/>
    <col min="8686" max="8686" width="8.5703125" style="1" customWidth="1"/>
    <col min="8687" max="8687" width="9.42578125" style="1" customWidth="1"/>
    <col min="8688" max="8688" width="13.28515625" style="1" customWidth="1"/>
    <col min="8689" max="8690" width="5.85546875" style="1" customWidth="1"/>
    <col min="8691" max="8691" width="7.42578125" style="1" customWidth="1"/>
    <col min="8692" max="8692" width="7.28515625" style="1" customWidth="1"/>
    <col min="8693" max="8693" width="9.42578125" style="1" customWidth="1"/>
    <col min="8694" max="8694" width="13.28515625" style="1" customWidth="1"/>
    <col min="8695" max="8696" width="5.85546875" style="1" customWidth="1"/>
    <col min="8697" max="8699" width="9.5703125" style="1" customWidth="1"/>
    <col min="8700" max="8700" width="9.7109375" style="1" customWidth="1"/>
    <col min="8701" max="8701" width="10.5703125" style="1" customWidth="1"/>
    <col min="8702" max="8702" width="9.5703125" style="1" customWidth="1"/>
    <col min="8703" max="8937" width="8.85546875" style="1"/>
    <col min="8938" max="8938" width="10.5703125" style="1" customWidth="1"/>
    <col min="8939" max="8939" width="5.140625" style="1" customWidth="1"/>
    <col min="8940" max="8940" width="20.42578125" style="1" customWidth="1"/>
    <col min="8941" max="8941" width="7.28515625" style="1" customWidth="1"/>
    <col min="8942" max="8942" width="8.5703125" style="1" customWidth="1"/>
    <col min="8943" max="8943" width="9.42578125" style="1" customWidth="1"/>
    <col min="8944" max="8944" width="13.28515625" style="1" customWidth="1"/>
    <col min="8945" max="8946" width="5.85546875" style="1" customWidth="1"/>
    <col min="8947" max="8947" width="7.42578125" style="1" customWidth="1"/>
    <col min="8948" max="8948" width="7.28515625" style="1" customWidth="1"/>
    <col min="8949" max="8949" width="9.42578125" style="1" customWidth="1"/>
    <col min="8950" max="8950" width="13.28515625" style="1" customWidth="1"/>
    <col min="8951" max="8952" width="5.85546875" style="1" customWidth="1"/>
    <col min="8953" max="8955" width="9.5703125" style="1" customWidth="1"/>
    <col min="8956" max="8956" width="9.7109375" style="1" customWidth="1"/>
    <col min="8957" max="8957" width="10.5703125" style="1" customWidth="1"/>
    <col min="8958" max="8958" width="9.5703125" style="1" customWidth="1"/>
    <col min="8959" max="9193" width="8.85546875" style="1"/>
    <col min="9194" max="9194" width="10.5703125" style="1" customWidth="1"/>
    <col min="9195" max="9195" width="5.140625" style="1" customWidth="1"/>
    <col min="9196" max="9196" width="20.42578125" style="1" customWidth="1"/>
    <col min="9197" max="9197" width="7.28515625" style="1" customWidth="1"/>
    <col min="9198" max="9198" width="8.5703125" style="1" customWidth="1"/>
    <col min="9199" max="9199" width="9.42578125" style="1" customWidth="1"/>
    <col min="9200" max="9200" width="13.28515625" style="1" customWidth="1"/>
    <col min="9201" max="9202" width="5.85546875" style="1" customWidth="1"/>
    <col min="9203" max="9203" width="7.42578125" style="1" customWidth="1"/>
    <col min="9204" max="9204" width="7.28515625" style="1" customWidth="1"/>
    <col min="9205" max="9205" width="9.42578125" style="1" customWidth="1"/>
    <col min="9206" max="9206" width="13.28515625" style="1" customWidth="1"/>
    <col min="9207" max="9208" width="5.85546875" style="1" customWidth="1"/>
    <col min="9209" max="9211" width="9.5703125" style="1" customWidth="1"/>
    <col min="9212" max="9212" width="9.7109375" style="1" customWidth="1"/>
    <col min="9213" max="9213" width="10.5703125" style="1" customWidth="1"/>
    <col min="9214" max="9214" width="9.5703125" style="1" customWidth="1"/>
    <col min="9215" max="9449" width="8.85546875" style="1"/>
    <col min="9450" max="9450" width="10.5703125" style="1" customWidth="1"/>
    <col min="9451" max="9451" width="5.140625" style="1" customWidth="1"/>
    <col min="9452" max="9452" width="20.42578125" style="1" customWidth="1"/>
    <col min="9453" max="9453" width="7.28515625" style="1" customWidth="1"/>
    <col min="9454" max="9454" width="8.5703125" style="1" customWidth="1"/>
    <col min="9455" max="9455" width="9.42578125" style="1" customWidth="1"/>
    <col min="9456" max="9456" width="13.28515625" style="1" customWidth="1"/>
    <col min="9457" max="9458" width="5.85546875" style="1" customWidth="1"/>
    <col min="9459" max="9459" width="7.42578125" style="1" customWidth="1"/>
    <col min="9460" max="9460" width="7.28515625" style="1" customWidth="1"/>
    <col min="9461" max="9461" width="9.42578125" style="1" customWidth="1"/>
    <col min="9462" max="9462" width="13.28515625" style="1" customWidth="1"/>
    <col min="9463" max="9464" width="5.85546875" style="1" customWidth="1"/>
    <col min="9465" max="9467" width="9.5703125" style="1" customWidth="1"/>
    <col min="9468" max="9468" width="9.7109375" style="1" customWidth="1"/>
    <col min="9469" max="9469" width="10.5703125" style="1" customWidth="1"/>
    <col min="9470" max="9470" width="9.5703125" style="1" customWidth="1"/>
    <col min="9471" max="9705" width="8.85546875" style="1"/>
    <col min="9706" max="9706" width="10.5703125" style="1" customWidth="1"/>
    <col min="9707" max="9707" width="5.140625" style="1" customWidth="1"/>
    <col min="9708" max="9708" width="20.42578125" style="1" customWidth="1"/>
    <col min="9709" max="9709" width="7.28515625" style="1" customWidth="1"/>
    <col min="9710" max="9710" width="8.5703125" style="1" customWidth="1"/>
    <col min="9711" max="9711" width="9.42578125" style="1" customWidth="1"/>
    <col min="9712" max="9712" width="13.28515625" style="1" customWidth="1"/>
    <col min="9713" max="9714" width="5.85546875" style="1" customWidth="1"/>
    <col min="9715" max="9715" width="7.42578125" style="1" customWidth="1"/>
    <col min="9716" max="9716" width="7.28515625" style="1" customWidth="1"/>
    <col min="9717" max="9717" width="9.42578125" style="1" customWidth="1"/>
    <col min="9718" max="9718" width="13.28515625" style="1" customWidth="1"/>
    <col min="9719" max="9720" width="5.85546875" style="1" customWidth="1"/>
    <col min="9721" max="9723" width="9.5703125" style="1" customWidth="1"/>
    <col min="9724" max="9724" width="9.7109375" style="1" customWidth="1"/>
    <col min="9725" max="9725" width="10.5703125" style="1" customWidth="1"/>
    <col min="9726" max="9726" width="9.5703125" style="1" customWidth="1"/>
    <col min="9727" max="9961" width="8.85546875" style="1"/>
    <col min="9962" max="9962" width="10.5703125" style="1" customWidth="1"/>
    <col min="9963" max="9963" width="5.140625" style="1" customWidth="1"/>
    <col min="9964" max="9964" width="20.42578125" style="1" customWidth="1"/>
    <col min="9965" max="9965" width="7.28515625" style="1" customWidth="1"/>
    <col min="9966" max="9966" width="8.5703125" style="1" customWidth="1"/>
    <col min="9967" max="9967" width="9.42578125" style="1" customWidth="1"/>
    <col min="9968" max="9968" width="13.28515625" style="1" customWidth="1"/>
    <col min="9969" max="9970" width="5.85546875" style="1" customWidth="1"/>
    <col min="9971" max="9971" width="7.42578125" style="1" customWidth="1"/>
    <col min="9972" max="9972" width="7.28515625" style="1" customWidth="1"/>
    <col min="9973" max="9973" width="9.42578125" style="1" customWidth="1"/>
    <col min="9974" max="9974" width="13.28515625" style="1" customWidth="1"/>
    <col min="9975" max="9976" width="5.85546875" style="1" customWidth="1"/>
    <col min="9977" max="9979" width="9.5703125" style="1" customWidth="1"/>
    <col min="9980" max="9980" width="9.7109375" style="1" customWidth="1"/>
    <col min="9981" max="9981" width="10.5703125" style="1" customWidth="1"/>
    <col min="9982" max="9982" width="9.5703125" style="1" customWidth="1"/>
    <col min="9983" max="10217" width="8.85546875" style="1"/>
    <col min="10218" max="10218" width="10.5703125" style="1" customWidth="1"/>
    <col min="10219" max="10219" width="5.140625" style="1" customWidth="1"/>
    <col min="10220" max="10220" width="20.42578125" style="1" customWidth="1"/>
    <col min="10221" max="10221" width="7.28515625" style="1" customWidth="1"/>
    <col min="10222" max="10222" width="8.5703125" style="1" customWidth="1"/>
    <col min="10223" max="10223" width="9.42578125" style="1" customWidth="1"/>
    <col min="10224" max="10224" width="13.28515625" style="1" customWidth="1"/>
    <col min="10225" max="10226" width="5.85546875" style="1" customWidth="1"/>
    <col min="10227" max="10227" width="7.42578125" style="1" customWidth="1"/>
    <col min="10228" max="10228" width="7.28515625" style="1" customWidth="1"/>
    <col min="10229" max="10229" width="9.42578125" style="1" customWidth="1"/>
    <col min="10230" max="10230" width="13.28515625" style="1" customWidth="1"/>
    <col min="10231" max="10232" width="5.85546875" style="1" customWidth="1"/>
    <col min="10233" max="10235" width="9.5703125" style="1" customWidth="1"/>
    <col min="10236" max="10236" width="9.7109375" style="1" customWidth="1"/>
    <col min="10237" max="10237" width="10.5703125" style="1" customWidth="1"/>
    <col min="10238" max="10238" width="9.5703125" style="1" customWidth="1"/>
    <col min="10239" max="10473" width="8.85546875" style="1"/>
    <col min="10474" max="10474" width="10.5703125" style="1" customWidth="1"/>
    <col min="10475" max="10475" width="5.140625" style="1" customWidth="1"/>
    <col min="10476" max="10476" width="20.42578125" style="1" customWidth="1"/>
    <col min="10477" max="10477" width="7.28515625" style="1" customWidth="1"/>
    <col min="10478" max="10478" width="8.5703125" style="1" customWidth="1"/>
    <col min="10479" max="10479" width="9.42578125" style="1" customWidth="1"/>
    <col min="10480" max="10480" width="13.28515625" style="1" customWidth="1"/>
    <col min="10481" max="10482" width="5.85546875" style="1" customWidth="1"/>
    <col min="10483" max="10483" width="7.42578125" style="1" customWidth="1"/>
    <col min="10484" max="10484" width="7.28515625" style="1" customWidth="1"/>
    <col min="10485" max="10485" width="9.42578125" style="1" customWidth="1"/>
    <col min="10486" max="10486" width="13.28515625" style="1" customWidth="1"/>
    <col min="10487" max="10488" width="5.85546875" style="1" customWidth="1"/>
    <col min="10489" max="10491" width="9.5703125" style="1" customWidth="1"/>
    <col min="10492" max="10492" width="9.7109375" style="1" customWidth="1"/>
    <col min="10493" max="10493" width="10.5703125" style="1" customWidth="1"/>
    <col min="10494" max="10494" width="9.5703125" style="1" customWidth="1"/>
    <col min="10495" max="10729" width="8.85546875" style="1"/>
    <col min="10730" max="10730" width="10.5703125" style="1" customWidth="1"/>
    <col min="10731" max="10731" width="5.140625" style="1" customWidth="1"/>
    <col min="10732" max="10732" width="20.42578125" style="1" customWidth="1"/>
    <col min="10733" max="10733" width="7.28515625" style="1" customWidth="1"/>
    <col min="10734" max="10734" width="8.5703125" style="1" customWidth="1"/>
    <col min="10735" max="10735" width="9.42578125" style="1" customWidth="1"/>
    <col min="10736" max="10736" width="13.28515625" style="1" customWidth="1"/>
    <col min="10737" max="10738" width="5.85546875" style="1" customWidth="1"/>
    <col min="10739" max="10739" width="7.42578125" style="1" customWidth="1"/>
    <col min="10740" max="10740" width="7.28515625" style="1" customWidth="1"/>
    <col min="10741" max="10741" width="9.42578125" style="1" customWidth="1"/>
    <col min="10742" max="10742" width="13.28515625" style="1" customWidth="1"/>
    <col min="10743" max="10744" width="5.85546875" style="1" customWidth="1"/>
    <col min="10745" max="10747" width="9.5703125" style="1" customWidth="1"/>
    <col min="10748" max="10748" width="9.7109375" style="1" customWidth="1"/>
    <col min="10749" max="10749" width="10.5703125" style="1" customWidth="1"/>
    <col min="10750" max="10750" width="9.5703125" style="1" customWidth="1"/>
    <col min="10751" max="10985" width="8.85546875" style="1"/>
    <col min="10986" max="10986" width="10.5703125" style="1" customWidth="1"/>
    <col min="10987" max="10987" width="5.140625" style="1" customWidth="1"/>
    <col min="10988" max="10988" width="20.42578125" style="1" customWidth="1"/>
    <col min="10989" max="10989" width="7.28515625" style="1" customWidth="1"/>
    <col min="10990" max="10990" width="8.5703125" style="1" customWidth="1"/>
    <col min="10991" max="10991" width="9.42578125" style="1" customWidth="1"/>
    <col min="10992" max="10992" width="13.28515625" style="1" customWidth="1"/>
    <col min="10993" max="10994" width="5.85546875" style="1" customWidth="1"/>
    <col min="10995" max="10995" width="7.42578125" style="1" customWidth="1"/>
    <col min="10996" max="10996" width="7.28515625" style="1" customWidth="1"/>
    <col min="10997" max="10997" width="9.42578125" style="1" customWidth="1"/>
    <col min="10998" max="10998" width="13.28515625" style="1" customWidth="1"/>
    <col min="10999" max="11000" width="5.85546875" style="1" customWidth="1"/>
    <col min="11001" max="11003" width="9.5703125" style="1" customWidth="1"/>
    <col min="11004" max="11004" width="9.7109375" style="1" customWidth="1"/>
    <col min="11005" max="11005" width="10.5703125" style="1" customWidth="1"/>
    <col min="11006" max="11006" width="9.5703125" style="1" customWidth="1"/>
    <col min="11007" max="11241" width="8.85546875" style="1"/>
    <col min="11242" max="11242" width="10.5703125" style="1" customWidth="1"/>
    <col min="11243" max="11243" width="5.140625" style="1" customWidth="1"/>
    <col min="11244" max="11244" width="20.42578125" style="1" customWidth="1"/>
    <col min="11245" max="11245" width="7.28515625" style="1" customWidth="1"/>
    <col min="11246" max="11246" width="8.5703125" style="1" customWidth="1"/>
    <col min="11247" max="11247" width="9.42578125" style="1" customWidth="1"/>
    <col min="11248" max="11248" width="13.28515625" style="1" customWidth="1"/>
    <col min="11249" max="11250" width="5.85546875" style="1" customWidth="1"/>
    <col min="11251" max="11251" width="7.42578125" style="1" customWidth="1"/>
    <col min="11252" max="11252" width="7.28515625" style="1" customWidth="1"/>
    <col min="11253" max="11253" width="9.42578125" style="1" customWidth="1"/>
    <col min="11254" max="11254" width="13.28515625" style="1" customWidth="1"/>
    <col min="11255" max="11256" width="5.85546875" style="1" customWidth="1"/>
    <col min="11257" max="11259" width="9.5703125" style="1" customWidth="1"/>
    <col min="11260" max="11260" width="9.7109375" style="1" customWidth="1"/>
    <col min="11261" max="11261" width="10.5703125" style="1" customWidth="1"/>
    <col min="11262" max="11262" width="9.5703125" style="1" customWidth="1"/>
    <col min="11263" max="11497" width="8.85546875" style="1"/>
    <col min="11498" max="11498" width="10.5703125" style="1" customWidth="1"/>
    <col min="11499" max="11499" width="5.140625" style="1" customWidth="1"/>
    <col min="11500" max="11500" width="20.42578125" style="1" customWidth="1"/>
    <col min="11501" max="11501" width="7.28515625" style="1" customWidth="1"/>
    <col min="11502" max="11502" width="8.5703125" style="1" customWidth="1"/>
    <col min="11503" max="11503" width="9.42578125" style="1" customWidth="1"/>
    <col min="11504" max="11504" width="13.28515625" style="1" customWidth="1"/>
    <col min="11505" max="11506" width="5.85546875" style="1" customWidth="1"/>
    <col min="11507" max="11507" width="7.42578125" style="1" customWidth="1"/>
    <col min="11508" max="11508" width="7.28515625" style="1" customWidth="1"/>
    <col min="11509" max="11509" width="9.42578125" style="1" customWidth="1"/>
    <col min="11510" max="11510" width="13.28515625" style="1" customWidth="1"/>
    <col min="11511" max="11512" width="5.85546875" style="1" customWidth="1"/>
    <col min="11513" max="11515" width="9.5703125" style="1" customWidth="1"/>
    <col min="11516" max="11516" width="9.7109375" style="1" customWidth="1"/>
    <col min="11517" max="11517" width="10.5703125" style="1" customWidth="1"/>
    <col min="11518" max="11518" width="9.5703125" style="1" customWidth="1"/>
    <col min="11519" max="11753" width="8.85546875" style="1"/>
    <col min="11754" max="11754" width="10.5703125" style="1" customWidth="1"/>
    <col min="11755" max="11755" width="5.140625" style="1" customWidth="1"/>
    <col min="11756" max="11756" width="20.42578125" style="1" customWidth="1"/>
    <col min="11757" max="11757" width="7.28515625" style="1" customWidth="1"/>
    <col min="11758" max="11758" width="8.5703125" style="1" customWidth="1"/>
    <col min="11759" max="11759" width="9.42578125" style="1" customWidth="1"/>
    <col min="11760" max="11760" width="13.28515625" style="1" customWidth="1"/>
    <col min="11761" max="11762" width="5.85546875" style="1" customWidth="1"/>
    <col min="11763" max="11763" width="7.42578125" style="1" customWidth="1"/>
    <col min="11764" max="11764" width="7.28515625" style="1" customWidth="1"/>
    <col min="11765" max="11765" width="9.42578125" style="1" customWidth="1"/>
    <col min="11766" max="11766" width="13.28515625" style="1" customWidth="1"/>
    <col min="11767" max="11768" width="5.85546875" style="1" customWidth="1"/>
    <col min="11769" max="11771" width="9.5703125" style="1" customWidth="1"/>
    <col min="11772" max="11772" width="9.7109375" style="1" customWidth="1"/>
    <col min="11773" max="11773" width="10.5703125" style="1" customWidth="1"/>
    <col min="11774" max="11774" width="9.5703125" style="1" customWidth="1"/>
    <col min="11775" max="12009" width="8.85546875" style="1"/>
    <col min="12010" max="12010" width="10.5703125" style="1" customWidth="1"/>
    <col min="12011" max="12011" width="5.140625" style="1" customWidth="1"/>
    <col min="12012" max="12012" width="20.42578125" style="1" customWidth="1"/>
    <col min="12013" max="12013" width="7.28515625" style="1" customWidth="1"/>
    <col min="12014" max="12014" width="8.5703125" style="1" customWidth="1"/>
    <col min="12015" max="12015" width="9.42578125" style="1" customWidth="1"/>
    <col min="12016" max="12016" width="13.28515625" style="1" customWidth="1"/>
    <col min="12017" max="12018" width="5.85546875" style="1" customWidth="1"/>
    <col min="12019" max="12019" width="7.42578125" style="1" customWidth="1"/>
    <col min="12020" max="12020" width="7.28515625" style="1" customWidth="1"/>
    <col min="12021" max="12021" width="9.42578125" style="1" customWidth="1"/>
    <col min="12022" max="12022" width="13.28515625" style="1" customWidth="1"/>
    <col min="12023" max="12024" width="5.85546875" style="1" customWidth="1"/>
    <col min="12025" max="12027" width="9.5703125" style="1" customWidth="1"/>
    <col min="12028" max="12028" width="9.7109375" style="1" customWidth="1"/>
    <col min="12029" max="12029" width="10.5703125" style="1" customWidth="1"/>
    <col min="12030" max="12030" width="9.5703125" style="1" customWidth="1"/>
    <col min="12031" max="12265" width="8.85546875" style="1"/>
    <col min="12266" max="12266" width="10.5703125" style="1" customWidth="1"/>
    <col min="12267" max="12267" width="5.140625" style="1" customWidth="1"/>
    <col min="12268" max="12268" width="20.42578125" style="1" customWidth="1"/>
    <col min="12269" max="12269" width="7.28515625" style="1" customWidth="1"/>
    <col min="12270" max="12270" width="8.5703125" style="1" customWidth="1"/>
    <col min="12271" max="12271" width="9.42578125" style="1" customWidth="1"/>
    <col min="12272" max="12272" width="13.28515625" style="1" customWidth="1"/>
    <col min="12273" max="12274" width="5.85546875" style="1" customWidth="1"/>
    <col min="12275" max="12275" width="7.42578125" style="1" customWidth="1"/>
    <col min="12276" max="12276" width="7.28515625" style="1" customWidth="1"/>
    <col min="12277" max="12277" width="9.42578125" style="1" customWidth="1"/>
    <col min="12278" max="12278" width="13.28515625" style="1" customWidth="1"/>
    <col min="12279" max="12280" width="5.85546875" style="1" customWidth="1"/>
    <col min="12281" max="12283" width="9.5703125" style="1" customWidth="1"/>
    <col min="12284" max="12284" width="9.7109375" style="1" customWidth="1"/>
    <col min="12285" max="12285" width="10.5703125" style="1" customWidth="1"/>
    <col min="12286" max="12286" width="9.5703125" style="1" customWidth="1"/>
    <col min="12287" max="12521" width="8.85546875" style="1"/>
    <col min="12522" max="12522" width="10.5703125" style="1" customWidth="1"/>
    <col min="12523" max="12523" width="5.140625" style="1" customWidth="1"/>
    <col min="12524" max="12524" width="20.42578125" style="1" customWidth="1"/>
    <col min="12525" max="12525" width="7.28515625" style="1" customWidth="1"/>
    <col min="12526" max="12526" width="8.5703125" style="1" customWidth="1"/>
    <col min="12527" max="12527" width="9.42578125" style="1" customWidth="1"/>
    <col min="12528" max="12528" width="13.28515625" style="1" customWidth="1"/>
    <col min="12529" max="12530" width="5.85546875" style="1" customWidth="1"/>
    <col min="12531" max="12531" width="7.42578125" style="1" customWidth="1"/>
    <col min="12532" max="12532" width="7.28515625" style="1" customWidth="1"/>
    <col min="12533" max="12533" width="9.42578125" style="1" customWidth="1"/>
    <col min="12534" max="12534" width="13.28515625" style="1" customWidth="1"/>
    <col min="12535" max="12536" width="5.85546875" style="1" customWidth="1"/>
    <col min="12537" max="12539" width="9.5703125" style="1" customWidth="1"/>
    <col min="12540" max="12540" width="9.7109375" style="1" customWidth="1"/>
    <col min="12541" max="12541" width="10.5703125" style="1" customWidth="1"/>
    <col min="12542" max="12542" width="9.5703125" style="1" customWidth="1"/>
    <col min="12543" max="12777" width="8.85546875" style="1"/>
    <col min="12778" max="12778" width="10.5703125" style="1" customWidth="1"/>
    <col min="12779" max="12779" width="5.140625" style="1" customWidth="1"/>
    <col min="12780" max="12780" width="20.42578125" style="1" customWidth="1"/>
    <col min="12781" max="12781" width="7.28515625" style="1" customWidth="1"/>
    <col min="12782" max="12782" width="8.5703125" style="1" customWidth="1"/>
    <col min="12783" max="12783" width="9.42578125" style="1" customWidth="1"/>
    <col min="12784" max="12784" width="13.28515625" style="1" customWidth="1"/>
    <col min="12785" max="12786" width="5.85546875" style="1" customWidth="1"/>
    <col min="12787" max="12787" width="7.42578125" style="1" customWidth="1"/>
    <col min="12788" max="12788" width="7.28515625" style="1" customWidth="1"/>
    <col min="12789" max="12789" width="9.42578125" style="1" customWidth="1"/>
    <col min="12790" max="12790" width="13.28515625" style="1" customWidth="1"/>
    <col min="12791" max="12792" width="5.85546875" style="1" customWidth="1"/>
    <col min="12793" max="12795" width="9.5703125" style="1" customWidth="1"/>
    <col min="12796" max="12796" width="9.7109375" style="1" customWidth="1"/>
    <col min="12797" max="12797" width="10.5703125" style="1" customWidth="1"/>
    <col min="12798" max="12798" width="9.5703125" style="1" customWidth="1"/>
    <col min="12799" max="13033" width="8.85546875" style="1"/>
    <col min="13034" max="13034" width="10.5703125" style="1" customWidth="1"/>
    <col min="13035" max="13035" width="5.140625" style="1" customWidth="1"/>
    <col min="13036" max="13036" width="20.42578125" style="1" customWidth="1"/>
    <col min="13037" max="13037" width="7.28515625" style="1" customWidth="1"/>
    <col min="13038" max="13038" width="8.5703125" style="1" customWidth="1"/>
    <col min="13039" max="13039" width="9.42578125" style="1" customWidth="1"/>
    <col min="13040" max="13040" width="13.28515625" style="1" customWidth="1"/>
    <col min="13041" max="13042" width="5.85546875" style="1" customWidth="1"/>
    <col min="13043" max="13043" width="7.42578125" style="1" customWidth="1"/>
    <col min="13044" max="13044" width="7.28515625" style="1" customWidth="1"/>
    <col min="13045" max="13045" width="9.42578125" style="1" customWidth="1"/>
    <col min="13046" max="13046" width="13.28515625" style="1" customWidth="1"/>
    <col min="13047" max="13048" width="5.85546875" style="1" customWidth="1"/>
    <col min="13049" max="13051" width="9.5703125" style="1" customWidth="1"/>
    <col min="13052" max="13052" width="9.7109375" style="1" customWidth="1"/>
    <col min="13053" max="13053" width="10.5703125" style="1" customWidth="1"/>
    <col min="13054" max="13054" width="9.5703125" style="1" customWidth="1"/>
    <col min="13055" max="13289" width="8.85546875" style="1"/>
    <col min="13290" max="13290" width="10.5703125" style="1" customWidth="1"/>
    <col min="13291" max="13291" width="5.140625" style="1" customWidth="1"/>
    <col min="13292" max="13292" width="20.42578125" style="1" customWidth="1"/>
    <col min="13293" max="13293" width="7.28515625" style="1" customWidth="1"/>
    <col min="13294" max="13294" width="8.5703125" style="1" customWidth="1"/>
    <col min="13295" max="13295" width="9.42578125" style="1" customWidth="1"/>
    <col min="13296" max="13296" width="13.28515625" style="1" customWidth="1"/>
    <col min="13297" max="13298" width="5.85546875" style="1" customWidth="1"/>
    <col min="13299" max="13299" width="7.42578125" style="1" customWidth="1"/>
    <col min="13300" max="13300" width="7.28515625" style="1" customWidth="1"/>
    <col min="13301" max="13301" width="9.42578125" style="1" customWidth="1"/>
    <col min="13302" max="13302" width="13.28515625" style="1" customWidth="1"/>
    <col min="13303" max="13304" width="5.85546875" style="1" customWidth="1"/>
    <col min="13305" max="13307" width="9.5703125" style="1" customWidth="1"/>
    <col min="13308" max="13308" width="9.7109375" style="1" customWidth="1"/>
    <col min="13309" max="13309" width="10.5703125" style="1" customWidth="1"/>
    <col min="13310" max="13310" width="9.5703125" style="1" customWidth="1"/>
    <col min="13311" max="13545" width="8.85546875" style="1"/>
    <col min="13546" max="13546" width="10.5703125" style="1" customWidth="1"/>
    <col min="13547" max="13547" width="5.140625" style="1" customWidth="1"/>
    <col min="13548" max="13548" width="20.42578125" style="1" customWidth="1"/>
    <col min="13549" max="13549" width="7.28515625" style="1" customWidth="1"/>
    <col min="13550" max="13550" width="8.5703125" style="1" customWidth="1"/>
    <col min="13551" max="13551" width="9.42578125" style="1" customWidth="1"/>
    <col min="13552" max="13552" width="13.28515625" style="1" customWidth="1"/>
    <col min="13553" max="13554" width="5.85546875" style="1" customWidth="1"/>
    <col min="13555" max="13555" width="7.42578125" style="1" customWidth="1"/>
    <col min="13556" max="13556" width="7.28515625" style="1" customWidth="1"/>
    <col min="13557" max="13557" width="9.42578125" style="1" customWidth="1"/>
    <col min="13558" max="13558" width="13.28515625" style="1" customWidth="1"/>
    <col min="13559" max="13560" width="5.85546875" style="1" customWidth="1"/>
    <col min="13561" max="13563" width="9.5703125" style="1" customWidth="1"/>
    <col min="13564" max="13564" width="9.7109375" style="1" customWidth="1"/>
    <col min="13565" max="13565" width="10.5703125" style="1" customWidth="1"/>
    <col min="13566" max="13566" width="9.5703125" style="1" customWidth="1"/>
    <col min="13567" max="13801" width="8.85546875" style="1"/>
    <col min="13802" max="13802" width="10.5703125" style="1" customWidth="1"/>
    <col min="13803" max="13803" width="5.140625" style="1" customWidth="1"/>
    <col min="13804" max="13804" width="20.42578125" style="1" customWidth="1"/>
    <col min="13805" max="13805" width="7.28515625" style="1" customWidth="1"/>
    <col min="13806" max="13806" width="8.5703125" style="1" customWidth="1"/>
    <col min="13807" max="13807" width="9.42578125" style="1" customWidth="1"/>
    <col min="13808" max="13808" width="13.28515625" style="1" customWidth="1"/>
    <col min="13809" max="13810" width="5.85546875" style="1" customWidth="1"/>
    <col min="13811" max="13811" width="7.42578125" style="1" customWidth="1"/>
    <col min="13812" max="13812" width="7.28515625" style="1" customWidth="1"/>
    <col min="13813" max="13813" width="9.42578125" style="1" customWidth="1"/>
    <col min="13814" max="13814" width="13.28515625" style="1" customWidth="1"/>
    <col min="13815" max="13816" width="5.85546875" style="1" customWidth="1"/>
    <col min="13817" max="13819" width="9.5703125" style="1" customWidth="1"/>
    <col min="13820" max="13820" width="9.7109375" style="1" customWidth="1"/>
    <col min="13821" max="13821" width="10.5703125" style="1" customWidth="1"/>
    <col min="13822" max="13822" width="9.5703125" style="1" customWidth="1"/>
    <col min="13823" max="14057" width="8.85546875" style="1"/>
    <col min="14058" max="14058" width="10.5703125" style="1" customWidth="1"/>
    <col min="14059" max="14059" width="5.140625" style="1" customWidth="1"/>
    <col min="14060" max="14060" width="20.42578125" style="1" customWidth="1"/>
    <col min="14061" max="14061" width="7.28515625" style="1" customWidth="1"/>
    <col min="14062" max="14062" width="8.5703125" style="1" customWidth="1"/>
    <col min="14063" max="14063" width="9.42578125" style="1" customWidth="1"/>
    <col min="14064" max="14064" width="13.28515625" style="1" customWidth="1"/>
    <col min="14065" max="14066" width="5.85546875" style="1" customWidth="1"/>
    <col min="14067" max="14067" width="7.42578125" style="1" customWidth="1"/>
    <col min="14068" max="14068" width="7.28515625" style="1" customWidth="1"/>
    <col min="14069" max="14069" width="9.42578125" style="1" customWidth="1"/>
    <col min="14070" max="14070" width="13.28515625" style="1" customWidth="1"/>
    <col min="14071" max="14072" width="5.85546875" style="1" customWidth="1"/>
    <col min="14073" max="14075" width="9.5703125" style="1" customWidth="1"/>
    <col min="14076" max="14076" width="9.7109375" style="1" customWidth="1"/>
    <col min="14077" max="14077" width="10.5703125" style="1" customWidth="1"/>
    <col min="14078" max="14078" width="9.5703125" style="1" customWidth="1"/>
    <col min="14079" max="14313" width="8.85546875" style="1"/>
    <col min="14314" max="14314" width="10.5703125" style="1" customWidth="1"/>
    <col min="14315" max="14315" width="5.140625" style="1" customWidth="1"/>
    <col min="14316" max="14316" width="20.42578125" style="1" customWidth="1"/>
    <col min="14317" max="14317" width="7.28515625" style="1" customWidth="1"/>
    <col min="14318" max="14318" width="8.5703125" style="1" customWidth="1"/>
    <col min="14319" max="14319" width="9.42578125" style="1" customWidth="1"/>
    <col min="14320" max="14320" width="13.28515625" style="1" customWidth="1"/>
    <col min="14321" max="14322" width="5.85546875" style="1" customWidth="1"/>
    <col min="14323" max="14323" width="7.42578125" style="1" customWidth="1"/>
    <col min="14324" max="14324" width="7.28515625" style="1" customWidth="1"/>
    <col min="14325" max="14325" width="9.42578125" style="1" customWidth="1"/>
    <col min="14326" max="14326" width="13.28515625" style="1" customWidth="1"/>
    <col min="14327" max="14328" width="5.85546875" style="1" customWidth="1"/>
    <col min="14329" max="14331" width="9.5703125" style="1" customWidth="1"/>
    <col min="14332" max="14332" width="9.7109375" style="1" customWidth="1"/>
    <col min="14333" max="14333" width="10.5703125" style="1" customWidth="1"/>
    <col min="14334" max="14334" width="9.5703125" style="1" customWidth="1"/>
    <col min="14335" max="14569" width="8.85546875" style="1"/>
    <col min="14570" max="14570" width="10.5703125" style="1" customWidth="1"/>
    <col min="14571" max="14571" width="5.140625" style="1" customWidth="1"/>
    <col min="14572" max="14572" width="20.42578125" style="1" customWidth="1"/>
    <col min="14573" max="14573" width="7.28515625" style="1" customWidth="1"/>
    <col min="14574" max="14574" width="8.5703125" style="1" customWidth="1"/>
    <col min="14575" max="14575" width="9.42578125" style="1" customWidth="1"/>
    <col min="14576" max="14576" width="13.28515625" style="1" customWidth="1"/>
    <col min="14577" max="14578" width="5.85546875" style="1" customWidth="1"/>
    <col min="14579" max="14579" width="7.42578125" style="1" customWidth="1"/>
    <col min="14580" max="14580" width="7.28515625" style="1" customWidth="1"/>
    <col min="14581" max="14581" width="9.42578125" style="1" customWidth="1"/>
    <col min="14582" max="14582" width="13.28515625" style="1" customWidth="1"/>
    <col min="14583" max="14584" width="5.85546875" style="1" customWidth="1"/>
    <col min="14585" max="14587" width="9.5703125" style="1" customWidth="1"/>
    <col min="14588" max="14588" width="9.7109375" style="1" customWidth="1"/>
    <col min="14589" max="14589" width="10.5703125" style="1" customWidth="1"/>
    <col min="14590" max="14590" width="9.5703125" style="1" customWidth="1"/>
    <col min="14591" max="14825" width="8.85546875" style="1"/>
    <col min="14826" max="14826" width="10.5703125" style="1" customWidth="1"/>
    <col min="14827" max="14827" width="5.140625" style="1" customWidth="1"/>
    <col min="14828" max="14828" width="20.42578125" style="1" customWidth="1"/>
    <col min="14829" max="14829" width="7.28515625" style="1" customWidth="1"/>
    <col min="14830" max="14830" width="8.5703125" style="1" customWidth="1"/>
    <col min="14831" max="14831" width="9.42578125" style="1" customWidth="1"/>
    <col min="14832" max="14832" width="13.28515625" style="1" customWidth="1"/>
    <col min="14833" max="14834" width="5.85546875" style="1" customWidth="1"/>
    <col min="14835" max="14835" width="7.42578125" style="1" customWidth="1"/>
    <col min="14836" max="14836" width="7.28515625" style="1" customWidth="1"/>
    <col min="14837" max="14837" width="9.42578125" style="1" customWidth="1"/>
    <col min="14838" max="14838" width="13.28515625" style="1" customWidth="1"/>
    <col min="14839" max="14840" width="5.85546875" style="1" customWidth="1"/>
    <col min="14841" max="14843" width="9.5703125" style="1" customWidth="1"/>
    <col min="14844" max="14844" width="9.7109375" style="1" customWidth="1"/>
    <col min="14845" max="14845" width="10.5703125" style="1" customWidth="1"/>
    <col min="14846" max="14846" width="9.5703125" style="1" customWidth="1"/>
    <col min="14847" max="15081" width="8.85546875" style="1"/>
    <col min="15082" max="15082" width="10.5703125" style="1" customWidth="1"/>
    <col min="15083" max="15083" width="5.140625" style="1" customWidth="1"/>
    <col min="15084" max="15084" width="20.42578125" style="1" customWidth="1"/>
    <col min="15085" max="15085" width="7.28515625" style="1" customWidth="1"/>
    <col min="15086" max="15086" width="8.5703125" style="1" customWidth="1"/>
    <col min="15087" max="15087" width="9.42578125" style="1" customWidth="1"/>
    <col min="15088" max="15088" width="13.28515625" style="1" customWidth="1"/>
    <col min="15089" max="15090" width="5.85546875" style="1" customWidth="1"/>
    <col min="15091" max="15091" width="7.42578125" style="1" customWidth="1"/>
    <col min="15092" max="15092" width="7.28515625" style="1" customWidth="1"/>
    <col min="15093" max="15093" width="9.42578125" style="1" customWidth="1"/>
    <col min="15094" max="15094" width="13.28515625" style="1" customWidth="1"/>
    <col min="15095" max="15096" width="5.85546875" style="1" customWidth="1"/>
    <col min="15097" max="15099" width="9.5703125" style="1" customWidth="1"/>
    <col min="15100" max="15100" width="9.7109375" style="1" customWidth="1"/>
    <col min="15101" max="15101" width="10.5703125" style="1" customWidth="1"/>
    <col min="15102" max="15102" width="9.5703125" style="1" customWidth="1"/>
    <col min="15103" max="15337" width="8.85546875" style="1"/>
    <col min="15338" max="15338" width="10.5703125" style="1" customWidth="1"/>
    <col min="15339" max="15339" width="5.140625" style="1" customWidth="1"/>
    <col min="15340" max="15340" width="20.42578125" style="1" customWidth="1"/>
    <col min="15341" max="15341" width="7.28515625" style="1" customWidth="1"/>
    <col min="15342" max="15342" width="8.5703125" style="1" customWidth="1"/>
    <col min="15343" max="15343" width="9.42578125" style="1" customWidth="1"/>
    <col min="15344" max="15344" width="13.28515625" style="1" customWidth="1"/>
    <col min="15345" max="15346" width="5.85546875" style="1" customWidth="1"/>
    <col min="15347" max="15347" width="7.42578125" style="1" customWidth="1"/>
    <col min="15348" max="15348" width="7.28515625" style="1" customWidth="1"/>
    <col min="15349" max="15349" width="9.42578125" style="1" customWidth="1"/>
    <col min="15350" max="15350" width="13.28515625" style="1" customWidth="1"/>
    <col min="15351" max="15352" width="5.85546875" style="1" customWidth="1"/>
    <col min="15353" max="15355" width="9.5703125" style="1" customWidth="1"/>
    <col min="15356" max="15356" width="9.7109375" style="1" customWidth="1"/>
    <col min="15357" max="15357" width="10.5703125" style="1" customWidth="1"/>
    <col min="15358" max="15358" width="9.5703125" style="1" customWidth="1"/>
    <col min="15359" max="15593" width="8.85546875" style="1"/>
    <col min="15594" max="15594" width="10.5703125" style="1" customWidth="1"/>
    <col min="15595" max="15595" width="5.140625" style="1" customWidth="1"/>
    <col min="15596" max="15596" width="20.42578125" style="1" customWidth="1"/>
    <col min="15597" max="15597" width="7.28515625" style="1" customWidth="1"/>
    <col min="15598" max="15598" width="8.5703125" style="1" customWidth="1"/>
    <col min="15599" max="15599" width="9.42578125" style="1" customWidth="1"/>
    <col min="15600" max="15600" width="13.28515625" style="1" customWidth="1"/>
    <col min="15601" max="15602" width="5.85546875" style="1" customWidth="1"/>
    <col min="15603" max="15603" width="7.42578125" style="1" customWidth="1"/>
    <col min="15604" max="15604" width="7.28515625" style="1" customWidth="1"/>
    <col min="15605" max="15605" width="9.42578125" style="1" customWidth="1"/>
    <col min="15606" max="15606" width="13.28515625" style="1" customWidth="1"/>
    <col min="15607" max="15608" width="5.85546875" style="1" customWidth="1"/>
    <col min="15609" max="15611" width="9.5703125" style="1" customWidth="1"/>
    <col min="15612" max="15612" width="9.7109375" style="1" customWidth="1"/>
    <col min="15613" max="15613" width="10.5703125" style="1" customWidth="1"/>
    <col min="15614" max="15614" width="9.5703125" style="1" customWidth="1"/>
    <col min="15615" max="15849" width="8.85546875" style="1"/>
    <col min="15850" max="15850" width="10.5703125" style="1" customWidth="1"/>
    <col min="15851" max="15851" width="5.140625" style="1" customWidth="1"/>
    <col min="15852" max="15852" width="20.42578125" style="1" customWidth="1"/>
    <col min="15853" max="15853" width="7.28515625" style="1" customWidth="1"/>
    <col min="15854" max="15854" width="8.5703125" style="1" customWidth="1"/>
    <col min="15855" max="15855" width="9.42578125" style="1" customWidth="1"/>
    <col min="15856" max="15856" width="13.28515625" style="1" customWidth="1"/>
    <col min="15857" max="15858" width="5.85546875" style="1" customWidth="1"/>
    <col min="15859" max="15859" width="7.42578125" style="1" customWidth="1"/>
    <col min="15860" max="15860" width="7.28515625" style="1" customWidth="1"/>
    <col min="15861" max="15861" width="9.42578125" style="1" customWidth="1"/>
    <col min="15862" max="15862" width="13.28515625" style="1" customWidth="1"/>
    <col min="15863" max="15864" width="5.85546875" style="1" customWidth="1"/>
    <col min="15865" max="15867" width="9.5703125" style="1" customWidth="1"/>
    <col min="15868" max="15868" width="9.7109375" style="1" customWidth="1"/>
    <col min="15869" max="15869" width="10.5703125" style="1" customWidth="1"/>
    <col min="15870" max="15870" width="9.5703125" style="1" customWidth="1"/>
    <col min="15871" max="16105" width="8.85546875" style="1"/>
    <col min="16106" max="16106" width="10.5703125" style="1" customWidth="1"/>
    <col min="16107" max="16107" width="5.140625" style="1" customWidth="1"/>
    <col min="16108" max="16108" width="20.42578125" style="1" customWidth="1"/>
    <col min="16109" max="16109" width="7.28515625" style="1" customWidth="1"/>
    <col min="16110" max="16110" width="8.5703125" style="1" customWidth="1"/>
    <col min="16111" max="16111" width="9.42578125" style="1" customWidth="1"/>
    <col min="16112" max="16112" width="13.28515625" style="1" customWidth="1"/>
    <col min="16113" max="16114" width="5.85546875" style="1" customWidth="1"/>
    <col min="16115" max="16115" width="7.42578125" style="1" customWidth="1"/>
    <col min="16116" max="16116" width="7.28515625" style="1" customWidth="1"/>
    <col min="16117" max="16117" width="9.42578125" style="1" customWidth="1"/>
    <col min="16118" max="16118" width="13.28515625" style="1" customWidth="1"/>
    <col min="16119" max="16120" width="5.85546875" style="1" customWidth="1"/>
    <col min="16121" max="16123" width="9.5703125" style="1" customWidth="1"/>
    <col min="16124" max="16124" width="9.7109375" style="1" customWidth="1"/>
    <col min="16125" max="16125" width="10.5703125" style="1" customWidth="1"/>
    <col min="16126" max="16126" width="9.5703125" style="1" customWidth="1"/>
    <col min="16127" max="16384" width="8.85546875" style="1"/>
  </cols>
  <sheetData>
    <row r="1" spans="1:23" ht="16.5" customHeight="1" x14ac:dyDescent="0.2">
      <c r="A1" s="113"/>
      <c r="F1" s="1"/>
      <c r="J1" s="116"/>
      <c r="S1" s="595" t="s">
        <v>455</v>
      </c>
      <c r="T1" s="595"/>
    </row>
    <row r="2" spans="1:23" ht="16.5" customHeight="1" x14ac:dyDescent="0.2">
      <c r="A2" s="594" t="s">
        <v>686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</row>
    <row r="3" spans="1:23" ht="16.5" customHeight="1" x14ac:dyDescent="0.2">
      <c r="A3" s="113"/>
      <c r="C3" s="117"/>
      <c r="D3" s="117"/>
      <c r="E3" s="117"/>
      <c r="F3" s="117"/>
      <c r="G3" s="117"/>
      <c r="H3" s="1"/>
      <c r="I3" s="1"/>
    </row>
    <row r="4" spans="1:23" ht="19.5" customHeight="1" x14ac:dyDescent="0.2">
      <c r="A4" s="589" t="s">
        <v>318</v>
      </c>
      <c r="B4" s="589" t="s">
        <v>265</v>
      </c>
      <c r="C4" s="591" t="s">
        <v>319</v>
      </c>
      <c r="D4" s="591">
        <v>2024</v>
      </c>
      <c r="E4" s="591"/>
      <c r="F4" s="591"/>
      <c r="G4" s="591"/>
      <c r="H4" s="591"/>
      <c r="I4" s="591"/>
      <c r="J4" s="591">
        <v>2023</v>
      </c>
      <c r="K4" s="591"/>
      <c r="L4" s="591"/>
      <c r="M4" s="591"/>
      <c r="N4" s="591"/>
      <c r="O4" s="591"/>
      <c r="P4" s="591" t="s">
        <v>382</v>
      </c>
      <c r="Q4" s="591" t="s">
        <v>383</v>
      </c>
      <c r="R4" s="591" t="s">
        <v>384</v>
      </c>
      <c r="S4" s="591" t="s">
        <v>385</v>
      </c>
      <c r="T4" s="591" t="s">
        <v>386</v>
      </c>
    </row>
    <row r="5" spans="1:23" ht="93.75" customHeight="1" thickBot="1" x14ac:dyDescent="0.25">
      <c r="A5" s="590"/>
      <c r="B5" s="590"/>
      <c r="C5" s="592"/>
      <c r="D5" s="211" t="s">
        <v>336</v>
      </c>
      <c r="E5" s="211" t="s">
        <v>321</v>
      </c>
      <c r="F5" s="211" t="s">
        <v>275</v>
      </c>
      <c r="G5" s="212" t="s">
        <v>337</v>
      </c>
      <c r="H5" s="592" t="s">
        <v>274</v>
      </c>
      <c r="I5" s="592"/>
      <c r="J5" s="211" t="s">
        <v>336</v>
      </c>
      <c r="K5" s="211" t="s">
        <v>321</v>
      </c>
      <c r="L5" s="211" t="s">
        <v>275</v>
      </c>
      <c r="M5" s="212" t="s">
        <v>337</v>
      </c>
      <c r="N5" s="592" t="s">
        <v>274</v>
      </c>
      <c r="O5" s="592"/>
      <c r="P5" s="592"/>
      <c r="Q5" s="592"/>
      <c r="R5" s="592"/>
      <c r="S5" s="592"/>
      <c r="T5" s="592"/>
    </row>
    <row r="6" spans="1:23" ht="24" customHeight="1" x14ac:dyDescent="0.2">
      <c r="A6" s="216">
        <v>0</v>
      </c>
      <c r="B6" s="217">
        <v>1</v>
      </c>
      <c r="C6" s="218">
        <v>2</v>
      </c>
      <c r="D6" s="216">
        <v>3</v>
      </c>
      <c r="E6" s="217">
        <v>4</v>
      </c>
      <c r="F6" s="217">
        <v>5</v>
      </c>
      <c r="G6" s="217">
        <v>6</v>
      </c>
      <c r="H6" s="217">
        <v>7</v>
      </c>
      <c r="I6" s="218">
        <v>8</v>
      </c>
      <c r="J6" s="216">
        <v>9</v>
      </c>
      <c r="K6" s="217">
        <v>10</v>
      </c>
      <c r="L6" s="217">
        <v>11</v>
      </c>
      <c r="M6" s="217">
        <v>12</v>
      </c>
      <c r="N6" s="217">
        <v>13</v>
      </c>
      <c r="O6" s="218">
        <v>14</v>
      </c>
      <c r="P6" s="191" t="s">
        <v>387</v>
      </c>
      <c r="Q6" s="192" t="s">
        <v>388</v>
      </c>
      <c r="R6" s="192" t="s">
        <v>389</v>
      </c>
      <c r="S6" s="192" t="s">
        <v>389</v>
      </c>
      <c r="T6" s="193" t="s">
        <v>388</v>
      </c>
    </row>
    <row r="7" spans="1:23" ht="30" customHeight="1" x14ac:dyDescent="0.2">
      <c r="A7" s="593" t="s">
        <v>322</v>
      </c>
      <c r="B7" s="118">
        <v>1</v>
      </c>
      <c r="C7" s="224" t="s">
        <v>338</v>
      </c>
      <c r="D7" s="219">
        <f>'Anexa 3'!E200</f>
        <v>31</v>
      </c>
      <c r="E7" s="120">
        <f>'Anexa 8'!N13</f>
        <v>21</v>
      </c>
      <c r="F7" s="185">
        <f>E7*100/$E$11</f>
        <v>6.212650139045027E-2</v>
      </c>
      <c r="G7" s="121">
        <f>'Anexa 8'!O13</f>
        <v>53704747.119999997</v>
      </c>
      <c r="H7" s="185">
        <f>G7*100/$G$11</f>
        <v>0.4031098842721576</v>
      </c>
      <c r="I7" s="586">
        <f>SUM(H7:H9)</f>
        <v>94.31637225693845</v>
      </c>
      <c r="J7" s="219">
        <v>3</v>
      </c>
      <c r="K7" s="120">
        <v>26</v>
      </c>
      <c r="L7" s="185">
        <v>8.0833203792942634E-2</v>
      </c>
      <c r="M7" s="121">
        <v>46033962.170000002</v>
      </c>
      <c r="N7" s="185">
        <v>0.37251082972441552</v>
      </c>
      <c r="O7" s="586">
        <f>SUM(N7:N9)</f>
        <v>89.009142431523486</v>
      </c>
      <c r="P7" s="194">
        <v>0</v>
      </c>
      <c r="Q7" s="198">
        <f>G7/M7-1</f>
        <v>0.16663316795700434</v>
      </c>
      <c r="R7" s="198">
        <f>E7/K7-1</f>
        <v>-0.19230769230769229</v>
      </c>
      <c r="S7" s="587">
        <f>(E7+E8+E9)/(K7+K8+K9)-1</f>
        <v>5.6070853462157899E-2</v>
      </c>
      <c r="T7" s="587">
        <f>(G7+G8+G9)/(M7+M8+M9)-1</f>
        <v>0.142358050304211</v>
      </c>
    </row>
    <row r="8" spans="1:23" ht="30" customHeight="1" x14ac:dyDescent="0.2">
      <c r="A8" s="593"/>
      <c r="B8" s="118">
        <v>2</v>
      </c>
      <c r="C8" s="224" t="s">
        <v>400</v>
      </c>
      <c r="D8" s="219">
        <f>'Anexa 3'!C200</f>
        <v>3432</v>
      </c>
      <c r="E8" s="120">
        <f>'Anexa 5'!N173</f>
        <v>26535</v>
      </c>
      <c r="F8" s="185">
        <f>E8*100/$E$11</f>
        <v>78.501272114076087</v>
      </c>
      <c r="G8" s="121">
        <f>'Anexa 5'!O173</f>
        <v>10939366709.810015</v>
      </c>
      <c r="H8" s="185">
        <f>G8*100/$G$11</f>
        <v>82.111304584469082</v>
      </c>
      <c r="I8" s="586"/>
      <c r="J8" s="219">
        <v>2733</v>
      </c>
      <c r="K8" s="120">
        <v>24708</v>
      </c>
      <c r="L8" s="185">
        <v>76.816415358308717</v>
      </c>
      <c r="M8" s="121">
        <v>9499991178.7899971</v>
      </c>
      <c r="N8" s="185">
        <v>76.874755714421923</v>
      </c>
      <c r="O8" s="586"/>
      <c r="P8" s="194">
        <f>D8/J8-1</f>
        <v>0.25576289791437978</v>
      </c>
      <c r="Q8" s="198">
        <f>G8/M8-1</f>
        <v>0.151513354479067</v>
      </c>
      <c r="R8" s="198">
        <f t="shared" ref="R8:R10" si="0">E8/K8-1</f>
        <v>7.3943661971830998E-2</v>
      </c>
      <c r="S8" s="587"/>
      <c r="T8" s="587"/>
      <c r="V8" s="235"/>
      <c r="W8" s="235"/>
    </row>
    <row r="9" spans="1:23" ht="30" customHeight="1" x14ac:dyDescent="0.2">
      <c r="A9" s="593"/>
      <c r="B9" s="118">
        <v>4</v>
      </c>
      <c r="C9" s="224" t="s">
        <v>462</v>
      </c>
      <c r="D9" s="219">
        <f>'Anexa 3'!D200</f>
        <v>4089</v>
      </c>
      <c r="E9" s="120">
        <f>'Anexa 6'!$N$177</f>
        <v>6235</v>
      </c>
      <c r="F9" s="185">
        <f>E9*100/$E$11</f>
        <v>18.445654103307497</v>
      </c>
      <c r="G9" s="121">
        <f>'Anexa 6'!$O$177</f>
        <v>1572328497.180002</v>
      </c>
      <c r="H9" s="185">
        <f>G9*100/$G$11</f>
        <v>11.801957788197216</v>
      </c>
      <c r="I9" s="586"/>
      <c r="J9" s="219">
        <v>3306</v>
      </c>
      <c r="K9" s="120">
        <v>6316</v>
      </c>
      <c r="L9" s="185">
        <v>19.636250582931758</v>
      </c>
      <c r="M9" s="121">
        <v>1453503378.8100004</v>
      </c>
      <c r="N9" s="185">
        <v>11.761875887377144</v>
      </c>
      <c r="O9" s="586"/>
      <c r="P9" s="194">
        <f>D9/J9-1</f>
        <v>0.23684210526315796</v>
      </c>
      <c r="Q9" s="198">
        <f t="shared" ref="Q9:Q11" si="1">G9/M9-1</f>
        <v>8.175083739212563E-2</v>
      </c>
      <c r="R9" s="198">
        <f t="shared" si="0"/>
        <v>-1.282457251424951E-2</v>
      </c>
      <c r="S9" s="587"/>
      <c r="T9" s="587"/>
      <c r="V9" s="235"/>
      <c r="W9" s="235"/>
    </row>
    <row r="10" spans="1:23" ht="41.25" customHeight="1" x14ac:dyDescent="0.2">
      <c r="A10" s="225" t="s">
        <v>339</v>
      </c>
      <c r="B10" s="122">
        <v>6</v>
      </c>
      <c r="C10" s="226" t="s">
        <v>326</v>
      </c>
      <c r="D10" s="220">
        <v>436</v>
      </c>
      <c r="E10" s="124">
        <f>'Anexa 7'!N97</f>
        <v>1011</v>
      </c>
      <c r="F10" s="125">
        <f>E10*100/$E$11</f>
        <v>2.9909472812259628</v>
      </c>
      <c r="G10" s="126">
        <f>'Anexa 7'!O97</f>
        <v>757207408.14000058</v>
      </c>
      <c r="H10" s="125">
        <f>G10*100/$G$11</f>
        <v>5.6836277430615345</v>
      </c>
      <c r="I10" s="221">
        <f>H10</f>
        <v>5.6836277430615345</v>
      </c>
      <c r="J10" s="220">
        <v>457</v>
      </c>
      <c r="K10" s="124">
        <v>1115</v>
      </c>
      <c r="L10" s="125">
        <v>3.4665008549665788</v>
      </c>
      <c r="M10" s="126">
        <v>1358222851.9300001</v>
      </c>
      <c r="N10" s="125">
        <v>10.990857568476519</v>
      </c>
      <c r="O10" s="221">
        <f>N10</f>
        <v>10.990857568476519</v>
      </c>
      <c r="P10" s="195">
        <f>D10/J10-1</f>
        <v>-4.5951859956236296E-2</v>
      </c>
      <c r="Q10" s="196">
        <f t="shared" si="1"/>
        <v>-0.44250134868219293</v>
      </c>
      <c r="R10" s="196">
        <f t="shared" si="0"/>
        <v>-9.3273542600896819E-2</v>
      </c>
      <c r="S10" s="196">
        <f>E10/K10-1</f>
        <v>-9.3273542600896819E-2</v>
      </c>
      <c r="T10" s="197">
        <f>G10/M10-1</f>
        <v>-0.44250134868219293</v>
      </c>
    </row>
    <row r="11" spans="1:23" s="127" customFormat="1" ht="30" customHeight="1" x14ac:dyDescent="0.2">
      <c r="A11" s="588" t="s">
        <v>1</v>
      </c>
      <c r="B11" s="588"/>
      <c r="C11" s="588"/>
      <c r="D11" s="213">
        <f t="shared" ref="D11:I11" si="2">SUM(D7:D10)</f>
        <v>7988</v>
      </c>
      <c r="E11" s="213">
        <f t="shared" si="2"/>
        <v>33802</v>
      </c>
      <c r="F11" s="214">
        <f t="shared" si="2"/>
        <v>99.999999999999986</v>
      </c>
      <c r="G11" s="215">
        <f>SUM(G7:G10)</f>
        <v>13322607362.250019</v>
      </c>
      <c r="H11" s="214">
        <f t="shared" si="2"/>
        <v>99.999999999999986</v>
      </c>
      <c r="I11" s="214">
        <f t="shared" si="2"/>
        <v>99.999999999999986</v>
      </c>
      <c r="J11" s="213">
        <v>6499</v>
      </c>
      <c r="K11" s="213">
        <v>32165</v>
      </c>
      <c r="L11" s="214">
        <v>100.00000000000001</v>
      </c>
      <c r="M11" s="215">
        <v>12357751371.699997</v>
      </c>
      <c r="N11" s="214">
        <v>100</v>
      </c>
      <c r="O11" s="214">
        <f>SUM(O7:O10)</f>
        <v>100</v>
      </c>
      <c r="P11" s="222">
        <f>D11/J11-1</f>
        <v>0.22911217110324666</v>
      </c>
      <c r="Q11" s="223">
        <f t="shared" si="1"/>
        <v>7.8076986785767577E-2</v>
      </c>
      <c r="R11" s="223">
        <f>E11/K11-1</f>
        <v>5.0893828695787402E-2</v>
      </c>
      <c r="S11" s="223">
        <f t="shared" ref="S11" si="3">E11/K11-1</f>
        <v>5.0893828695787402E-2</v>
      </c>
      <c r="T11" s="223">
        <f>G11/M11-1</f>
        <v>7.8076986785767577E-2</v>
      </c>
    </row>
    <row r="12" spans="1:23" ht="53.25" customHeight="1" x14ac:dyDescent="0.2">
      <c r="A12" s="129"/>
      <c r="B12" s="130"/>
      <c r="C12" s="131"/>
      <c r="D12" s="356"/>
      <c r="E12" s="234">
        <f>E11-K11</f>
        <v>1637</v>
      </c>
      <c r="F12" s="132"/>
      <c r="G12" s="133">
        <f>G11-M11</f>
        <v>964855990.55002213</v>
      </c>
      <c r="H12" s="132"/>
      <c r="I12" s="132"/>
      <c r="M12" s="235"/>
      <c r="Q12" s="231"/>
      <c r="R12" s="231">
        <v>2023</v>
      </c>
      <c r="S12" s="231">
        <v>2024</v>
      </c>
    </row>
    <row r="13" spans="1:23" ht="53.25" customHeight="1" x14ac:dyDescent="0.2">
      <c r="A13" s="129"/>
      <c r="B13" s="128"/>
      <c r="C13" s="131"/>
      <c r="D13" s="132"/>
      <c r="E13" s="132"/>
      <c r="F13" s="132"/>
      <c r="G13" s="121">
        <f>M10-G10</f>
        <v>601015443.78999949</v>
      </c>
      <c r="H13" s="132"/>
      <c r="I13" s="132"/>
      <c r="Q13" s="232" t="s">
        <v>338</v>
      </c>
      <c r="R13" s="233">
        <v>46033962.170000002</v>
      </c>
      <c r="S13" s="233">
        <v>53704747.119999997</v>
      </c>
    </row>
    <row r="14" spans="1:23" ht="22.5" x14ac:dyDescent="0.2">
      <c r="C14" s="134"/>
      <c r="D14" s="134"/>
      <c r="E14" s="134"/>
      <c r="Q14" s="232" t="s">
        <v>400</v>
      </c>
      <c r="R14" s="233">
        <v>9499991178.7899971</v>
      </c>
      <c r="S14" s="233">
        <v>10939366709.810015</v>
      </c>
    </row>
    <row r="15" spans="1:23" ht="33.75" x14ac:dyDescent="0.2">
      <c r="C15" s="135"/>
      <c r="D15" s="136"/>
      <c r="E15" s="136"/>
      <c r="Q15" s="232" t="s">
        <v>462</v>
      </c>
      <c r="R15" s="233">
        <v>1453503378.8100004</v>
      </c>
      <c r="S15" s="233">
        <v>1572328497.180002</v>
      </c>
    </row>
    <row r="16" spans="1:23" ht="33.75" x14ac:dyDescent="0.2">
      <c r="C16" s="135"/>
      <c r="D16" s="136"/>
      <c r="E16" s="136"/>
      <c r="Q16" s="229" t="s">
        <v>326</v>
      </c>
      <c r="R16" s="230">
        <v>1358222851.9300001</v>
      </c>
      <c r="S16" s="230">
        <v>757207408.14000058</v>
      </c>
    </row>
    <row r="17" spans="3:19" s="114" customFormat="1" x14ac:dyDescent="0.25">
      <c r="C17" s="135"/>
      <c r="D17" s="137"/>
      <c r="E17" s="137"/>
      <c r="F17" s="138"/>
      <c r="G17" s="117"/>
      <c r="Q17" s="228" t="s">
        <v>343</v>
      </c>
      <c r="R17" s="227">
        <v>12357751371.699997</v>
      </c>
      <c r="S17" s="227">
        <v>13322607362.250019</v>
      </c>
    </row>
    <row r="18" spans="3:19" s="114" customFormat="1" ht="12.75" customHeight="1" x14ac:dyDescent="0.25">
      <c r="C18" s="135"/>
      <c r="D18" s="139"/>
      <c r="E18" s="139"/>
      <c r="F18" s="117"/>
      <c r="G18" s="117"/>
    </row>
    <row r="19" spans="3:19" s="114" customFormat="1" x14ac:dyDescent="0.25">
      <c r="D19" s="140"/>
      <c r="E19" s="140"/>
      <c r="F19" s="140"/>
      <c r="G19" s="140"/>
    </row>
    <row r="20" spans="3:19" s="114" customFormat="1" ht="12.75" customHeight="1" x14ac:dyDescent="0.25">
      <c r="D20" s="141"/>
      <c r="E20" s="142"/>
      <c r="F20" s="141"/>
      <c r="G20" s="141"/>
    </row>
    <row r="21" spans="3:19" s="114" customFormat="1" x14ac:dyDescent="0.25">
      <c r="D21" s="141"/>
      <c r="E21" s="142"/>
      <c r="F21" s="141"/>
      <c r="G21" s="141"/>
    </row>
    <row r="22" spans="3:19" s="114" customFormat="1" x14ac:dyDescent="0.25">
      <c r="E22" s="142"/>
      <c r="F22" s="141"/>
      <c r="G22" s="141"/>
    </row>
    <row r="23" spans="3:19" s="114" customFormat="1" ht="12.75" customHeight="1" x14ac:dyDescent="0.2">
      <c r="D23" s="141"/>
      <c r="E23" s="142"/>
      <c r="F23" s="141"/>
      <c r="G23" s="141"/>
      <c r="R23" s="1"/>
      <c r="S23" s="1"/>
    </row>
    <row r="24" spans="3:19" s="114" customFormat="1" x14ac:dyDescent="0.2">
      <c r="D24" s="141"/>
      <c r="E24" s="142"/>
      <c r="F24" s="141"/>
      <c r="G24" s="141"/>
      <c r="Q24" s="1"/>
      <c r="R24" s="1"/>
      <c r="S24" s="1"/>
    </row>
    <row r="25" spans="3:19" s="114" customFormat="1" x14ac:dyDescent="0.2">
      <c r="D25" s="143"/>
      <c r="E25" s="144"/>
      <c r="F25" s="143"/>
      <c r="G25" s="143"/>
      <c r="Q25" s="1"/>
      <c r="R25" s="1"/>
      <c r="S25" s="1"/>
    </row>
    <row r="134" spans="3:6" x14ac:dyDescent="0.2">
      <c r="C134" s="114">
        <f>SUM(C6:C68)</f>
        <v>2</v>
      </c>
      <c r="D134" s="114">
        <f>SUM(D6:D68)</f>
        <v>15979</v>
      </c>
      <c r="E134" s="114">
        <f>SUM(E6:E68)</f>
        <v>69245</v>
      </c>
    </row>
    <row r="135" spans="3:6" x14ac:dyDescent="0.2">
      <c r="C135" s="114">
        <f>SUM(C69:C73)</f>
        <v>0</v>
      </c>
      <c r="D135" s="114">
        <f t="shared" ref="D135:F142" si="4">SUM(D69:D73)</f>
        <v>0</v>
      </c>
      <c r="E135" s="114">
        <f t="shared" si="4"/>
        <v>0</v>
      </c>
    </row>
    <row r="136" spans="3:6" x14ac:dyDescent="0.2">
      <c r="C136" s="114">
        <f>SUM(C74:C130)</f>
        <v>0</v>
      </c>
      <c r="D136" s="114">
        <f t="shared" ref="D136:F143" si="5">SUM(D74:D130)</f>
        <v>0</v>
      </c>
      <c r="E136" s="114">
        <f t="shared" si="5"/>
        <v>0</v>
      </c>
    </row>
    <row r="141" spans="3:6" x14ac:dyDescent="0.2">
      <c r="F141" s="114">
        <f>SUM(F6:F75)</f>
        <v>204.99999999999997</v>
      </c>
    </row>
    <row r="142" spans="3:6" x14ac:dyDescent="0.2">
      <c r="F142" s="114">
        <f t="shared" si="4"/>
        <v>0</v>
      </c>
    </row>
    <row r="143" spans="3:6" x14ac:dyDescent="0.2">
      <c r="F143" s="114">
        <f t="shared" si="5"/>
        <v>0</v>
      </c>
    </row>
  </sheetData>
  <mergeCells count="20">
    <mergeCell ref="A2:T2"/>
    <mergeCell ref="S1:T1"/>
    <mergeCell ref="P4:P5"/>
    <mergeCell ref="Q4:Q5"/>
    <mergeCell ref="R4:R5"/>
    <mergeCell ref="S4:S5"/>
    <mergeCell ref="T4:T5"/>
    <mergeCell ref="J4:O4"/>
    <mergeCell ref="N5:O5"/>
    <mergeCell ref="O7:O9"/>
    <mergeCell ref="S7:S9"/>
    <mergeCell ref="T7:T9"/>
    <mergeCell ref="A11:C11"/>
    <mergeCell ref="A4:A5"/>
    <mergeCell ref="B4:B5"/>
    <mergeCell ref="C4:C5"/>
    <mergeCell ref="D4:I4"/>
    <mergeCell ref="H5:I5"/>
    <mergeCell ref="A7:A9"/>
    <mergeCell ref="I7:I9"/>
  </mergeCells>
  <printOptions horizontalCentered="1"/>
  <pageMargins left="0.98425196850393704" right="0.39370078740157483" top="0.39370078740157483" bottom="0.39370078740157483" header="0" footer="0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  <pageSetUpPr fitToPage="1"/>
  </sheetPr>
  <dimension ref="A1:J38"/>
  <sheetViews>
    <sheetView tabSelected="1" view="pageBreakPreview" zoomScaleNormal="55" zoomScaleSheetLayoutView="100" workbookViewId="0">
      <selection activeCell="P19" sqref="P19"/>
    </sheetView>
  </sheetViews>
  <sheetFormatPr defaultRowHeight="12.75" x14ac:dyDescent="0.2"/>
  <cols>
    <col min="1" max="1" width="7.42578125" style="1" customWidth="1"/>
    <col min="2" max="2" width="67.28515625" style="1" customWidth="1"/>
    <col min="3" max="3" width="13" style="1" customWidth="1"/>
    <col min="4" max="5" width="8.85546875" style="1"/>
    <col min="6" max="6" width="36" style="1" customWidth="1"/>
    <col min="7" max="256" width="8.85546875" style="1"/>
    <col min="257" max="257" width="7.42578125" style="1" customWidth="1"/>
    <col min="258" max="258" width="67.28515625" style="1" customWidth="1"/>
    <col min="259" max="259" width="13.85546875" style="1" customWidth="1"/>
    <col min="260" max="512" width="8.85546875" style="1"/>
    <col min="513" max="513" width="7.42578125" style="1" customWidth="1"/>
    <col min="514" max="514" width="67.28515625" style="1" customWidth="1"/>
    <col min="515" max="515" width="13.85546875" style="1" customWidth="1"/>
    <col min="516" max="768" width="8.85546875" style="1"/>
    <col min="769" max="769" width="7.42578125" style="1" customWidth="1"/>
    <col min="770" max="770" width="67.28515625" style="1" customWidth="1"/>
    <col min="771" max="771" width="13.85546875" style="1" customWidth="1"/>
    <col min="772" max="1024" width="8.85546875" style="1"/>
    <col min="1025" max="1025" width="7.42578125" style="1" customWidth="1"/>
    <col min="1026" max="1026" width="67.28515625" style="1" customWidth="1"/>
    <col min="1027" max="1027" width="13.85546875" style="1" customWidth="1"/>
    <col min="1028" max="1280" width="8.85546875" style="1"/>
    <col min="1281" max="1281" width="7.42578125" style="1" customWidth="1"/>
    <col min="1282" max="1282" width="67.28515625" style="1" customWidth="1"/>
    <col min="1283" max="1283" width="13.85546875" style="1" customWidth="1"/>
    <col min="1284" max="1536" width="8.85546875" style="1"/>
    <col min="1537" max="1537" width="7.42578125" style="1" customWidth="1"/>
    <col min="1538" max="1538" width="67.28515625" style="1" customWidth="1"/>
    <col min="1539" max="1539" width="13.85546875" style="1" customWidth="1"/>
    <col min="1540" max="1792" width="8.85546875" style="1"/>
    <col min="1793" max="1793" width="7.42578125" style="1" customWidth="1"/>
    <col min="1794" max="1794" width="67.28515625" style="1" customWidth="1"/>
    <col min="1795" max="1795" width="13.85546875" style="1" customWidth="1"/>
    <col min="1796" max="2048" width="8.85546875" style="1"/>
    <col min="2049" max="2049" width="7.42578125" style="1" customWidth="1"/>
    <col min="2050" max="2050" width="67.28515625" style="1" customWidth="1"/>
    <col min="2051" max="2051" width="13.85546875" style="1" customWidth="1"/>
    <col min="2052" max="2304" width="8.85546875" style="1"/>
    <col min="2305" max="2305" width="7.42578125" style="1" customWidth="1"/>
    <col min="2306" max="2306" width="67.28515625" style="1" customWidth="1"/>
    <col min="2307" max="2307" width="13.85546875" style="1" customWidth="1"/>
    <col min="2308" max="2560" width="8.85546875" style="1"/>
    <col min="2561" max="2561" width="7.42578125" style="1" customWidth="1"/>
    <col min="2562" max="2562" width="67.28515625" style="1" customWidth="1"/>
    <col min="2563" max="2563" width="13.85546875" style="1" customWidth="1"/>
    <col min="2564" max="2816" width="8.85546875" style="1"/>
    <col min="2817" max="2817" width="7.42578125" style="1" customWidth="1"/>
    <col min="2818" max="2818" width="67.28515625" style="1" customWidth="1"/>
    <col min="2819" max="2819" width="13.85546875" style="1" customWidth="1"/>
    <col min="2820" max="3072" width="8.85546875" style="1"/>
    <col min="3073" max="3073" width="7.42578125" style="1" customWidth="1"/>
    <col min="3074" max="3074" width="67.28515625" style="1" customWidth="1"/>
    <col min="3075" max="3075" width="13.85546875" style="1" customWidth="1"/>
    <col min="3076" max="3328" width="8.85546875" style="1"/>
    <col min="3329" max="3329" width="7.42578125" style="1" customWidth="1"/>
    <col min="3330" max="3330" width="67.28515625" style="1" customWidth="1"/>
    <col min="3331" max="3331" width="13.85546875" style="1" customWidth="1"/>
    <col min="3332" max="3584" width="8.85546875" style="1"/>
    <col min="3585" max="3585" width="7.42578125" style="1" customWidth="1"/>
    <col min="3586" max="3586" width="67.28515625" style="1" customWidth="1"/>
    <col min="3587" max="3587" width="13.85546875" style="1" customWidth="1"/>
    <col min="3588" max="3840" width="8.85546875" style="1"/>
    <col min="3841" max="3841" width="7.42578125" style="1" customWidth="1"/>
    <col min="3842" max="3842" width="67.28515625" style="1" customWidth="1"/>
    <col min="3843" max="3843" width="13.85546875" style="1" customWidth="1"/>
    <col min="3844" max="4096" width="8.85546875" style="1"/>
    <col min="4097" max="4097" width="7.42578125" style="1" customWidth="1"/>
    <col min="4098" max="4098" width="67.28515625" style="1" customWidth="1"/>
    <col min="4099" max="4099" width="13.85546875" style="1" customWidth="1"/>
    <col min="4100" max="4352" width="8.85546875" style="1"/>
    <col min="4353" max="4353" width="7.42578125" style="1" customWidth="1"/>
    <col min="4354" max="4354" width="67.28515625" style="1" customWidth="1"/>
    <col min="4355" max="4355" width="13.85546875" style="1" customWidth="1"/>
    <col min="4356" max="4608" width="8.85546875" style="1"/>
    <col min="4609" max="4609" width="7.42578125" style="1" customWidth="1"/>
    <col min="4610" max="4610" width="67.28515625" style="1" customWidth="1"/>
    <col min="4611" max="4611" width="13.85546875" style="1" customWidth="1"/>
    <col min="4612" max="4864" width="8.85546875" style="1"/>
    <col min="4865" max="4865" width="7.42578125" style="1" customWidth="1"/>
    <col min="4866" max="4866" width="67.28515625" style="1" customWidth="1"/>
    <col min="4867" max="4867" width="13.85546875" style="1" customWidth="1"/>
    <col min="4868" max="5120" width="8.85546875" style="1"/>
    <col min="5121" max="5121" width="7.42578125" style="1" customWidth="1"/>
    <col min="5122" max="5122" width="67.28515625" style="1" customWidth="1"/>
    <col min="5123" max="5123" width="13.85546875" style="1" customWidth="1"/>
    <col min="5124" max="5376" width="8.85546875" style="1"/>
    <col min="5377" max="5377" width="7.42578125" style="1" customWidth="1"/>
    <col min="5378" max="5378" width="67.28515625" style="1" customWidth="1"/>
    <col min="5379" max="5379" width="13.85546875" style="1" customWidth="1"/>
    <col min="5380" max="5632" width="8.85546875" style="1"/>
    <col min="5633" max="5633" width="7.42578125" style="1" customWidth="1"/>
    <col min="5634" max="5634" width="67.28515625" style="1" customWidth="1"/>
    <col min="5635" max="5635" width="13.85546875" style="1" customWidth="1"/>
    <col min="5636" max="5888" width="8.85546875" style="1"/>
    <col min="5889" max="5889" width="7.42578125" style="1" customWidth="1"/>
    <col min="5890" max="5890" width="67.28515625" style="1" customWidth="1"/>
    <col min="5891" max="5891" width="13.85546875" style="1" customWidth="1"/>
    <col min="5892" max="6144" width="8.85546875" style="1"/>
    <col min="6145" max="6145" width="7.42578125" style="1" customWidth="1"/>
    <col min="6146" max="6146" width="67.28515625" style="1" customWidth="1"/>
    <col min="6147" max="6147" width="13.85546875" style="1" customWidth="1"/>
    <col min="6148" max="6400" width="8.85546875" style="1"/>
    <col min="6401" max="6401" width="7.42578125" style="1" customWidth="1"/>
    <col min="6402" max="6402" width="67.28515625" style="1" customWidth="1"/>
    <col min="6403" max="6403" width="13.85546875" style="1" customWidth="1"/>
    <col min="6404" max="6656" width="8.85546875" style="1"/>
    <col min="6657" max="6657" width="7.42578125" style="1" customWidth="1"/>
    <col min="6658" max="6658" width="67.28515625" style="1" customWidth="1"/>
    <col min="6659" max="6659" width="13.85546875" style="1" customWidth="1"/>
    <col min="6660" max="6912" width="8.85546875" style="1"/>
    <col min="6913" max="6913" width="7.42578125" style="1" customWidth="1"/>
    <col min="6914" max="6914" width="67.28515625" style="1" customWidth="1"/>
    <col min="6915" max="6915" width="13.85546875" style="1" customWidth="1"/>
    <col min="6916" max="7168" width="8.85546875" style="1"/>
    <col min="7169" max="7169" width="7.42578125" style="1" customWidth="1"/>
    <col min="7170" max="7170" width="67.28515625" style="1" customWidth="1"/>
    <col min="7171" max="7171" width="13.85546875" style="1" customWidth="1"/>
    <col min="7172" max="7424" width="8.85546875" style="1"/>
    <col min="7425" max="7425" width="7.42578125" style="1" customWidth="1"/>
    <col min="7426" max="7426" width="67.28515625" style="1" customWidth="1"/>
    <col min="7427" max="7427" width="13.85546875" style="1" customWidth="1"/>
    <col min="7428" max="7680" width="8.85546875" style="1"/>
    <col min="7681" max="7681" width="7.42578125" style="1" customWidth="1"/>
    <col min="7682" max="7682" width="67.28515625" style="1" customWidth="1"/>
    <col min="7683" max="7683" width="13.85546875" style="1" customWidth="1"/>
    <col min="7684" max="7936" width="8.85546875" style="1"/>
    <col min="7937" max="7937" width="7.42578125" style="1" customWidth="1"/>
    <col min="7938" max="7938" width="67.28515625" style="1" customWidth="1"/>
    <col min="7939" max="7939" width="13.85546875" style="1" customWidth="1"/>
    <col min="7940" max="8192" width="8.85546875" style="1"/>
    <col min="8193" max="8193" width="7.42578125" style="1" customWidth="1"/>
    <col min="8194" max="8194" width="67.28515625" style="1" customWidth="1"/>
    <col min="8195" max="8195" width="13.85546875" style="1" customWidth="1"/>
    <col min="8196" max="8448" width="8.85546875" style="1"/>
    <col min="8449" max="8449" width="7.42578125" style="1" customWidth="1"/>
    <col min="8450" max="8450" width="67.28515625" style="1" customWidth="1"/>
    <col min="8451" max="8451" width="13.85546875" style="1" customWidth="1"/>
    <col min="8452" max="8704" width="8.85546875" style="1"/>
    <col min="8705" max="8705" width="7.42578125" style="1" customWidth="1"/>
    <col min="8706" max="8706" width="67.28515625" style="1" customWidth="1"/>
    <col min="8707" max="8707" width="13.85546875" style="1" customWidth="1"/>
    <col min="8708" max="8960" width="8.85546875" style="1"/>
    <col min="8961" max="8961" width="7.42578125" style="1" customWidth="1"/>
    <col min="8962" max="8962" width="67.28515625" style="1" customWidth="1"/>
    <col min="8963" max="8963" width="13.85546875" style="1" customWidth="1"/>
    <col min="8964" max="9216" width="8.85546875" style="1"/>
    <col min="9217" max="9217" width="7.42578125" style="1" customWidth="1"/>
    <col min="9218" max="9218" width="67.28515625" style="1" customWidth="1"/>
    <col min="9219" max="9219" width="13.85546875" style="1" customWidth="1"/>
    <col min="9220" max="9472" width="8.85546875" style="1"/>
    <col min="9473" max="9473" width="7.42578125" style="1" customWidth="1"/>
    <col min="9474" max="9474" width="67.28515625" style="1" customWidth="1"/>
    <col min="9475" max="9475" width="13.85546875" style="1" customWidth="1"/>
    <col min="9476" max="9728" width="8.85546875" style="1"/>
    <col min="9729" max="9729" width="7.42578125" style="1" customWidth="1"/>
    <col min="9730" max="9730" width="67.28515625" style="1" customWidth="1"/>
    <col min="9731" max="9731" width="13.85546875" style="1" customWidth="1"/>
    <col min="9732" max="9984" width="8.85546875" style="1"/>
    <col min="9985" max="9985" width="7.42578125" style="1" customWidth="1"/>
    <col min="9986" max="9986" width="67.28515625" style="1" customWidth="1"/>
    <col min="9987" max="9987" width="13.85546875" style="1" customWidth="1"/>
    <col min="9988" max="10240" width="8.85546875" style="1"/>
    <col min="10241" max="10241" width="7.42578125" style="1" customWidth="1"/>
    <col min="10242" max="10242" width="67.28515625" style="1" customWidth="1"/>
    <col min="10243" max="10243" width="13.85546875" style="1" customWidth="1"/>
    <col min="10244" max="10496" width="8.85546875" style="1"/>
    <col min="10497" max="10497" width="7.42578125" style="1" customWidth="1"/>
    <col min="10498" max="10498" width="67.28515625" style="1" customWidth="1"/>
    <col min="10499" max="10499" width="13.85546875" style="1" customWidth="1"/>
    <col min="10500" max="10752" width="8.85546875" style="1"/>
    <col min="10753" max="10753" width="7.42578125" style="1" customWidth="1"/>
    <col min="10754" max="10754" width="67.28515625" style="1" customWidth="1"/>
    <col min="10755" max="10755" width="13.85546875" style="1" customWidth="1"/>
    <col min="10756" max="11008" width="8.85546875" style="1"/>
    <col min="11009" max="11009" width="7.42578125" style="1" customWidth="1"/>
    <col min="11010" max="11010" width="67.28515625" style="1" customWidth="1"/>
    <col min="11011" max="11011" width="13.85546875" style="1" customWidth="1"/>
    <col min="11012" max="11264" width="8.85546875" style="1"/>
    <col min="11265" max="11265" width="7.42578125" style="1" customWidth="1"/>
    <col min="11266" max="11266" width="67.28515625" style="1" customWidth="1"/>
    <col min="11267" max="11267" width="13.85546875" style="1" customWidth="1"/>
    <col min="11268" max="11520" width="8.85546875" style="1"/>
    <col min="11521" max="11521" width="7.42578125" style="1" customWidth="1"/>
    <col min="11522" max="11522" width="67.28515625" style="1" customWidth="1"/>
    <col min="11523" max="11523" width="13.85546875" style="1" customWidth="1"/>
    <col min="11524" max="11776" width="8.85546875" style="1"/>
    <col min="11777" max="11777" width="7.42578125" style="1" customWidth="1"/>
    <col min="11778" max="11778" width="67.28515625" style="1" customWidth="1"/>
    <col min="11779" max="11779" width="13.85546875" style="1" customWidth="1"/>
    <col min="11780" max="12032" width="8.85546875" style="1"/>
    <col min="12033" max="12033" width="7.42578125" style="1" customWidth="1"/>
    <col min="12034" max="12034" width="67.28515625" style="1" customWidth="1"/>
    <col min="12035" max="12035" width="13.85546875" style="1" customWidth="1"/>
    <col min="12036" max="12288" width="8.85546875" style="1"/>
    <col min="12289" max="12289" width="7.42578125" style="1" customWidth="1"/>
    <col min="12290" max="12290" width="67.28515625" style="1" customWidth="1"/>
    <col min="12291" max="12291" width="13.85546875" style="1" customWidth="1"/>
    <col min="12292" max="12544" width="8.85546875" style="1"/>
    <col min="12545" max="12545" width="7.42578125" style="1" customWidth="1"/>
    <col min="12546" max="12546" width="67.28515625" style="1" customWidth="1"/>
    <col min="12547" max="12547" width="13.85546875" style="1" customWidth="1"/>
    <col min="12548" max="12800" width="8.85546875" style="1"/>
    <col min="12801" max="12801" width="7.42578125" style="1" customWidth="1"/>
    <col min="12802" max="12802" width="67.28515625" style="1" customWidth="1"/>
    <col min="12803" max="12803" width="13.85546875" style="1" customWidth="1"/>
    <col min="12804" max="13056" width="8.85546875" style="1"/>
    <col min="13057" max="13057" width="7.42578125" style="1" customWidth="1"/>
    <col min="13058" max="13058" width="67.28515625" style="1" customWidth="1"/>
    <col min="13059" max="13059" width="13.85546875" style="1" customWidth="1"/>
    <col min="13060" max="13312" width="8.85546875" style="1"/>
    <col min="13313" max="13313" width="7.42578125" style="1" customWidth="1"/>
    <col min="13314" max="13314" width="67.28515625" style="1" customWidth="1"/>
    <col min="13315" max="13315" width="13.85546875" style="1" customWidth="1"/>
    <col min="13316" max="13568" width="8.85546875" style="1"/>
    <col min="13569" max="13569" width="7.42578125" style="1" customWidth="1"/>
    <col min="13570" max="13570" width="67.28515625" style="1" customWidth="1"/>
    <col min="13571" max="13571" width="13.85546875" style="1" customWidth="1"/>
    <col min="13572" max="13824" width="8.85546875" style="1"/>
    <col min="13825" max="13825" width="7.42578125" style="1" customWidth="1"/>
    <col min="13826" max="13826" width="67.28515625" style="1" customWidth="1"/>
    <col min="13827" max="13827" width="13.85546875" style="1" customWidth="1"/>
    <col min="13828" max="14080" width="8.85546875" style="1"/>
    <col min="14081" max="14081" width="7.42578125" style="1" customWidth="1"/>
    <col min="14082" max="14082" width="67.28515625" style="1" customWidth="1"/>
    <col min="14083" max="14083" width="13.85546875" style="1" customWidth="1"/>
    <col min="14084" max="14336" width="8.85546875" style="1"/>
    <col min="14337" max="14337" width="7.42578125" style="1" customWidth="1"/>
    <col min="14338" max="14338" width="67.28515625" style="1" customWidth="1"/>
    <col min="14339" max="14339" width="13.85546875" style="1" customWidth="1"/>
    <col min="14340" max="14592" width="8.85546875" style="1"/>
    <col min="14593" max="14593" width="7.42578125" style="1" customWidth="1"/>
    <col min="14594" max="14594" width="67.28515625" style="1" customWidth="1"/>
    <col min="14595" max="14595" width="13.85546875" style="1" customWidth="1"/>
    <col min="14596" max="14848" width="8.85546875" style="1"/>
    <col min="14849" max="14849" width="7.42578125" style="1" customWidth="1"/>
    <col min="14850" max="14850" width="67.28515625" style="1" customWidth="1"/>
    <col min="14851" max="14851" width="13.85546875" style="1" customWidth="1"/>
    <col min="14852" max="15104" width="8.85546875" style="1"/>
    <col min="15105" max="15105" width="7.42578125" style="1" customWidth="1"/>
    <col min="15106" max="15106" width="67.28515625" style="1" customWidth="1"/>
    <col min="15107" max="15107" width="13.85546875" style="1" customWidth="1"/>
    <col min="15108" max="15360" width="8.85546875" style="1"/>
    <col min="15361" max="15361" width="7.42578125" style="1" customWidth="1"/>
    <col min="15362" max="15362" width="67.28515625" style="1" customWidth="1"/>
    <col min="15363" max="15363" width="13.85546875" style="1" customWidth="1"/>
    <col min="15364" max="15616" width="8.85546875" style="1"/>
    <col min="15617" max="15617" width="7.42578125" style="1" customWidth="1"/>
    <col min="15618" max="15618" width="67.28515625" style="1" customWidth="1"/>
    <col min="15619" max="15619" width="13.85546875" style="1" customWidth="1"/>
    <col min="15620" max="15872" width="8.85546875" style="1"/>
    <col min="15873" max="15873" width="7.42578125" style="1" customWidth="1"/>
    <col min="15874" max="15874" width="67.28515625" style="1" customWidth="1"/>
    <col min="15875" max="15875" width="13.85546875" style="1" customWidth="1"/>
    <col min="15876" max="16128" width="8.85546875" style="1"/>
    <col min="16129" max="16129" width="7.42578125" style="1" customWidth="1"/>
    <col min="16130" max="16130" width="67.28515625" style="1" customWidth="1"/>
    <col min="16131" max="16131" width="13.85546875" style="1" customWidth="1"/>
    <col min="16132" max="16384" width="8.85546875" style="1"/>
  </cols>
  <sheetData>
    <row r="1" spans="1:10" s="6" customFormat="1" ht="16.5" customHeight="1" x14ac:dyDescent="0.2">
      <c r="A1" s="12"/>
      <c r="B1" s="507" t="s">
        <v>460</v>
      </c>
      <c r="C1" s="507"/>
      <c r="D1" s="12"/>
      <c r="E1" s="1"/>
      <c r="F1" s="1"/>
      <c r="G1" s="12"/>
      <c r="H1" s="11"/>
      <c r="I1" s="504"/>
      <c r="J1" s="504"/>
    </row>
    <row r="2" spans="1:10" s="6" customFormat="1" ht="16.5" customHeight="1" x14ac:dyDescent="0.2">
      <c r="A2" s="508" t="s">
        <v>340</v>
      </c>
      <c r="B2" s="508"/>
      <c r="C2" s="508"/>
      <c r="D2" s="10"/>
      <c r="E2" s="10"/>
      <c r="F2" s="10"/>
      <c r="G2" s="9"/>
      <c r="H2" s="9"/>
      <c r="I2" s="9"/>
      <c r="J2" s="7"/>
    </row>
    <row r="3" spans="1:10" s="6" customFormat="1" ht="16.5" customHeight="1" thickBot="1" x14ac:dyDescent="0.25">
      <c r="A3" s="508" t="s">
        <v>701</v>
      </c>
      <c r="B3" s="508"/>
      <c r="C3" s="508"/>
      <c r="D3" s="10"/>
      <c r="E3" s="10"/>
      <c r="F3" s="10"/>
      <c r="G3" s="9"/>
      <c r="H3" s="9"/>
      <c r="I3" s="9"/>
      <c r="J3" s="7"/>
    </row>
    <row r="4" spans="1:10" s="5" customFormat="1" ht="33" customHeight="1" x14ac:dyDescent="0.25">
      <c r="A4" s="394" t="s">
        <v>27</v>
      </c>
      <c r="B4" s="395" t="s">
        <v>341</v>
      </c>
      <c r="C4" s="396" t="s">
        <v>342</v>
      </c>
    </row>
    <row r="5" spans="1:10" s="3" customFormat="1" ht="27" customHeight="1" x14ac:dyDescent="0.25">
      <c r="A5" s="397">
        <v>1</v>
      </c>
      <c r="B5" s="484" t="s">
        <v>368</v>
      </c>
      <c r="C5" s="399">
        <v>63</v>
      </c>
      <c r="F5"/>
      <c r="G5" s="19"/>
    </row>
    <row r="6" spans="1:10" s="3" customFormat="1" ht="27" customHeight="1" x14ac:dyDescent="0.25">
      <c r="A6" s="398">
        <v>2</v>
      </c>
      <c r="B6" s="485" t="s">
        <v>504</v>
      </c>
      <c r="C6" s="400">
        <v>60</v>
      </c>
      <c r="F6"/>
      <c r="G6" s="20"/>
    </row>
    <row r="7" spans="1:10" s="3" customFormat="1" ht="27" customHeight="1" x14ac:dyDescent="0.25">
      <c r="A7" s="397">
        <v>3</v>
      </c>
      <c r="B7" s="484" t="s">
        <v>459</v>
      </c>
      <c r="C7" s="399">
        <v>54</v>
      </c>
      <c r="F7"/>
      <c r="G7" s="20"/>
    </row>
    <row r="8" spans="1:10" s="3" customFormat="1" ht="27" customHeight="1" x14ac:dyDescent="0.25">
      <c r="A8" s="398">
        <v>4</v>
      </c>
      <c r="B8" s="485" t="s">
        <v>583</v>
      </c>
      <c r="C8" s="400">
        <v>50</v>
      </c>
      <c r="F8"/>
      <c r="G8"/>
    </row>
    <row r="9" spans="1:10" s="3" customFormat="1" ht="27" customHeight="1" x14ac:dyDescent="0.25">
      <c r="A9" s="397">
        <v>5</v>
      </c>
      <c r="B9" s="484" t="s">
        <v>689</v>
      </c>
      <c r="C9" s="399">
        <v>44</v>
      </c>
      <c r="F9"/>
      <c r="G9" s="20"/>
    </row>
    <row r="10" spans="1:10" s="3" customFormat="1" ht="27" customHeight="1" x14ac:dyDescent="0.25">
      <c r="A10" s="398">
        <v>6</v>
      </c>
      <c r="B10" s="485" t="s">
        <v>690</v>
      </c>
      <c r="C10" s="400">
        <v>41</v>
      </c>
      <c r="F10"/>
      <c r="G10" s="20"/>
    </row>
    <row r="11" spans="1:10" s="3" customFormat="1" ht="27" customHeight="1" x14ac:dyDescent="0.25">
      <c r="A11" s="397">
        <v>7</v>
      </c>
      <c r="B11" s="484" t="s">
        <v>440</v>
      </c>
      <c r="C11" s="399">
        <v>36</v>
      </c>
      <c r="F11"/>
      <c r="G11" s="20"/>
    </row>
    <row r="12" spans="1:10" s="3" customFormat="1" ht="27" customHeight="1" x14ac:dyDescent="0.25">
      <c r="A12" s="398">
        <v>8</v>
      </c>
      <c r="B12" s="485" t="s">
        <v>691</v>
      </c>
      <c r="C12" s="400">
        <v>31</v>
      </c>
      <c r="F12"/>
      <c r="G12" s="20"/>
    </row>
    <row r="13" spans="1:10" s="3" customFormat="1" ht="27" customHeight="1" x14ac:dyDescent="0.25">
      <c r="A13" s="397">
        <v>9</v>
      </c>
      <c r="B13" s="484" t="s">
        <v>692</v>
      </c>
      <c r="C13" s="399">
        <v>29</v>
      </c>
      <c r="F13"/>
      <c r="G13" s="20"/>
    </row>
    <row r="14" spans="1:10" s="3" customFormat="1" ht="27" customHeight="1" x14ac:dyDescent="0.25">
      <c r="A14" s="398">
        <v>10</v>
      </c>
      <c r="B14" s="485" t="s">
        <v>693</v>
      </c>
      <c r="C14" s="400">
        <v>17</v>
      </c>
      <c r="F14"/>
      <c r="G14" s="20"/>
    </row>
    <row r="15" spans="1:10" s="3" customFormat="1" ht="27" customHeight="1" x14ac:dyDescent="0.25">
      <c r="A15" s="397">
        <v>11</v>
      </c>
      <c r="B15" s="484" t="s">
        <v>694</v>
      </c>
      <c r="C15" s="399">
        <v>13</v>
      </c>
      <c r="F15"/>
      <c r="G15" s="20"/>
    </row>
    <row r="16" spans="1:10" s="3" customFormat="1" ht="27" customHeight="1" x14ac:dyDescent="0.25">
      <c r="A16" s="398">
        <v>12</v>
      </c>
      <c r="B16" s="485" t="s">
        <v>695</v>
      </c>
      <c r="C16" s="400">
        <v>12</v>
      </c>
      <c r="F16"/>
      <c r="G16" s="20"/>
    </row>
    <row r="17" spans="1:7" s="3" customFormat="1" ht="27" customHeight="1" x14ac:dyDescent="0.25">
      <c r="A17" s="397">
        <v>13</v>
      </c>
      <c r="B17" s="484" t="s">
        <v>696</v>
      </c>
      <c r="C17" s="399">
        <v>11</v>
      </c>
      <c r="F17"/>
      <c r="G17" s="20"/>
    </row>
    <row r="18" spans="1:7" s="3" customFormat="1" ht="27" customHeight="1" x14ac:dyDescent="0.25">
      <c r="A18" s="398">
        <v>14</v>
      </c>
      <c r="B18" s="485" t="s">
        <v>697</v>
      </c>
      <c r="C18" s="400">
        <v>11</v>
      </c>
      <c r="F18"/>
      <c r="G18" s="20"/>
    </row>
    <row r="19" spans="1:7" s="3" customFormat="1" ht="27" customHeight="1" x14ac:dyDescent="0.25">
      <c r="A19" s="397">
        <v>15</v>
      </c>
      <c r="B19" s="484" t="s">
        <v>505</v>
      </c>
      <c r="C19" s="399">
        <v>9</v>
      </c>
      <c r="F19"/>
      <c r="G19" s="20"/>
    </row>
    <row r="20" spans="1:7" s="3" customFormat="1" ht="27" customHeight="1" x14ac:dyDescent="0.25">
      <c r="A20" s="398">
        <v>16</v>
      </c>
      <c r="B20" s="485" t="s">
        <v>698</v>
      </c>
      <c r="C20" s="400">
        <v>9</v>
      </c>
      <c r="F20"/>
      <c r="G20" s="20"/>
    </row>
    <row r="21" spans="1:7" s="3" customFormat="1" ht="27" customHeight="1" x14ac:dyDescent="0.25">
      <c r="A21" s="397">
        <v>17</v>
      </c>
      <c r="B21" s="484" t="s">
        <v>699</v>
      </c>
      <c r="C21" s="399">
        <v>8</v>
      </c>
      <c r="F21"/>
      <c r="G21" s="20"/>
    </row>
    <row r="22" spans="1:7" s="3" customFormat="1" ht="27" customHeight="1" x14ac:dyDescent="0.25">
      <c r="A22" s="398">
        <v>18</v>
      </c>
      <c r="B22" s="485" t="s">
        <v>700</v>
      </c>
      <c r="C22" s="400">
        <v>8</v>
      </c>
      <c r="F22"/>
      <c r="G22" s="20"/>
    </row>
    <row r="23" spans="1:7" s="3" customFormat="1" ht="27" customHeight="1" x14ac:dyDescent="0.25">
      <c r="A23" s="397">
        <v>19</v>
      </c>
      <c r="B23" s="484" t="s">
        <v>2</v>
      </c>
      <c r="C23" s="399">
        <v>23</v>
      </c>
      <c r="F23"/>
      <c r="G23" s="20"/>
    </row>
    <row r="24" spans="1:7" s="3" customFormat="1" ht="27" customHeight="1" x14ac:dyDescent="0.25">
      <c r="C24"/>
      <c r="D24" s="20"/>
    </row>
    <row r="25" spans="1:7" s="3" customFormat="1" ht="27" customHeight="1" x14ac:dyDescent="0.25">
      <c r="C25"/>
      <c r="D25" s="20"/>
    </row>
    <row r="26" spans="1:7" s="3" customFormat="1" ht="27" customHeight="1" x14ac:dyDescent="0.25">
      <c r="C26"/>
      <c r="D26" s="20"/>
    </row>
    <row r="27" spans="1:7" s="3" customFormat="1" ht="27" customHeight="1" x14ac:dyDescent="0.25">
      <c r="C27"/>
      <c r="D27" s="20"/>
    </row>
    <row r="28" spans="1:7" s="3" customFormat="1" ht="27" customHeight="1" x14ac:dyDescent="0.25">
      <c r="C28"/>
      <c r="D28" s="20"/>
    </row>
    <row r="29" spans="1:7" s="3" customFormat="1" ht="27" customHeight="1" x14ac:dyDescent="0.25">
      <c r="C29"/>
      <c r="D29" s="20"/>
    </row>
    <row r="30" spans="1:7" s="3" customFormat="1" ht="27" customHeight="1" x14ac:dyDescent="0.25">
      <c r="C30"/>
      <c r="D30" s="20"/>
    </row>
    <row r="31" spans="1:7" s="3" customFormat="1" ht="27" customHeight="1" x14ac:dyDescent="0.25">
      <c r="C31"/>
      <c r="D31" s="20"/>
    </row>
    <row r="32" spans="1:7" s="3" customFormat="1" ht="27" customHeight="1" x14ac:dyDescent="0.25">
      <c r="C32"/>
      <c r="D32" s="20"/>
    </row>
    <row r="33" spans="1:10" s="3" customFormat="1" ht="27" customHeight="1" x14ac:dyDescent="0.25">
      <c r="C33"/>
      <c r="D33" s="20"/>
    </row>
    <row r="34" spans="1:10" s="3" customFormat="1" ht="27" customHeight="1" x14ac:dyDescent="0.25">
      <c r="C34"/>
      <c r="D34" s="20"/>
    </row>
    <row r="38" spans="1:10" s="2" customForma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</sheetData>
  <mergeCells count="4">
    <mergeCell ref="B1:C1"/>
    <mergeCell ref="I1:J1"/>
    <mergeCell ref="A2:C2"/>
    <mergeCell ref="A3:C3"/>
  </mergeCells>
  <printOptions horizontalCentered="1"/>
  <pageMargins left="0.98425196850393704" right="0.39370078740157499" top="0.39370078740157499" bottom="0.39370078740157499" header="0" footer="0"/>
  <pageSetup paperSize="9" fitToHeight="0" orientation="portrait" r:id="rId1"/>
  <colBreaks count="1" manualBreakCount="1">
    <brk id="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  <pageSetUpPr fitToPage="1"/>
  </sheetPr>
  <dimension ref="A1:E21"/>
  <sheetViews>
    <sheetView tabSelected="1" view="pageBreakPreview" zoomScale="90" zoomScaleSheetLayoutView="90" workbookViewId="0">
      <selection activeCell="P19" sqref="P19"/>
    </sheetView>
  </sheetViews>
  <sheetFormatPr defaultRowHeight="15" x14ac:dyDescent="0.25"/>
  <cols>
    <col min="1" max="1" width="40.140625" style="73" customWidth="1"/>
    <col min="2" max="3" width="20.5703125" style="73" customWidth="1"/>
    <col min="4" max="5" width="20.5703125" customWidth="1"/>
  </cols>
  <sheetData>
    <row r="1" spans="1:5" ht="79.5" customHeight="1" thickBot="1" x14ac:dyDescent="0.3">
      <c r="A1" s="596" t="s">
        <v>627</v>
      </c>
      <c r="B1" s="596"/>
      <c r="C1" s="596"/>
      <c r="D1" s="236" t="s">
        <v>584</v>
      </c>
      <c r="E1" s="145"/>
    </row>
    <row r="2" spans="1:5" ht="51" customHeight="1" x14ac:dyDescent="0.25">
      <c r="A2" s="182" t="s">
        <v>344</v>
      </c>
      <c r="B2" s="434" t="s">
        <v>457</v>
      </c>
      <c r="C2" s="183" t="s">
        <v>458</v>
      </c>
      <c r="D2" s="435" t="s">
        <v>343</v>
      </c>
    </row>
    <row r="3" spans="1:5" ht="36.75" customHeight="1" x14ac:dyDescent="0.25">
      <c r="A3" s="427" t="s">
        <v>345</v>
      </c>
      <c r="B3" s="423">
        <v>4.5999999999999996</v>
      </c>
      <c r="C3" s="423">
        <v>3.53</v>
      </c>
      <c r="D3" s="423">
        <v>4.05</v>
      </c>
    </row>
    <row r="4" spans="1:5" ht="36.75" customHeight="1" x14ac:dyDescent="0.25">
      <c r="A4" s="428" t="s">
        <v>346</v>
      </c>
      <c r="B4" s="422">
        <v>5.41</v>
      </c>
      <c r="C4" s="422">
        <v>3.67</v>
      </c>
      <c r="D4" s="422">
        <v>4.54</v>
      </c>
    </row>
    <row r="5" spans="1:5" ht="36.75" customHeight="1" x14ac:dyDescent="0.25">
      <c r="A5" s="428" t="s">
        <v>347</v>
      </c>
      <c r="B5" s="423">
        <v>4.9000000000000004</v>
      </c>
      <c r="C5" s="423">
        <v>4.08</v>
      </c>
      <c r="D5" s="423">
        <v>4.42</v>
      </c>
    </row>
    <row r="6" spans="1:5" ht="36.75" customHeight="1" x14ac:dyDescent="0.25">
      <c r="A6" s="429" t="s">
        <v>348</v>
      </c>
      <c r="B6" s="422">
        <v>1.78</v>
      </c>
      <c r="C6" s="422">
        <v>1.71</v>
      </c>
      <c r="D6" s="422">
        <v>1.75</v>
      </c>
    </row>
    <row r="7" spans="1:5" ht="36.75" customHeight="1" x14ac:dyDescent="0.25">
      <c r="A7" s="428" t="s">
        <v>349</v>
      </c>
      <c r="B7" s="424">
        <v>162</v>
      </c>
      <c r="C7" s="424">
        <v>165</v>
      </c>
      <c r="D7" s="424">
        <v>327</v>
      </c>
    </row>
    <row r="8" spans="1:5" ht="36.75" customHeight="1" x14ac:dyDescent="0.25">
      <c r="A8" s="430" t="s">
        <v>350</v>
      </c>
      <c r="B8" s="425">
        <v>5.2999999999999999E-2</v>
      </c>
      <c r="C8" s="425">
        <v>0.05</v>
      </c>
      <c r="D8" s="425">
        <v>5.1400000000000001E-2</v>
      </c>
    </row>
    <row r="9" spans="1:5" ht="36.75" customHeight="1" x14ac:dyDescent="0.25">
      <c r="A9" s="431" t="s">
        <v>351</v>
      </c>
      <c r="B9" s="424">
        <v>684</v>
      </c>
      <c r="C9" s="424">
        <v>857</v>
      </c>
      <c r="D9" s="424">
        <f>SUM(B9:C9)</f>
        <v>1541</v>
      </c>
    </row>
    <row r="10" spans="1:5" ht="36.75" customHeight="1" x14ac:dyDescent="0.25">
      <c r="A10" s="432" t="s">
        <v>352</v>
      </c>
      <c r="B10" s="425">
        <v>0.2238</v>
      </c>
      <c r="C10" s="425">
        <v>0.25950000000000001</v>
      </c>
      <c r="D10" s="425">
        <v>0.24229999999999999</v>
      </c>
    </row>
    <row r="11" spans="1:5" ht="36.75" customHeight="1" thickBot="1" x14ac:dyDescent="0.3">
      <c r="A11" s="433" t="s">
        <v>353</v>
      </c>
      <c r="B11" s="426">
        <v>29</v>
      </c>
      <c r="C11" s="426">
        <v>27</v>
      </c>
      <c r="D11" s="426">
        <v>29</v>
      </c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</sheetData>
  <mergeCells count="1">
    <mergeCell ref="A1:C1"/>
  </mergeCells>
  <printOptions horizontalCentered="1"/>
  <pageMargins left="0.98425196850393704" right="0.39370078740157483" top="0.39370078740157483" bottom="0.39370078740157483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  <pageSetUpPr fitToPage="1"/>
  </sheetPr>
  <dimension ref="A1:G24"/>
  <sheetViews>
    <sheetView tabSelected="1" view="pageBreakPreview" zoomScaleSheetLayoutView="100" workbookViewId="0">
      <selection activeCell="P19" sqref="P19"/>
    </sheetView>
  </sheetViews>
  <sheetFormatPr defaultRowHeight="15" x14ac:dyDescent="0.25"/>
  <cols>
    <col min="1" max="1" width="18.5703125" customWidth="1"/>
    <col min="3" max="3" width="37.28515625" customWidth="1"/>
    <col min="4" max="4" width="10.7109375" customWidth="1"/>
    <col min="5" max="7" width="18.140625" customWidth="1"/>
  </cols>
  <sheetData>
    <row r="1" spans="1:7" ht="44.25" customHeight="1" thickBot="1" x14ac:dyDescent="0.3">
      <c r="A1" s="596" t="s">
        <v>687</v>
      </c>
      <c r="B1" s="596"/>
      <c r="C1" s="596"/>
      <c r="D1" s="596"/>
      <c r="E1" s="596"/>
      <c r="F1" s="596"/>
      <c r="G1" s="145" t="s">
        <v>456</v>
      </c>
    </row>
    <row r="2" spans="1:7" x14ac:dyDescent="0.25">
      <c r="A2" s="602" t="s">
        <v>318</v>
      </c>
      <c r="B2" s="602" t="s">
        <v>265</v>
      </c>
      <c r="C2" s="602" t="s">
        <v>319</v>
      </c>
      <c r="D2" s="599">
        <v>2024</v>
      </c>
      <c r="E2" s="600"/>
      <c r="F2" s="601"/>
      <c r="G2" s="358">
        <v>2023</v>
      </c>
    </row>
    <row r="3" spans="1:7" ht="59.25" customHeight="1" x14ac:dyDescent="0.25">
      <c r="A3" s="588"/>
      <c r="B3" s="588"/>
      <c r="C3" s="588"/>
      <c r="D3" s="355" t="s">
        <v>321</v>
      </c>
      <c r="E3" s="355" t="s">
        <v>337</v>
      </c>
      <c r="F3" s="355" t="s">
        <v>354</v>
      </c>
      <c r="G3" s="355" t="s">
        <v>354</v>
      </c>
    </row>
    <row r="4" spans="1:7" ht="27.75" customHeight="1" thickBot="1" x14ac:dyDescent="0.3">
      <c r="A4" s="359">
        <v>0</v>
      </c>
      <c r="B4" s="360">
        <v>1</v>
      </c>
      <c r="C4" s="361">
        <v>2</v>
      </c>
      <c r="D4" s="360">
        <v>3</v>
      </c>
      <c r="E4" s="362">
        <v>4</v>
      </c>
      <c r="F4" s="363" t="s">
        <v>355</v>
      </c>
      <c r="G4" s="363" t="s">
        <v>435</v>
      </c>
    </row>
    <row r="5" spans="1:7" ht="27.75" customHeight="1" x14ac:dyDescent="0.25">
      <c r="A5" s="606" t="s">
        <v>322</v>
      </c>
      <c r="B5" s="408">
        <v>1</v>
      </c>
      <c r="C5" s="409" t="s">
        <v>338</v>
      </c>
      <c r="D5" s="410">
        <f>'Anexa 8'!C13</f>
        <v>19</v>
      </c>
      <c r="E5" s="411">
        <f>'Anexa 8'!D13</f>
        <v>50500395.119999997</v>
      </c>
      <c r="F5" s="357">
        <f>E5/D5</f>
        <v>2657915.5326315789</v>
      </c>
      <c r="G5" s="357">
        <v>2075284.4344444445</v>
      </c>
    </row>
    <row r="6" spans="1:7" ht="27.75" customHeight="1" x14ac:dyDescent="0.25">
      <c r="A6" s="607"/>
      <c r="B6" s="412">
        <v>2</v>
      </c>
      <c r="C6" s="413" t="s">
        <v>400</v>
      </c>
      <c r="D6" s="414">
        <f>'Anexa 5'!C173</f>
        <v>23341</v>
      </c>
      <c r="E6" s="415">
        <f>'Anexa 5'!D173</f>
        <v>11252320004.130014</v>
      </c>
      <c r="F6" s="416">
        <f t="shared" ref="F6:F9" si="0">E6/D6</f>
        <v>482083.88689987635</v>
      </c>
      <c r="G6" s="375">
        <v>374806.01745009655</v>
      </c>
    </row>
    <row r="7" spans="1:7" ht="27.75" customHeight="1" x14ac:dyDescent="0.25">
      <c r="A7" s="607"/>
      <c r="B7" s="146">
        <v>4</v>
      </c>
      <c r="C7" s="119" t="s">
        <v>462</v>
      </c>
      <c r="D7" s="120">
        <f>'Anexa 6'!C177</f>
        <v>5268</v>
      </c>
      <c r="E7" s="367">
        <f>'Anexa 6'!D177</f>
        <v>1582996491.2500019</v>
      </c>
      <c r="F7" s="369">
        <f t="shared" si="0"/>
        <v>300492.8798880034</v>
      </c>
      <c r="G7" s="357">
        <v>256959.09606072138</v>
      </c>
    </row>
    <row r="8" spans="1:7" ht="34.5" thickBot="1" x14ac:dyDescent="0.3">
      <c r="A8" s="376" t="s">
        <v>325</v>
      </c>
      <c r="B8" s="371">
        <v>5</v>
      </c>
      <c r="C8" s="372" t="s">
        <v>326</v>
      </c>
      <c r="D8" s="373">
        <f>'Anexa 7'!C97</f>
        <v>911</v>
      </c>
      <c r="E8" s="374">
        <f>'Anexa 7'!D97</f>
        <v>768774861.35000062</v>
      </c>
      <c r="F8" s="375">
        <f t="shared" si="0"/>
        <v>843880.19906696002</v>
      </c>
      <c r="G8" s="375">
        <v>1760193.3667166422</v>
      </c>
    </row>
    <row r="9" spans="1:7" ht="15.75" thickBot="1" x14ac:dyDescent="0.3">
      <c r="A9" s="608" t="s">
        <v>1</v>
      </c>
      <c r="B9" s="609"/>
      <c r="C9" s="610"/>
      <c r="D9" s="184">
        <f>SUM(D5:D8)</f>
        <v>29539</v>
      </c>
      <c r="E9" s="368">
        <f>SUM(E5:E8)</f>
        <v>13654591751.850018</v>
      </c>
      <c r="F9" s="368">
        <f t="shared" si="0"/>
        <v>462256.39838349359</v>
      </c>
      <c r="G9" s="368">
        <v>415284.35860572779</v>
      </c>
    </row>
    <row r="10" spans="1:7" x14ac:dyDescent="0.25">
      <c r="C10" s="147"/>
    </row>
    <row r="11" spans="1:7" ht="15.75" thickBot="1" x14ac:dyDescent="0.3"/>
    <row r="12" spans="1:7" x14ac:dyDescent="0.25">
      <c r="B12" s="365"/>
      <c r="C12" s="603" t="s">
        <v>356</v>
      </c>
      <c r="D12" s="599">
        <v>2024</v>
      </c>
      <c r="E12" s="600"/>
      <c r="F12" s="601"/>
      <c r="G12" s="358">
        <v>2023</v>
      </c>
    </row>
    <row r="13" spans="1:7" x14ac:dyDescent="0.25">
      <c r="B13" s="365"/>
      <c r="C13" s="604"/>
      <c r="D13" s="611" t="s">
        <v>321</v>
      </c>
      <c r="E13" s="613" t="s">
        <v>337</v>
      </c>
      <c r="F13" s="615" t="s">
        <v>354</v>
      </c>
      <c r="G13" s="597" t="s">
        <v>354</v>
      </c>
    </row>
    <row r="14" spans="1:7" x14ac:dyDescent="0.25">
      <c r="B14" s="365"/>
      <c r="C14" s="605"/>
      <c r="D14" s="612"/>
      <c r="E14" s="614"/>
      <c r="F14" s="616"/>
      <c r="G14" s="598"/>
    </row>
    <row r="15" spans="1:7" x14ac:dyDescent="0.25">
      <c r="B15" s="365"/>
      <c r="C15" s="50" t="s">
        <v>256</v>
      </c>
      <c r="D15" s="364">
        <f>'Anexa 5'!C176+'Anexa 6'!C180+'Anexa 7'!C100+'Anexa 8'!C16</f>
        <v>25710</v>
      </c>
      <c r="E15" s="379">
        <f>'Anexa 5'!D176+'Anexa 6'!D180+'Anexa 7'!D100+'Anexa 8'!D16</f>
        <v>5540356828.8299952</v>
      </c>
      <c r="F15" s="380">
        <f>E15/D15</f>
        <v>215494.23682730435</v>
      </c>
      <c r="G15" s="381">
        <v>229304.764</v>
      </c>
    </row>
    <row r="16" spans="1:7" x14ac:dyDescent="0.25">
      <c r="B16" s="365"/>
      <c r="C16" s="385" t="s">
        <v>257</v>
      </c>
      <c r="D16" s="124">
        <f>'Anexa 5'!C177+'Anexa 6'!C181+'Anexa 7'!C101+'Anexa 8'!C17</f>
        <v>2129</v>
      </c>
      <c r="E16" s="382">
        <f>'Anexa 5'!D177+'Anexa 6'!D181+'Anexa 7'!D101+'Anexa 8'!D17</f>
        <v>6360091008.3800001</v>
      </c>
      <c r="F16" s="370">
        <f t="shared" ref="F16:F17" si="1">E16/D16</f>
        <v>2987360.736674495</v>
      </c>
      <c r="G16" s="383">
        <v>2445172.7728852648</v>
      </c>
    </row>
    <row r="17" spans="2:7" x14ac:dyDescent="0.25">
      <c r="B17" s="365"/>
      <c r="C17" s="386" t="s">
        <v>258</v>
      </c>
      <c r="D17" s="120">
        <f>'Anexa 5'!C178+'Anexa 6'!C182+'Anexa 7'!C102+'Anexa 8'!C18</f>
        <v>1700</v>
      </c>
      <c r="E17" s="384">
        <f>'Anexa 5'!D178+'Anexa 6'!D182+'Anexa 7'!D102+'Anexa 8'!D18</f>
        <v>1754143914.6399999</v>
      </c>
      <c r="F17" s="369">
        <f t="shared" si="1"/>
        <v>1031849.3615529411</v>
      </c>
      <c r="G17" s="381">
        <v>1347972.7035111373</v>
      </c>
    </row>
    <row r="20" spans="2:7" x14ac:dyDescent="0.25">
      <c r="E20" s="377"/>
      <c r="F20" s="389">
        <v>2023</v>
      </c>
      <c r="G20" s="389">
        <v>2024</v>
      </c>
    </row>
    <row r="21" spans="2:7" ht="33.75" x14ac:dyDescent="0.25">
      <c r="E21" s="366" t="s">
        <v>436</v>
      </c>
      <c r="F21" s="378">
        <v>229304.764</v>
      </c>
      <c r="G21" s="378">
        <f>F15</f>
        <v>215494.23682730435</v>
      </c>
    </row>
    <row r="22" spans="2:7" ht="33.75" x14ac:dyDescent="0.25">
      <c r="E22" s="123" t="s">
        <v>437</v>
      </c>
      <c r="F22" s="378">
        <v>2445172.7728852648</v>
      </c>
      <c r="G22" s="378">
        <f>F16</f>
        <v>2987360.736674495</v>
      </c>
    </row>
    <row r="23" spans="2:7" ht="33.75" x14ac:dyDescent="0.25">
      <c r="E23" s="119" t="s">
        <v>438</v>
      </c>
      <c r="F23" s="378">
        <v>1347972.7035111373</v>
      </c>
      <c r="G23" s="378">
        <f>F17</f>
        <v>1031849.3615529411</v>
      </c>
    </row>
    <row r="24" spans="2:7" x14ac:dyDescent="0.25">
      <c r="E24" s="377" t="s">
        <v>439</v>
      </c>
      <c r="F24" s="378">
        <v>473117.56701218459</v>
      </c>
      <c r="G24" s="378">
        <f>G9</f>
        <v>415284.35860572779</v>
      </c>
    </row>
  </sheetData>
  <mergeCells count="13">
    <mergeCell ref="A1:F1"/>
    <mergeCell ref="G13:G14"/>
    <mergeCell ref="D2:F2"/>
    <mergeCell ref="A2:A3"/>
    <mergeCell ref="B2:B3"/>
    <mergeCell ref="C2:C3"/>
    <mergeCell ref="C12:C14"/>
    <mergeCell ref="D12:F12"/>
    <mergeCell ref="A5:A7"/>
    <mergeCell ref="A9:C9"/>
    <mergeCell ref="D13:D14"/>
    <mergeCell ref="E13:E14"/>
    <mergeCell ref="F13:F14"/>
  </mergeCells>
  <printOptions horizontalCentered="1"/>
  <pageMargins left="0.98425196850393704" right="0.39370078740157483" top="0.39370078740157483" bottom="0.39370078740157483" header="0" footer="0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818A-E527-471D-AA9F-0C50EEC8009E}">
  <sheetPr>
    <tabColor rgb="FF002060"/>
    <pageSetUpPr fitToPage="1"/>
  </sheetPr>
  <dimension ref="A1:S11"/>
  <sheetViews>
    <sheetView tabSelected="1" view="pageBreakPreview" zoomScaleNormal="40" zoomScaleSheetLayoutView="100" workbookViewId="0">
      <pane ySplit="6" topLeftCell="A7" activePane="bottomLeft" state="frozen"/>
      <selection activeCell="P19" sqref="P19"/>
      <selection pane="bottomLeft" activeCell="P19" sqref="P19"/>
    </sheetView>
  </sheetViews>
  <sheetFormatPr defaultRowHeight="12.75" x14ac:dyDescent="0.2"/>
  <cols>
    <col min="1" max="1" width="31.28515625" style="44" customWidth="1"/>
    <col min="2" max="2" width="11.7109375" style="43" customWidth="1"/>
    <col min="3" max="3" width="11.7109375" style="45" customWidth="1"/>
    <col min="4" max="4" width="11.7109375" style="43" customWidth="1"/>
    <col min="5" max="5" width="11.7109375" style="45" customWidth="1"/>
    <col min="6" max="6" width="11.7109375" style="43" customWidth="1"/>
    <col min="7" max="7" width="11.7109375" style="45" customWidth="1"/>
    <col min="8" max="249" width="9.140625" style="46"/>
    <col min="250" max="250" width="5.28515625" style="46" customWidth="1"/>
    <col min="251" max="251" width="31.28515625" style="46" customWidth="1"/>
    <col min="252" max="252" width="6.140625" style="46" customWidth="1"/>
    <col min="253" max="253" width="14.85546875" style="46" customWidth="1"/>
    <col min="254" max="254" width="6.140625" style="46" customWidth="1"/>
    <col min="255" max="255" width="13.42578125" style="46" customWidth="1"/>
    <col min="256" max="256" width="6.140625" style="46" customWidth="1"/>
    <col min="257" max="257" width="11.85546875" style="46" bestFit="1" customWidth="1"/>
    <col min="258" max="259" width="7.7109375" style="46" customWidth="1"/>
    <col min="260" max="260" width="14.85546875" style="46" customWidth="1"/>
    <col min="261" max="262" width="11.42578125" style="46" customWidth="1"/>
    <col min="263" max="505" width="9.140625" style="46"/>
    <col min="506" max="506" width="5.28515625" style="46" customWidth="1"/>
    <col min="507" max="507" width="31.28515625" style="46" customWidth="1"/>
    <col min="508" max="508" width="6.140625" style="46" customWidth="1"/>
    <col min="509" max="509" width="14.85546875" style="46" customWidth="1"/>
    <col min="510" max="510" width="6.140625" style="46" customWidth="1"/>
    <col min="511" max="511" width="13.42578125" style="46" customWidth="1"/>
    <col min="512" max="512" width="6.140625" style="46" customWidth="1"/>
    <col min="513" max="513" width="11.85546875" style="46" bestFit="1" customWidth="1"/>
    <col min="514" max="515" width="7.7109375" style="46" customWidth="1"/>
    <col min="516" max="516" width="14.85546875" style="46" customWidth="1"/>
    <col min="517" max="518" width="11.42578125" style="46" customWidth="1"/>
    <col min="519" max="761" width="9.140625" style="46"/>
    <col min="762" max="762" width="5.28515625" style="46" customWidth="1"/>
    <col min="763" max="763" width="31.28515625" style="46" customWidth="1"/>
    <col min="764" max="764" width="6.140625" style="46" customWidth="1"/>
    <col min="765" max="765" width="14.85546875" style="46" customWidth="1"/>
    <col min="766" max="766" width="6.140625" style="46" customWidth="1"/>
    <col min="767" max="767" width="13.42578125" style="46" customWidth="1"/>
    <col min="768" max="768" width="6.140625" style="46" customWidth="1"/>
    <col min="769" max="769" width="11.85546875" style="46" bestFit="1" customWidth="1"/>
    <col min="770" max="771" width="7.7109375" style="46" customWidth="1"/>
    <col min="772" max="772" width="14.85546875" style="46" customWidth="1"/>
    <col min="773" max="774" width="11.42578125" style="46" customWidth="1"/>
    <col min="775" max="1017" width="9.140625" style="46"/>
    <col min="1018" max="1018" width="5.28515625" style="46" customWidth="1"/>
    <col min="1019" max="1019" width="31.28515625" style="46" customWidth="1"/>
    <col min="1020" max="1020" width="6.140625" style="46" customWidth="1"/>
    <col min="1021" max="1021" width="14.85546875" style="46" customWidth="1"/>
    <col min="1022" max="1022" width="6.140625" style="46" customWidth="1"/>
    <col min="1023" max="1023" width="13.42578125" style="46" customWidth="1"/>
    <col min="1024" max="1024" width="6.140625" style="46" customWidth="1"/>
    <col min="1025" max="1025" width="11.85546875" style="46" bestFit="1" customWidth="1"/>
    <col min="1026" max="1027" width="7.7109375" style="46" customWidth="1"/>
    <col min="1028" max="1028" width="14.85546875" style="46" customWidth="1"/>
    <col min="1029" max="1030" width="11.42578125" style="46" customWidth="1"/>
    <col min="1031" max="1273" width="9.140625" style="46"/>
    <col min="1274" max="1274" width="5.28515625" style="46" customWidth="1"/>
    <col min="1275" max="1275" width="31.28515625" style="46" customWidth="1"/>
    <col min="1276" max="1276" width="6.140625" style="46" customWidth="1"/>
    <col min="1277" max="1277" width="14.85546875" style="46" customWidth="1"/>
    <col min="1278" max="1278" width="6.140625" style="46" customWidth="1"/>
    <col min="1279" max="1279" width="13.42578125" style="46" customWidth="1"/>
    <col min="1280" max="1280" width="6.140625" style="46" customWidth="1"/>
    <col min="1281" max="1281" width="11.85546875" style="46" bestFit="1" customWidth="1"/>
    <col min="1282" max="1283" width="7.7109375" style="46" customWidth="1"/>
    <col min="1284" max="1284" width="14.85546875" style="46" customWidth="1"/>
    <col min="1285" max="1286" width="11.42578125" style="46" customWidth="1"/>
    <col min="1287" max="1529" width="9.140625" style="46"/>
    <col min="1530" max="1530" width="5.28515625" style="46" customWidth="1"/>
    <col min="1531" max="1531" width="31.28515625" style="46" customWidth="1"/>
    <col min="1532" max="1532" width="6.140625" style="46" customWidth="1"/>
    <col min="1533" max="1533" width="14.85546875" style="46" customWidth="1"/>
    <col min="1534" max="1534" width="6.140625" style="46" customWidth="1"/>
    <col min="1535" max="1535" width="13.42578125" style="46" customWidth="1"/>
    <col min="1536" max="1536" width="6.140625" style="46" customWidth="1"/>
    <col min="1537" max="1537" width="11.85546875" style="46" bestFit="1" customWidth="1"/>
    <col min="1538" max="1539" width="7.7109375" style="46" customWidth="1"/>
    <col min="1540" max="1540" width="14.85546875" style="46" customWidth="1"/>
    <col min="1541" max="1542" width="11.42578125" style="46" customWidth="1"/>
    <col min="1543" max="1785" width="9.140625" style="46"/>
    <col min="1786" max="1786" width="5.28515625" style="46" customWidth="1"/>
    <col min="1787" max="1787" width="31.28515625" style="46" customWidth="1"/>
    <col min="1788" max="1788" width="6.140625" style="46" customWidth="1"/>
    <col min="1789" max="1789" width="14.85546875" style="46" customWidth="1"/>
    <col min="1790" max="1790" width="6.140625" style="46" customWidth="1"/>
    <col min="1791" max="1791" width="13.42578125" style="46" customWidth="1"/>
    <col min="1792" max="1792" width="6.140625" style="46" customWidth="1"/>
    <col min="1793" max="1793" width="11.85546875" style="46" bestFit="1" customWidth="1"/>
    <col min="1794" max="1795" width="7.7109375" style="46" customWidth="1"/>
    <col min="1796" max="1796" width="14.85546875" style="46" customWidth="1"/>
    <col min="1797" max="1798" width="11.42578125" style="46" customWidth="1"/>
    <col min="1799" max="2041" width="9.140625" style="46"/>
    <col min="2042" max="2042" width="5.28515625" style="46" customWidth="1"/>
    <col min="2043" max="2043" width="31.28515625" style="46" customWidth="1"/>
    <col min="2044" max="2044" width="6.140625" style="46" customWidth="1"/>
    <col min="2045" max="2045" width="14.85546875" style="46" customWidth="1"/>
    <col min="2046" max="2046" width="6.140625" style="46" customWidth="1"/>
    <col min="2047" max="2047" width="13.42578125" style="46" customWidth="1"/>
    <col min="2048" max="2048" width="6.140625" style="46" customWidth="1"/>
    <col min="2049" max="2049" width="11.85546875" style="46" bestFit="1" customWidth="1"/>
    <col min="2050" max="2051" width="7.7109375" style="46" customWidth="1"/>
    <col min="2052" max="2052" width="14.85546875" style="46" customWidth="1"/>
    <col min="2053" max="2054" width="11.42578125" style="46" customWidth="1"/>
    <col min="2055" max="2297" width="9.140625" style="46"/>
    <col min="2298" max="2298" width="5.28515625" style="46" customWidth="1"/>
    <col min="2299" max="2299" width="31.28515625" style="46" customWidth="1"/>
    <col min="2300" max="2300" width="6.140625" style="46" customWidth="1"/>
    <col min="2301" max="2301" width="14.85546875" style="46" customWidth="1"/>
    <col min="2302" max="2302" width="6.140625" style="46" customWidth="1"/>
    <col min="2303" max="2303" width="13.42578125" style="46" customWidth="1"/>
    <col min="2304" max="2304" width="6.140625" style="46" customWidth="1"/>
    <col min="2305" max="2305" width="11.85546875" style="46" bestFit="1" customWidth="1"/>
    <col min="2306" max="2307" width="7.7109375" style="46" customWidth="1"/>
    <col min="2308" max="2308" width="14.85546875" style="46" customWidth="1"/>
    <col min="2309" max="2310" width="11.42578125" style="46" customWidth="1"/>
    <col min="2311" max="2553" width="9.140625" style="46"/>
    <col min="2554" max="2554" width="5.28515625" style="46" customWidth="1"/>
    <col min="2555" max="2555" width="31.28515625" style="46" customWidth="1"/>
    <col min="2556" max="2556" width="6.140625" style="46" customWidth="1"/>
    <col min="2557" max="2557" width="14.85546875" style="46" customWidth="1"/>
    <col min="2558" max="2558" width="6.140625" style="46" customWidth="1"/>
    <col min="2559" max="2559" width="13.42578125" style="46" customWidth="1"/>
    <col min="2560" max="2560" width="6.140625" style="46" customWidth="1"/>
    <col min="2561" max="2561" width="11.85546875" style="46" bestFit="1" customWidth="1"/>
    <col min="2562" max="2563" width="7.7109375" style="46" customWidth="1"/>
    <col min="2564" max="2564" width="14.85546875" style="46" customWidth="1"/>
    <col min="2565" max="2566" width="11.42578125" style="46" customWidth="1"/>
    <col min="2567" max="2809" width="9.140625" style="46"/>
    <col min="2810" max="2810" width="5.28515625" style="46" customWidth="1"/>
    <col min="2811" max="2811" width="31.28515625" style="46" customWidth="1"/>
    <col min="2812" max="2812" width="6.140625" style="46" customWidth="1"/>
    <col min="2813" max="2813" width="14.85546875" style="46" customWidth="1"/>
    <col min="2814" max="2814" width="6.140625" style="46" customWidth="1"/>
    <col min="2815" max="2815" width="13.42578125" style="46" customWidth="1"/>
    <col min="2816" max="2816" width="6.140625" style="46" customWidth="1"/>
    <col min="2817" max="2817" width="11.85546875" style="46" bestFit="1" customWidth="1"/>
    <col min="2818" max="2819" width="7.7109375" style="46" customWidth="1"/>
    <col min="2820" max="2820" width="14.85546875" style="46" customWidth="1"/>
    <col min="2821" max="2822" width="11.42578125" style="46" customWidth="1"/>
    <col min="2823" max="3065" width="9.140625" style="46"/>
    <col min="3066" max="3066" width="5.28515625" style="46" customWidth="1"/>
    <col min="3067" max="3067" width="31.28515625" style="46" customWidth="1"/>
    <col min="3068" max="3068" width="6.140625" style="46" customWidth="1"/>
    <col min="3069" max="3069" width="14.85546875" style="46" customWidth="1"/>
    <col min="3070" max="3070" width="6.140625" style="46" customWidth="1"/>
    <col min="3071" max="3071" width="13.42578125" style="46" customWidth="1"/>
    <col min="3072" max="3072" width="6.140625" style="46" customWidth="1"/>
    <col min="3073" max="3073" width="11.85546875" style="46" bestFit="1" customWidth="1"/>
    <col min="3074" max="3075" width="7.7109375" style="46" customWidth="1"/>
    <col min="3076" max="3076" width="14.85546875" style="46" customWidth="1"/>
    <col min="3077" max="3078" width="11.42578125" style="46" customWidth="1"/>
    <col min="3079" max="3321" width="9.140625" style="46"/>
    <col min="3322" max="3322" width="5.28515625" style="46" customWidth="1"/>
    <col min="3323" max="3323" width="31.28515625" style="46" customWidth="1"/>
    <col min="3324" max="3324" width="6.140625" style="46" customWidth="1"/>
    <col min="3325" max="3325" width="14.85546875" style="46" customWidth="1"/>
    <col min="3326" max="3326" width="6.140625" style="46" customWidth="1"/>
    <col min="3327" max="3327" width="13.42578125" style="46" customWidth="1"/>
    <col min="3328" max="3328" width="6.140625" style="46" customWidth="1"/>
    <col min="3329" max="3329" width="11.85546875" style="46" bestFit="1" customWidth="1"/>
    <col min="3330" max="3331" width="7.7109375" style="46" customWidth="1"/>
    <col min="3332" max="3332" width="14.85546875" style="46" customWidth="1"/>
    <col min="3333" max="3334" width="11.42578125" style="46" customWidth="1"/>
    <col min="3335" max="3577" width="9.140625" style="46"/>
    <col min="3578" max="3578" width="5.28515625" style="46" customWidth="1"/>
    <col min="3579" max="3579" width="31.28515625" style="46" customWidth="1"/>
    <col min="3580" max="3580" width="6.140625" style="46" customWidth="1"/>
    <col min="3581" max="3581" width="14.85546875" style="46" customWidth="1"/>
    <col min="3582" max="3582" width="6.140625" style="46" customWidth="1"/>
    <col min="3583" max="3583" width="13.42578125" style="46" customWidth="1"/>
    <col min="3584" max="3584" width="6.140625" style="46" customWidth="1"/>
    <col min="3585" max="3585" width="11.85546875" style="46" bestFit="1" customWidth="1"/>
    <col min="3586" max="3587" width="7.7109375" style="46" customWidth="1"/>
    <col min="3588" max="3588" width="14.85546875" style="46" customWidth="1"/>
    <col min="3589" max="3590" width="11.42578125" style="46" customWidth="1"/>
    <col min="3591" max="3833" width="9.140625" style="46"/>
    <col min="3834" max="3834" width="5.28515625" style="46" customWidth="1"/>
    <col min="3835" max="3835" width="31.28515625" style="46" customWidth="1"/>
    <col min="3836" max="3836" width="6.140625" style="46" customWidth="1"/>
    <col min="3837" max="3837" width="14.85546875" style="46" customWidth="1"/>
    <col min="3838" max="3838" width="6.140625" style="46" customWidth="1"/>
    <col min="3839" max="3839" width="13.42578125" style="46" customWidth="1"/>
    <col min="3840" max="3840" width="6.140625" style="46" customWidth="1"/>
    <col min="3841" max="3841" width="11.85546875" style="46" bestFit="1" customWidth="1"/>
    <col min="3842" max="3843" width="7.7109375" style="46" customWidth="1"/>
    <col min="3844" max="3844" width="14.85546875" style="46" customWidth="1"/>
    <col min="3845" max="3846" width="11.42578125" style="46" customWidth="1"/>
    <col min="3847" max="4089" width="9.140625" style="46"/>
    <col min="4090" max="4090" width="5.28515625" style="46" customWidth="1"/>
    <col min="4091" max="4091" width="31.28515625" style="46" customWidth="1"/>
    <col min="4092" max="4092" width="6.140625" style="46" customWidth="1"/>
    <col min="4093" max="4093" width="14.85546875" style="46" customWidth="1"/>
    <col min="4094" max="4094" width="6.140625" style="46" customWidth="1"/>
    <col min="4095" max="4095" width="13.42578125" style="46" customWidth="1"/>
    <col min="4096" max="4096" width="6.140625" style="46" customWidth="1"/>
    <col min="4097" max="4097" width="11.85546875" style="46" bestFit="1" customWidth="1"/>
    <col min="4098" max="4099" width="7.7109375" style="46" customWidth="1"/>
    <col min="4100" max="4100" width="14.85546875" style="46" customWidth="1"/>
    <col min="4101" max="4102" width="11.42578125" style="46" customWidth="1"/>
    <col min="4103" max="4345" width="9.140625" style="46"/>
    <col min="4346" max="4346" width="5.28515625" style="46" customWidth="1"/>
    <col min="4347" max="4347" width="31.28515625" style="46" customWidth="1"/>
    <col min="4348" max="4348" width="6.140625" style="46" customWidth="1"/>
    <col min="4349" max="4349" width="14.85546875" style="46" customWidth="1"/>
    <col min="4350" max="4350" width="6.140625" style="46" customWidth="1"/>
    <col min="4351" max="4351" width="13.42578125" style="46" customWidth="1"/>
    <col min="4352" max="4352" width="6.140625" style="46" customWidth="1"/>
    <col min="4353" max="4353" width="11.85546875" style="46" bestFit="1" customWidth="1"/>
    <col min="4354" max="4355" width="7.7109375" style="46" customWidth="1"/>
    <col min="4356" max="4356" width="14.85546875" style="46" customWidth="1"/>
    <col min="4357" max="4358" width="11.42578125" style="46" customWidth="1"/>
    <col min="4359" max="4601" width="9.140625" style="46"/>
    <col min="4602" max="4602" width="5.28515625" style="46" customWidth="1"/>
    <col min="4603" max="4603" width="31.28515625" style="46" customWidth="1"/>
    <col min="4604" max="4604" width="6.140625" style="46" customWidth="1"/>
    <col min="4605" max="4605" width="14.85546875" style="46" customWidth="1"/>
    <col min="4606" max="4606" width="6.140625" style="46" customWidth="1"/>
    <col min="4607" max="4607" width="13.42578125" style="46" customWidth="1"/>
    <col min="4608" max="4608" width="6.140625" style="46" customWidth="1"/>
    <col min="4609" max="4609" width="11.85546875" style="46" bestFit="1" customWidth="1"/>
    <col min="4610" max="4611" width="7.7109375" style="46" customWidth="1"/>
    <col min="4612" max="4612" width="14.85546875" style="46" customWidth="1"/>
    <col min="4613" max="4614" width="11.42578125" style="46" customWidth="1"/>
    <col min="4615" max="4857" width="9.140625" style="46"/>
    <col min="4858" max="4858" width="5.28515625" style="46" customWidth="1"/>
    <col min="4859" max="4859" width="31.28515625" style="46" customWidth="1"/>
    <col min="4860" max="4860" width="6.140625" style="46" customWidth="1"/>
    <col min="4861" max="4861" width="14.85546875" style="46" customWidth="1"/>
    <col min="4862" max="4862" width="6.140625" style="46" customWidth="1"/>
    <col min="4863" max="4863" width="13.42578125" style="46" customWidth="1"/>
    <col min="4864" max="4864" width="6.140625" style="46" customWidth="1"/>
    <col min="4865" max="4865" width="11.85546875" style="46" bestFit="1" customWidth="1"/>
    <col min="4866" max="4867" width="7.7109375" style="46" customWidth="1"/>
    <col min="4868" max="4868" width="14.85546875" style="46" customWidth="1"/>
    <col min="4869" max="4870" width="11.42578125" style="46" customWidth="1"/>
    <col min="4871" max="5113" width="9.140625" style="46"/>
    <col min="5114" max="5114" width="5.28515625" style="46" customWidth="1"/>
    <col min="5115" max="5115" width="31.28515625" style="46" customWidth="1"/>
    <col min="5116" max="5116" width="6.140625" style="46" customWidth="1"/>
    <col min="5117" max="5117" width="14.85546875" style="46" customWidth="1"/>
    <col min="5118" max="5118" width="6.140625" style="46" customWidth="1"/>
    <col min="5119" max="5119" width="13.42578125" style="46" customWidth="1"/>
    <col min="5120" max="5120" width="6.140625" style="46" customWidth="1"/>
    <col min="5121" max="5121" width="11.85546875" style="46" bestFit="1" customWidth="1"/>
    <col min="5122" max="5123" width="7.7109375" style="46" customWidth="1"/>
    <col min="5124" max="5124" width="14.85546875" style="46" customWidth="1"/>
    <col min="5125" max="5126" width="11.42578125" style="46" customWidth="1"/>
    <col min="5127" max="5369" width="9.140625" style="46"/>
    <col min="5370" max="5370" width="5.28515625" style="46" customWidth="1"/>
    <col min="5371" max="5371" width="31.28515625" style="46" customWidth="1"/>
    <col min="5372" max="5372" width="6.140625" style="46" customWidth="1"/>
    <col min="5373" max="5373" width="14.85546875" style="46" customWidth="1"/>
    <col min="5374" max="5374" width="6.140625" style="46" customWidth="1"/>
    <col min="5375" max="5375" width="13.42578125" style="46" customWidth="1"/>
    <col min="5376" max="5376" width="6.140625" style="46" customWidth="1"/>
    <col min="5377" max="5377" width="11.85546875" style="46" bestFit="1" customWidth="1"/>
    <col min="5378" max="5379" width="7.7109375" style="46" customWidth="1"/>
    <col min="5380" max="5380" width="14.85546875" style="46" customWidth="1"/>
    <col min="5381" max="5382" width="11.42578125" style="46" customWidth="1"/>
    <col min="5383" max="5625" width="9.140625" style="46"/>
    <col min="5626" max="5626" width="5.28515625" style="46" customWidth="1"/>
    <col min="5627" max="5627" width="31.28515625" style="46" customWidth="1"/>
    <col min="5628" max="5628" width="6.140625" style="46" customWidth="1"/>
    <col min="5629" max="5629" width="14.85546875" style="46" customWidth="1"/>
    <col min="5630" max="5630" width="6.140625" style="46" customWidth="1"/>
    <col min="5631" max="5631" width="13.42578125" style="46" customWidth="1"/>
    <col min="5632" max="5632" width="6.140625" style="46" customWidth="1"/>
    <col min="5633" max="5633" width="11.85546875" style="46" bestFit="1" customWidth="1"/>
    <col min="5634" max="5635" width="7.7109375" style="46" customWidth="1"/>
    <col min="5636" max="5636" width="14.85546875" style="46" customWidth="1"/>
    <col min="5637" max="5638" width="11.42578125" style="46" customWidth="1"/>
    <col min="5639" max="5881" width="9.140625" style="46"/>
    <col min="5882" max="5882" width="5.28515625" style="46" customWidth="1"/>
    <col min="5883" max="5883" width="31.28515625" style="46" customWidth="1"/>
    <col min="5884" max="5884" width="6.140625" style="46" customWidth="1"/>
    <col min="5885" max="5885" width="14.85546875" style="46" customWidth="1"/>
    <col min="5886" max="5886" width="6.140625" style="46" customWidth="1"/>
    <col min="5887" max="5887" width="13.42578125" style="46" customWidth="1"/>
    <col min="5888" max="5888" width="6.140625" style="46" customWidth="1"/>
    <col min="5889" max="5889" width="11.85546875" style="46" bestFit="1" customWidth="1"/>
    <col min="5890" max="5891" width="7.7109375" style="46" customWidth="1"/>
    <col min="5892" max="5892" width="14.85546875" style="46" customWidth="1"/>
    <col min="5893" max="5894" width="11.42578125" style="46" customWidth="1"/>
    <col min="5895" max="6137" width="9.140625" style="46"/>
    <col min="6138" max="6138" width="5.28515625" style="46" customWidth="1"/>
    <col min="6139" max="6139" width="31.28515625" style="46" customWidth="1"/>
    <col min="6140" max="6140" width="6.140625" style="46" customWidth="1"/>
    <col min="6141" max="6141" width="14.85546875" style="46" customWidth="1"/>
    <col min="6142" max="6142" width="6.140625" style="46" customWidth="1"/>
    <col min="6143" max="6143" width="13.42578125" style="46" customWidth="1"/>
    <col min="6144" max="6144" width="6.140625" style="46" customWidth="1"/>
    <col min="6145" max="6145" width="11.85546875" style="46" bestFit="1" customWidth="1"/>
    <col min="6146" max="6147" width="7.7109375" style="46" customWidth="1"/>
    <col min="6148" max="6148" width="14.85546875" style="46" customWidth="1"/>
    <col min="6149" max="6150" width="11.42578125" style="46" customWidth="1"/>
    <col min="6151" max="6393" width="9.140625" style="46"/>
    <col min="6394" max="6394" width="5.28515625" style="46" customWidth="1"/>
    <col min="6395" max="6395" width="31.28515625" style="46" customWidth="1"/>
    <col min="6396" max="6396" width="6.140625" style="46" customWidth="1"/>
    <col min="6397" max="6397" width="14.85546875" style="46" customWidth="1"/>
    <col min="6398" max="6398" width="6.140625" style="46" customWidth="1"/>
    <col min="6399" max="6399" width="13.42578125" style="46" customWidth="1"/>
    <col min="6400" max="6400" width="6.140625" style="46" customWidth="1"/>
    <col min="6401" max="6401" width="11.85546875" style="46" bestFit="1" customWidth="1"/>
    <col min="6402" max="6403" width="7.7109375" style="46" customWidth="1"/>
    <col min="6404" max="6404" width="14.85546875" style="46" customWidth="1"/>
    <col min="6405" max="6406" width="11.42578125" style="46" customWidth="1"/>
    <col min="6407" max="6649" width="9.140625" style="46"/>
    <col min="6650" max="6650" width="5.28515625" style="46" customWidth="1"/>
    <col min="6651" max="6651" width="31.28515625" style="46" customWidth="1"/>
    <col min="6652" max="6652" width="6.140625" style="46" customWidth="1"/>
    <col min="6653" max="6653" width="14.85546875" style="46" customWidth="1"/>
    <col min="6654" max="6654" width="6.140625" style="46" customWidth="1"/>
    <col min="6655" max="6655" width="13.42578125" style="46" customWidth="1"/>
    <col min="6656" max="6656" width="6.140625" style="46" customWidth="1"/>
    <col min="6657" max="6657" width="11.85546875" style="46" bestFit="1" customWidth="1"/>
    <col min="6658" max="6659" width="7.7109375" style="46" customWidth="1"/>
    <col min="6660" max="6660" width="14.85546875" style="46" customWidth="1"/>
    <col min="6661" max="6662" width="11.42578125" style="46" customWidth="1"/>
    <col min="6663" max="6905" width="9.140625" style="46"/>
    <col min="6906" max="6906" width="5.28515625" style="46" customWidth="1"/>
    <col min="6907" max="6907" width="31.28515625" style="46" customWidth="1"/>
    <col min="6908" max="6908" width="6.140625" style="46" customWidth="1"/>
    <col min="6909" max="6909" width="14.85546875" style="46" customWidth="1"/>
    <col min="6910" max="6910" width="6.140625" style="46" customWidth="1"/>
    <col min="6911" max="6911" width="13.42578125" style="46" customWidth="1"/>
    <col min="6912" max="6912" width="6.140625" style="46" customWidth="1"/>
    <col min="6913" max="6913" width="11.85546875" style="46" bestFit="1" customWidth="1"/>
    <col min="6914" max="6915" width="7.7109375" style="46" customWidth="1"/>
    <col min="6916" max="6916" width="14.85546875" style="46" customWidth="1"/>
    <col min="6917" max="6918" width="11.42578125" style="46" customWidth="1"/>
    <col min="6919" max="7161" width="9.140625" style="46"/>
    <col min="7162" max="7162" width="5.28515625" style="46" customWidth="1"/>
    <col min="7163" max="7163" width="31.28515625" style="46" customWidth="1"/>
    <col min="7164" max="7164" width="6.140625" style="46" customWidth="1"/>
    <col min="7165" max="7165" width="14.85546875" style="46" customWidth="1"/>
    <col min="7166" max="7166" width="6.140625" style="46" customWidth="1"/>
    <col min="7167" max="7167" width="13.42578125" style="46" customWidth="1"/>
    <col min="7168" max="7168" width="6.140625" style="46" customWidth="1"/>
    <col min="7169" max="7169" width="11.85546875" style="46" bestFit="1" customWidth="1"/>
    <col min="7170" max="7171" width="7.7109375" style="46" customWidth="1"/>
    <col min="7172" max="7172" width="14.85546875" style="46" customWidth="1"/>
    <col min="7173" max="7174" width="11.42578125" style="46" customWidth="1"/>
    <col min="7175" max="7417" width="9.140625" style="46"/>
    <col min="7418" max="7418" width="5.28515625" style="46" customWidth="1"/>
    <col min="7419" max="7419" width="31.28515625" style="46" customWidth="1"/>
    <col min="7420" max="7420" width="6.140625" style="46" customWidth="1"/>
    <col min="7421" max="7421" width="14.85546875" style="46" customWidth="1"/>
    <col min="7422" max="7422" width="6.140625" style="46" customWidth="1"/>
    <col min="7423" max="7423" width="13.42578125" style="46" customWidth="1"/>
    <col min="7424" max="7424" width="6.140625" style="46" customWidth="1"/>
    <col min="7425" max="7425" width="11.85546875" style="46" bestFit="1" customWidth="1"/>
    <col min="7426" max="7427" width="7.7109375" style="46" customWidth="1"/>
    <col min="7428" max="7428" width="14.85546875" style="46" customWidth="1"/>
    <col min="7429" max="7430" width="11.42578125" style="46" customWidth="1"/>
    <col min="7431" max="7673" width="9.140625" style="46"/>
    <col min="7674" max="7674" width="5.28515625" style="46" customWidth="1"/>
    <col min="7675" max="7675" width="31.28515625" style="46" customWidth="1"/>
    <col min="7676" max="7676" width="6.140625" style="46" customWidth="1"/>
    <col min="7677" max="7677" width="14.85546875" style="46" customWidth="1"/>
    <col min="7678" max="7678" width="6.140625" style="46" customWidth="1"/>
    <col min="7679" max="7679" width="13.42578125" style="46" customWidth="1"/>
    <col min="7680" max="7680" width="6.140625" style="46" customWidth="1"/>
    <col min="7681" max="7681" width="11.85546875" style="46" bestFit="1" customWidth="1"/>
    <col min="7682" max="7683" width="7.7109375" style="46" customWidth="1"/>
    <col min="7684" max="7684" width="14.85546875" style="46" customWidth="1"/>
    <col min="7685" max="7686" width="11.42578125" style="46" customWidth="1"/>
    <col min="7687" max="7929" width="9.140625" style="46"/>
    <col min="7930" max="7930" width="5.28515625" style="46" customWidth="1"/>
    <col min="7931" max="7931" width="31.28515625" style="46" customWidth="1"/>
    <col min="7932" max="7932" width="6.140625" style="46" customWidth="1"/>
    <col min="7933" max="7933" width="14.85546875" style="46" customWidth="1"/>
    <col min="7934" max="7934" width="6.140625" style="46" customWidth="1"/>
    <col min="7935" max="7935" width="13.42578125" style="46" customWidth="1"/>
    <col min="7936" max="7936" width="6.140625" style="46" customWidth="1"/>
    <col min="7937" max="7937" width="11.85546875" style="46" bestFit="1" customWidth="1"/>
    <col min="7938" max="7939" width="7.7109375" style="46" customWidth="1"/>
    <col min="7940" max="7940" width="14.85546875" style="46" customWidth="1"/>
    <col min="7941" max="7942" width="11.42578125" style="46" customWidth="1"/>
    <col min="7943" max="8185" width="9.140625" style="46"/>
    <col min="8186" max="8186" width="5.28515625" style="46" customWidth="1"/>
    <col min="8187" max="8187" width="31.28515625" style="46" customWidth="1"/>
    <col min="8188" max="8188" width="6.140625" style="46" customWidth="1"/>
    <col min="8189" max="8189" width="14.85546875" style="46" customWidth="1"/>
    <col min="8190" max="8190" width="6.140625" style="46" customWidth="1"/>
    <col min="8191" max="8191" width="13.42578125" style="46" customWidth="1"/>
    <col min="8192" max="8192" width="6.140625" style="46" customWidth="1"/>
    <col min="8193" max="8193" width="11.85546875" style="46" bestFit="1" customWidth="1"/>
    <col min="8194" max="8195" width="7.7109375" style="46" customWidth="1"/>
    <col min="8196" max="8196" width="14.85546875" style="46" customWidth="1"/>
    <col min="8197" max="8198" width="11.42578125" style="46" customWidth="1"/>
    <col min="8199" max="8441" width="9.140625" style="46"/>
    <col min="8442" max="8442" width="5.28515625" style="46" customWidth="1"/>
    <col min="8443" max="8443" width="31.28515625" style="46" customWidth="1"/>
    <col min="8444" max="8444" width="6.140625" style="46" customWidth="1"/>
    <col min="8445" max="8445" width="14.85546875" style="46" customWidth="1"/>
    <col min="8446" max="8446" width="6.140625" style="46" customWidth="1"/>
    <col min="8447" max="8447" width="13.42578125" style="46" customWidth="1"/>
    <col min="8448" max="8448" width="6.140625" style="46" customWidth="1"/>
    <col min="8449" max="8449" width="11.85546875" style="46" bestFit="1" customWidth="1"/>
    <col min="8450" max="8451" width="7.7109375" style="46" customWidth="1"/>
    <col min="8452" max="8452" width="14.85546875" style="46" customWidth="1"/>
    <col min="8453" max="8454" width="11.42578125" style="46" customWidth="1"/>
    <col min="8455" max="8697" width="9.140625" style="46"/>
    <col min="8698" max="8698" width="5.28515625" style="46" customWidth="1"/>
    <col min="8699" max="8699" width="31.28515625" style="46" customWidth="1"/>
    <col min="8700" max="8700" width="6.140625" style="46" customWidth="1"/>
    <col min="8701" max="8701" width="14.85546875" style="46" customWidth="1"/>
    <col min="8702" max="8702" width="6.140625" style="46" customWidth="1"/>
    <col min="8703" max="8703" width="13.42578125" style="46" customWidth="1"/>
    <col min="8704" max="8704" width="6.140625" style="46" customWidth="1"/>
    <col min="8705" max="8705" width="11.85546875" style="46" bestFit="1" customWidth="1"/>
    <col min="8706" max="8707" width="7.7109375" style="46" customWidth="1"/>
    <col min="8708" max="8708" width="14.85546875" style="46" customWidth="1"/>
    <col min="8709" max="8710" width="11.42578125" style="46" customWidth="1"/>
    <col min="8711" max="8953" width="9.140625" style="46"/>
    <col min="8954" max="8954" width="5.28515625" style="46" customWidth="1"/>
    <col min="8955" max="8955" width="31.28515625" style="46" customWidth="1"/>
    <col min="8956" max="8956" width="6.140625" style="46" customWidth="1"/>
    <col min="8957" max="8957" width="14.85546875" style="46" customWidth="1"/>
    <col min="8958" max="8958" width="6.140625" style="46" customWidth="1"/>
    <col min="8959" max="8959" width="13.42578125" style="46" customWidth="1"/>
    <col min="8960" max="8960" width="6.140625" style="46" customWidth="1"/>
    <col min="8961" max="8961" width="11.85546875" style="46" bestFit="1" customWidth="1"/>
    <col min="8962" max="8963" width="7.7109375" style="46" customWidth="1"/>
    <col min="8964" max="8964" width="14.85546875" style="46" customWidth="1"/>
    <col min="8965" max="8966" width="11.42578125" style="46" customWidth="1"/>
    <col min="8967" max="9209" width="9.140625" style="46"/>
    <col min="9210" max="9210" width="5.28515625" style="46" customWidth="1"/>
    <col min="9211" max="9211" width="31.28515625" style="46" customWidth="1"/>
    <col min="9212" max="9212" width="6.140625" style="46" customWidth="1"/>
    <col min="9213" max="9213" width="14.85546875" style="46" customWidth="1"/>
    <col min="9214" max="9214" width="6.140625" style="46" customWidth="1"/>
    <col min="9215" max="9215" width="13.42578125" style="46" customWidth="1"/>
    <col min="9216" max="9216" width="6.140625" style="46" customWidth="1"/>
    <col min="9217" max="9217" width="11.85546875" style="46" bestFit="1" customWidth="1"/>
    <col min="9218" max="9219" width="7.7109375" style="46" customWidth="1"/>
    <col min="9220" max="9220" width="14.85546875" style="46" customWidth="1"/>
    <col min="9221" max="9222" width="11.42578125" style="46" customWidth="1"/>
    <col min="9223" max="9465" width="9.140625" style="46"/>
    <col min="9466" max="9466" width="5.28515625" style="46" customWidth="1"/>
    <col min="9467" max="9467" width="31.28515625" style="46" customWidth="1"/>
    <col min="9468" max="9468" width="6.140625" style="46" customWidth="1"/>
    <col min="9469" max="9469" width="14.85546875" style="46" customWidth="1"/>
    <col min="9470" max="9470" width="6.140625" style="46" customWidth="1"/>
    <col min="9471" max="9471" width="13.42578125" style="46" customWidth="1"/>
    <col min="9472" max="9472" width="6.140625" style="46" customWidth="1"/>
    <col min="9473" max="9473" width="11.85546875" style="46" bestFit="1" customWidth="1"/>
    <col min="9474" max="9475" width="7.7109375" style="46" customWidth="1"/>
    <col min="9476" max="9476" width="14.85546875" style="46" customWidth="1"/>
    <col min="9477" max="9478" width="11.42578125" style="46" customWidth="1"/>
    <col min="9479" max="9721" width="9.140625" style="46"/>
    <col min="9722" max="9722" width="5.28515625" style="46" customWidth="1"/>
    <col min="9723" max="9723" width="31.28515625" style="46" customWidth="1"/>
    <col min="9724" max="9724" width="6.140625" style="46" customWidth="1"/>
    <col min="9725" max="9725" width="14.85546875" style="46" customWidth="1"/>
    <col min="9726" max="9726" width="6.140625" style="46" customWidth="1"/>
    <col min="9727" max="9727" width="13.42578125" style="46" customWidth="1"/>
    <col min="9728" max="9728" width="6.140625" style="46" customWidth="1"/>
    <col min="9729" max="9729" width="11.85546875" style="46" bestFit="1" customWidth="1"/>
    <col min="9730" max="9731" width="7.7109375" style="46" customWidth="1"/>
    <col min="9732" max="9732" width="14.85546875" style="46" customWidth="1"/>
    <col min="9733" max="9734" width="11.42578125" style="46" customWidth="1"/>
    <col min="9735" max="9977" width="9.140625" style="46"/>
    <col min="9978" max="9978" width="5.28515625" style="46" customWidth="1"/>
    <col min="9979" max="9979" width="31.28515625" style="46" customWidth="1"/>
    <col min="9980" max="9980" width="6.140625" style="46" customWidth="1"/>
    <col min="9981" max="9981" width="14.85546875" style="46" customWidth="1"/>
    <col min="9982" max="9982" width="6.140625" style="46" customWidth="1"/>
    <col min="9983" max="9983" width="13.42578125" style="46" customWidth="1"/>
    <col min="9984" max="9984" width="6.140625" style="46" customWidth="1"/>
    <col min="9985" max="9985" width="11.85546875" style="46" bestFit="1" customWidth="1"/>
    <col min="9986" max="9987" width="7.7109375" style="46" customWidth="1"/>
    <col min="9988" max="9988" width="14.85546875" style="46" customWidth="1"/>
    <col min="9989" max="9990" width="11.42578125" style="46" customWidth="1"/>
    <col min="9991" max="10233" width="9.140625" style="46"/>
    <col min="10234" max="10234" width="5.28515625" style="46" customWidth="1"/>
    <col min="10235" max="10235" width="31.28515625" style="46" customWidth="1"/>
    <col min="10236" max="10236" width="6.140625" style="46" customWidth="1"/>
    <col min="10237" max="10237" width="14.85546875" style="46" customWidth="1"/>
    <col min="10238" max="10238" width="6.140625" style="46" customWidth="1"/>
    <col min="10239" max="10239" width="13.42578125" style="46" customWidth="1"/>
    <col min="10240" max="10240" width="6.140625" style="46" customWidth="1"/>
    <col min="10241" max="10241" width="11.85546875" style="46" bestFit="1" customWidth="1"/>
    <col min="10242" max="10243" width="7.7109375" style="46" customWidth="1"/>
    <col min="10244" max="10244" width="14.85546875" style="46" customWidth="1"/>
    <col min="10245" max="10246" width="11.42578125" style="46" customWidth="1"/>
    <col min="10247" max="10489" width="9.140625" style="46"/>
    <col min="10490" max="10490" width="5.28515625" style="46" customWidth="1"/>
    <col min="10491" max="10491" width="31.28515625" style="46" customWidth="1"/>
    <col min="10492" max="10492" width="6.140625" style="46" customWidth="1"/>
    <col min="10493" max="10493" width="14.85546875" style="46" customWidth="1"/>
    <col min="10494" max="10494" width="6.140625" style="46" customWidth="1"/>
    <col min="10495" max="10495" width="13.42578125" style="46" customWidth="1"/>
    <col min="10496" max="10496" width="6.140625" style="46" customWidth="1"/>
    <col min="10497" max="10497" width="11.85546875" style="46" bestFit="1" customWidth="1"/>
    <col min="10498" max="10499" width="7.7109375" style="46" customWidth="1"/>
    <col min="10500" max="10500" width="14.85546875" style="46" customWidth="1"/>
    <col min="10501" max="10502" width="11.42578125" style="46" customWidth="1"/>
    <col min="10503" max="10745" width="9.140625" style="46"/>
    <col min="10746" max="10746" width="5.28515625" style="46" customWidth="1"/>
    <col min="10747" max="10747" width="31.28515625" style="46" customWidth="1"/>
    <col min="10748" max="10748" width="6.140625" style="46" customWidth="1"/>
    <col min="10749" max="10749" width="14.85546875" style="46" customWidth="1"/>
    <col min="10750" max="10750" width="6.140625" style="46" customWidth="1"/>
    <col min="10751" max="10751" width="13.42578125" style="46" customWidth="1"/>
    <col min="10752" max="10752" width="6.140625" style="46" customWidth="1"/>
    <col min="10753" max="10753" width="11.85546875" style="46" bestFit="1" customWidth="1"/>
    <col min="10754" max="10755" width="7.7109375" style="46" customWidth="1"/>
    <col min="10756" max="10756" width="14.85546875" style="46" customWidth="1"/>
    <col min="10757" max="10758" width="11.42578125" style="46" customWidth="1"/>
    <col min="10759" max="11001" width="9.140625" style="46"/>
    <col min="11002" max="11002" width="5.28515625" style="46" customWidth="1"/>
    <col min="11003" max="11003" width="31.28515625" style="46" customWidth="1"/>
    <col min="11004" max="11004" width="6.140625" style="46" customWidth="1"/>
    <col min="11005" max="11005" width="14.85546875" style="46" customWidth="1"/>
    <col min="11006" max="11006" width="6.140625" style="46" customWidth="1"/>
    <col min="11007" max="11007" width="13.42578125" style="46" customWidth="1"/>
    <col min="11008" max="11008" width="6.140625" style="46" customWidth="1"/>
    <col min="11009" max="11009" width="11.85546875" style="46" bestFit="1" customWidth="1"/>
    <col min="11010" max="11011" width="7.7109375" style="46" customWidth="1"/>
    <col min="11012" max="11012" width="14.85546875" style="46" customWidth="1"/>
    <col min="11013" max="11014" width="11.42578125" style="46" customWidth="1"/>
    <col min="11015" max="11257" width="9.140625" style="46"/>
    <col min="11258" max="11258" width="5.28515625" style="46" customWidth="1"/>
    <col min="11259" max="11259" width="31.28515625" style="46" customWidth="1"/>
    <col min="11260" max="11260" width="6.140625" style="46" customWidth="1"/>
    <col min="11261" max="11261" width="14.85546875" style="46" customWidth="1"/>
    <col min="11262" max="11262" width="6.140625" style="46" customWidth="1"/>
    <col min="11263" max="11263" width="13.42578125" style="46" customWidth="1"/>
    <col min="11264" max="11264" width="6.140625" style="46" customWidth="1"/>
    <col min="11265" max="11265" width="11.85546875" style="46" bestFit="1" customWidth="1"/>
    <col min="11266" max="11267" width="7.7109375" style="46" customWidth="1"/>
    <col min="11268" max="11268" width="14.85546875" style="46" customWidth="1"/>
    <col min="11269" max="11270" width="11.42578125" style="46" customWidth="1"/>
    <col min="11271" max="11513" width="9.140625" style="46"/>
    <col min="11514" max="11514" width="5.28515625" style="46" customWidth="1"/>
    <col min="11515" max="11515" width="31.28515625" style="46" customWidth="1"/>
    <col min="11516" max="11516" width="6.140625" style="46" customWidth="1"/>
    <col min="11517" max="11517" width="14.85546875" style="46" customWidth="1"/>
    <col min="11518" max="11518" width="6.140625" style="46" customWidth="1"/>
    <col min="11519" max="11519" width="13.42578125" style="46" customWidth="1"/>
    <col min="11520" max="11520" width="6.140625" style="46" customWidth="1"/>
    <col min="11521" max="11521" width="11.85546875" style="46" bestFit="1" customWidth="1"/>
    <col min="11522" max="11523" width="7.7109375" style="46" customWidth="1"/>
    <col min="11524" max="11524" width="14.85546875" style="46" customWidth="1"/>
    <col min="11525" max="11526" width="11.42578125" style="46" customWidth="1"/>
    <col min="11527" max="11769" width="9.140625" style="46"/>
    <col min="11770" max="11770" width="5.28515625" style="46" customWidth="1"/>
    <col min="11771" max="11771" width="31.28515625" style="46" customWidth="1"/>
    <col min="11772" max="11772" width="6.140625" style="46" customWidth="1"/>
    <col min="11773" max="11773" width="14.85546875" style="46" customWidth="1"/>
    <col min="11774" max="11774" width="6.140625" style="46" customWidth="1"/>
    <col min="11775" max="11775" width="13.42578125" style="46" customWidth="1"/>
    <col min="11776" max="11776" width="6.140625" style="46" customWidth="1"/>
    <col min="11777" max="11777" width="11.85546875" style="46" bestFit="1" customWidth="1"/>
    <col min="11778" max="11779" width="7.7109375" style="46" customWidth="1"/>
    <col min="11780" max="11780" width="14.85546875" style="46" customWidth="1"/>
    <col min="11781" max="11782" width="11.42578125" style="46" customWidth="1"/>
    <col min="11783" max="12025" width="9.140625" style="46"/>
    <col min="12026" max="12026" width="5.28515625" style="46" customWidth="1"/>
    <col min="12027" max="12027" width="31.28515625" style="46" customWidth="1"/>
    <col min="12028" max="12028" width="6.140625" style="46" customWidth="1"/>
    <col min="12029" max="12029" width="14.85546875" style="46" customWidth="1"/>
    <col min="12030" max="12030" width="6.140625" style="46" customWidth="1"/>
    <col min="12031" max="12031" width="13.42578125" style="46" customWidth="1"/>
    <col min="12032" max="12032" width="6.140625" style="46" customWidth="1"/>
    <col min="12033" max="12033" width="11.85546875" style="46" bestFit="1" customWidth="1"/>
    <col min="12034" max="12035" width="7.7109375" style="46" customWidth="1"/>
    <col min="12036" max="12036" width="14.85546875" style="46" customWidth="1"/>
    <col min="12037" max="12038" width="11.42578125" style="46" customWidth="1"/>
    <col min="12039" max="12281" width="9.140625" style="46"/>
    <col min="12282" max="12282" width="5.28515625" style="46" customWidth="1"/>
    <col min="12283" max="12283" width="31.28515625" style="46" customWidth="1"/>
    <col min="12284" max="12284" width="6.140625" style="46" customWidth="1"/>
    <col min="12285" max="12285" width="14.85546875" style="46" customWidth="1"/>
    <col min="12286" max="12286" width="6.140625" style="46" customWidth="1"/>
    <col min="12287" max="12287" width="13.42578125" style="46" customWidth="1"/>
    <col min="12288" max="12288" width="6.140625" style="46" customWidth="1"/>
    <col min="12289" max="12289" width="11.85546875" style="46" bestFit="1" customWidth="1"/>
    <col min="12290" max="12291" width="7.7109375" style="46" customWidth="1"/>
    <col min="12292" max="12292" width="14.85546875" style="46" customWidth="1"/>
    <col min="12293" max="12294" width="11.42578125" style="46" customWidth="1"/>
    <col min="12295" max="12537" width="9.140625" style="46"/>
    <col min="12538" max="12538" width="5.28515625" style="46" customWidth="1"/>
    <col min="12539" max="12539" width="31.28515625" style="46" customWidth="1"/>
    <col min="12540" max="12540" width="6.140625" style="46" customWidth="1"/>
    <col min="12541" max="12541" width="14.85546875" style="46" customWidth="1"/>
    <col min="12542" max="12542" width="6.140625" style="46" customWidth="1"/>
    <col min="12543" max="12543" width="13.42578125" style="46" customWidth="1"/>
    <col min="12544" max="12544" width="6.140625" style="46" customWidth="1"/>
    <col min="12545" max="12545" width="11.85546875" style="46" bestFit="1" customWidth="1"/>
    <col min="12546" max="12547" width="7.7109375" style="46" customWidth="1"/>
    <col min="12548" max="12548" width="14.85546875" style="46" customWidth="1"/>
    <col min="12549" max="12550" width="11.42578125" style="46" customWidth="1"/>
    <col min="12551" max="12793" width="9.140625" style="46"/>
    <col min="12794" max="12794" width="5.28515625" style="46" customWidth="1"/>
    <col min="12795" max="12795" width="31.28515625" style="46" customWidth="1"/>
    <col min="12796" max="12796" width="6.140625" style="46" customWidth="1"/>
    <col min="12797" max="12797" width="14.85546875" style="46" customWidth="1"/>
    <col min="12798" max="12798" width="6.140625" style="46" customWidth="1"/>
    <col min="12799" max="12799" width="13.42578125" style="46" customWidth="1"/>
    <col min="12800" max="12800" width="6.140625" style="46" customWidth="1"/>
    <col min="12801" max="12801" width="11.85546875" style="46" bestFit="1" customWidth="1"/>
    <col min="12802" max="12803" width="7.7109375" style="46" customWidth="1"/>
    <col min="12804" max="12804" width="14.85546875" style="46" customWidth="1"/>
    <col min="12805" max="12806" width="11.42578125" style="46" customWidth="1"/>
    <col min="12807" max="13049" width="9.140625" style="46"/>
    <col min="13050" max="13050" width="5.28515625" style="46" customWidth="1"/>
    <col min="13051" max="13051" width="31.28515625" style="46" customWidth="1"/>
    <col min="13052" max="13052" width="6.140625" style="46" customWidth="1"/>
    <col min="13053" max="13053" width="14.85546875" style="46" customWidth="1"/>
    <col min="13054" max="13054" width="6.140625" style="46" customWidth="1"/>
    <col min="13055" max="13055" width="13.42578125" style="46" customWidth="1"/>
    <col min="13056" max="13056" width="6.140625" style="46" customWidth="1"/>
    <col min="13057" max="13057" width="11.85546875" style="46" bestFit="1" customWidth="1"/>
    <col min="13058" max="13059" width="7.7109375" style="46" customWidth="1"/>
    <col min="13060" max="13060" width="14.85546875" style="46" customWidth="1"/>
    <col min="13061" max="13062" width="11.42578125" style="46" customWidth="1"/>
    <col min="13063" max="13305" width="9.140625" style="46"/>
    <col min="13306" max="13306" width="5.28515625" style="46" customWidth="1"/>
    <col min="13307" max="13307" width="31.28515625" style="46" customWidth="1"/>
    <col min="13308" max="13308" width="6.140625" style="46" customWidth="1"/>
    <col min="13309" max="13309" width="14.85546875" style="46" customWidth="1"/>
    <col min="13310" max="13310" width="6.140625" style="46" customWidth="1"/>
    <col min="13311" max="13311" width="13.42578125" style="46" customWidth="1"/>
    <col min="13312" max="13312" width="6.140625" style="46" customWidth="1"/>
    <col min="13313" max="13313" width="11.85546875" style="46" bestFit="1" customWidth="1"/>
    <col min="13314" max="13315" width="7.7109375" style="46" customWidth="1"/>
    <col min="13316" max="13316" width="14.85546875" style="46" customWidth="1"/>
    <col min="13317" max="13318" width="11.42578125" style="46" customWidth="1"/>
    <col min="13319" max="13561" width="9.140625" style="46"/>
    <col min="13562" max="13562" width="5.28515625" style="46" customWidth="1"/>
    <col min="13563" max="13563" width="31.28515625" style="46" customWidth="1"/>
    <col min="13564" max="13564" width="6.140625" style="46" customWidth="1"/>
    <col min="13565" max="13565" width="14.85546875" style="46" customWidth="1"/>
    <col min="13566" max="13566" width="6.140625" style="46" customWidth="1"/>
    <col min="13567" max="13567" width="13.42578125" style="46" customWidth="1"/>
    <col min="13568" max="13568" width="6.140625" style="46" customWidth="1"/>
    <col min="13569" max="13569" width="11.85546875" style="46" bestFit="1" customWidth="1"/>
    <col min="13570" max="13571" width="7.7109375" style="46" customWidth="1"/>
    <col min="13572" max="13572" width="14.85546875" style="46" customWidth="1"/>
    <col min="13573" max="13574" width="11.42578125" style="46" customWidth="1"/>
    <col min="13575" max="13817" width="9.140625" style="46"/>
    <col min="13818" max="13818" width="5.28515625" style="46" customWidth="1"/>
    <col min="13819" max="13819" width="31.28515625" style="46" customWidth="1"/>
    <col min="13820" max="13820" width="6.140625" style="46" customWidth="1"/>
    <col min="13821" max="13821" width="14.85546875" style="46" customWidth="1"/>
    <col min="13822" max="13822" width="6.140625" style="46" customWidth="1"/>
    <col min="13823" max="13823" width="13.42578125" style="46" customWidth="1"/>
    <col min="13824" max="13824" width="6.140625" style="46" customWidth="1"/>
    <col min="13825" max="13825" width="11.85546875" style="46" bestFit="1" customWidth="1"/>
    <col min="13826" max="13827" width="7.7109375" style="46" customWidth="1"/>
    <col min="13828" max="13828" width="14.85546875" style="46" customWidth="1"/>
    <col min="13829" max="13830" width="11.42578125" style="46" customWidth="1"/>
    <col min="13831" max="14073" width="9.140625" style="46"/>
    <col min="14074" max="14074" width="5.28515625" style="46" customWidth="1"/>
    <col min="14075" max="14075" width="31.28515625" style="46" customWidth="1"/>
    <col min="14076" max="14076" width="6.140625" style="46" customWidth="1"/>
    <col min="14077" max="14077" width="14.85546875" style="46" customWidth="1"/>
    <col min="14078" max="14078" width="6.140625" style="46" customWidth="1"/>
    <col min="14079" max="14079" width="13.42578125" style="46" customWidth="1"/>
    <col min="14080" max="14080" width="6.140625" style="46" customWidth="1"/>
    <col min="14081" max="14081" width="11.85546875" style="46" bestFit="1" customWidth="1"/>
    <col min="14082" max="14083" width="7.7109375" style="46" customWidth="1"/>
    <col min="14084" max="14084" width="14.85546875" style="46" customWidth="1"/>
    <col min="14085" max="14086" width="11.42578125" style="46" customWidth="1"/>
    <col min="14087" max="14329" width="9.140625" style="46"/>
    <col min="14330" max="14330" width="5.28515625" style="46" customWidth="1"/>
    <col min="14331" max="14331" width="31.28515625" style="46" customWidth="1"/>
    <col min="14332" max="14332" width="6.140625" style="46" customWidth="1"/>
    <col min="14333" max="14333" width="14.85546875" style="46" customWidth="1"/>
    <col min="14334" max="14334" width="6.140625" style="46" customWidth="1"/>
    <col min="14335" max="14335" width="13.42578125" style="46" customWidth="1"/>
    <col min="14336" max="14336" width="6.140625" style="46" customWidth="1"/>
    <col min="14337" max="14337" width="11.85546875" style="46" bestFit="1" customWidth="1"/>
    <col min="14338" max="14339" width="7.7109375" style="46" customWidth="1"/>
    <col min="14340" max="14340" width="14.85546875" style="46" customWidth="1"/>
    <col min="14341" max="14342" width="11.42578125" style="46" customWidth="1"/>
    <col min="14343" max="14585" width="9.140625" style="46"/>
    <col min="14586" max="14586" width="5.28515625" style="46" customWidth="1"/>
    <col min="14587" max="14587" width="31.28515625" style="46" customWidth="1"/>
    <col min="14588" max="14588" width="6.140625" style="46" customWidth="1"/>
    <col min="14589" max="14589" width="14.85546875" style="46" customWidth="1"/>
    <col min="14590" max="14590" width="6.140625" style="46" customWidth="1"/>
    <col min="14591" max="14591" width="13.42578125" style="46" customWidth="1"/>
    <col min="14592" max="14592" width="6.140625" style="46" customWidth="1"/>
    <col min="14593" max="14593" width="11.85546875" style="46" bestFit="1" customWidth="1"/>
    <col min="14594" max="14595" width="7.7109375" style="46" customWidth="1"/>
    <col min="14596" max="14596" width="14.85546875" style="46" customWidth="1"/>
    <col min="14597" max="14598" width="11.42578125" style="46" customWidth="1"/>
    <col min="14599" max="14841" width="9.140625" style="46"/>
    <col min="14842" max="14842" width="5.28515625" style="46" customWidth="1"/>
    <col min="14843" max="14843" width="31.28515625" style="46" customWidth="1"/>
    <col min="14844" max="14844" width="6.140625" style="46" customWidth="1"/>
    <col min="14845" max="14845" width="14.85546875" style="46" customWidth="1"/>
    <col min="14846" max="14846" width="6.140625" style="46" customWidth="1"/>
    <col min="14847" max="14847" width="13.42578125" style="46" customWidth="1"/>
    <col min="14848" max="14848" width="6.140625" style="46" customWidth="1"/>
    <col min="14849" max="14849" width="11.85546875" style="46" bestFit="1" customWidth="1"/>
    <col min="14850" max="14851" width="7.7109375" style="46" customWidth="1"/>
    <col min="14852" max="14852" width="14.85546875" style="46" customWidth="1"/>
    <col min="14853" max="14854" width="11.42578125" style="46" customWidth="1"/>
    <col min="14855" max="15097" width="9.140625" style="46"/>
    <col min="15098" max="15098" width="5.28515625" style="46" customWidth="1"/>
    <col min="15099" max="15099" width="31.28515625" style="46" customWidth="1"/>
    <col min="15100" max="15100" width="6.140625" style="46" customWidth="1"/>
    <col min="15101" max="15101" width="14.85546875" style="46" customWidth="1"/>
    <col min="15102" max="15102" width="6.140625" style="46" customWidth="1"/>
    <col min="15103" max="15103" width="13.42578125" style="46" customWidth="1"/>
    <col min="15104" max="15104" width="6.140625" style="46" customWidth="1"/>
    <col min="15105" max="15105" width="11.85546875" style="46" bestFit="1" customWidth="1"/>
    <col min="15106" max="15107" width="7.7109375" style="46" customWidth="1"/>
    <col min="15108" max="15108" width="14.85546875" style="46" customWidth="1"/>
    <col min="15109" max="15110" width="11.42578125" style="46" customWidth="1"/>
    <col min="15111" max="15353" width="9.140625" style="46"/>
    <col min="15354" max="15354" width="5.28515625" style="46" customWidth="1"/>
    <col min="15355" max="15355" width="31.28515625" style="46" customWidth="1"/>
    <col min="15356" max="15356" width="6.140625" style="46" customWidth="1"/>
    <col min="15357" max="15357" width="14.85546875" style="46" customWidth="1"/>
    <col min="15358" max="15358" width="6.140625" style="46" customWidth="1"/>
    <col min="15359" max="15359" width="13.42578125" style="46" customWidth="1"/>
    <col min="15360" max="15360" width="6.140625" style="46" customWidth="1"/>
    <col min="15361" max="15361" width="11.85546875" style="46" bestFit="1" customWidth="1"/>
    <col min="15362" max="15363" width="7.7109375" style="46" customWidth="1"/>
    <col min="15364" max="15364" width="14.85546875" style="46" customWidth="1"/>
    <col min="15365" max="15366" width="11.42578125" style="46" customWidth="1"/>
    <col min="15367" max="15609" width="9.140625" style="46"/>
    <col min="15610" max="15610" width="5.28515625" style="46" customWidth="1"/>
    <col min="15611" max="15611" width="31.28515625" style="46" customWidth="1"/>
    <col min="15612" max="15612" width="6.140625" style="46" customWidth="1"/>
    <col min="15613" max="15613" width="14.85546875" style="46" customWidth="1"/>
    <col min="15614" max="15614" width="6.140625" style="46" customWidth="1"/>
    <col min="15615" max="15615" width="13.42578125" style="46" customWidth="1"/>
    <col min="15616" max="15616" width="6.140625" style="46" customWidth="1"/>
    <col min="15617" max="15617" width="11.85546875" style="46" bestFit="1" customWidth="1"/>
    <col min="15618" max="15619" width="7.7109375" style="46" customWidth="1"/>
    <col min="15620" max="15620" width="14.85546875" style="46" customWidth="1"/>
    <col min="15621" max="15622" width="11.42578125" style="46" customWidth="1"/>
    <col min="15623" max="15865" width="9.140625" style="46"/>
    <col min="15866" max="15866" width="5.28515625" style="46" customWidth="1"/>
    <col min="15867" max="15867" width="31.28515625" style="46" customWidth="1"/>
    <col min="15868" max="15868" width="6.140625" style="46" customWidth="1"/>
    <col min="15869" max="15869" width="14.85546875" style="46" customWidth="1"/>
    <col min="15870" max="15870" width="6.140625" style="46" customWidth="1"/>
    <col min="15871" max="15871" width="13.42578125" style="46" customWidth="1"/>
    <col min="15872" max="15872" width="6.140625" style="46" customWidth="1"/>
    <col min="15873" max="15873" width="11.85546875" style="46" bestFit="1" customWidth="1"/>
    <col min="15874" max="15875" width="7.7109375" style="46" customWidth="1"/>
    <col min="15876" max="15876" width="14.85546875" style="46" customWidth="1"/>
    <col min="15877" max="15878" width="11.42578125" style="46" customWidth="1"/>
    <col min="15879" max="16121" width="9.140625" style="46"/>
    <col min="16122" max="16122" width="5.28515625" style="46" customWidth="1"/>
    <col min="16123" max="16123" width="31.28515625" style="46" customWidth="1"/>
    <col min="16124" max="16124" width="6.140625" style="46" customWidth="1"/>
    <col min="16125" max="16125" width="14.85546875" style="46" customWidth="1"/>
    <col min="16126" max="16126" width="6.140625" style="46" customWidth="1"/>
    <col min="16127" max="16127" width="13.42578125" style="46" customWidth="1"/>
    <col min="16128" max="16128" width="6.140625" style="46" customWidth="1"/>
    <col min="16129" max="16129" width="11.85546875" style="46" bestFit="1" customWidth="1"/>
    <col min="16130" max="16131" width="7.7109375" style="46" customWidth="1"/>
    <col min="16132" max="16132" width="14.85546875" style="46" customWidth="1"/>
    <col min="16133" max="16134" width="11.42578125" style="46" customWidth="1"/>
    <col min="16135" max="16384" width="9.140625" style="46"/>
  </cols>
  <sheetData>
    <row r="1" spans="1:19" ht="16.5" customHeight="1" x14ac:dyDescent="0.2">
      <c r="E1" s="507" t="s">
        <v>711</v>
      </c>
      <c r="F1" s="507"/>
      <c r="G1" s="507"/>
    </row>
    <row r="2" spans="1:19" ht="16.5" customHeight="1" x14ac:dyDescent="0.2"/>
    <row r="3" spans="1:19" ht="36" customHeight="1" x14ac:dyDescent="0.25">
      <c r="A3" s="541" t="s">
        <v>712</v>
      </c>
      <c r="B3" s="541"/>
      <c r="C3" s="541"/>
      <c r="D3" s="541"/>
      <c r="E3" s="541"/>
      <c r="F3" s="541"/>
      <c r="G3" s="541"/>
      <c r="M3" s="377"/>
      <c r="N3" s="377">
        <v>2019</v>
      </c>
      <c r="O3" s="377">
        <v>2020</v>
      </c>
      <c r="P3" s="377">
        <v>2021</v>
      </c>
      <c r="Q3" s="377">
        <v>2022</v>
      </c>
      <c r="R3" s="503">
        <v>2023</v>
      </c>
      <c r="S3" s="503">
        <v>2024</v>
      </c>
    </row>
    <row r="4" spans="1:19" ht="48.6" customHeight="1" x14ac:dyDescent="0.25">
      <c r="A4" s="617" t="s">
        <v>702</v>
      </c>
      <c r="B4" s="619" t="s">
        <v>703</v>
      </c>
      <c r="C4" s="619"/>
      <c r="D4" s="619" t="s">
        <v>704</v>
      </c>
      <c r="E4" s="619"/>
      <c r="F4" s="619" t="s">
        <v>343</v>
      </c>
      <c r="G4" s="619"/>
      <c r="M4" s="377" t="s">
        <v>705</v>
      </c>
      <c r="N4" s="486">
        <v>575</v>
      </c>
      <c r="O4" s="487">
        <v>228</v>
      </c>
      <c r="P4" s="377">
        <v>167</v>
      </c>
      <c r="Q4" s="377">
        <v>81</v>
      </c>
      <c r="R4" s="503">
        <v>69</v>
      </c>
      <c r="S4" s="503">
        <v>51</v>
      </c>
    </row>
    <row r="5" spans="1:19" ht="27.75" customHeight="1" x14ac:dyDescent="0.25">
      <c r="A5" s="618"/>
      <c r="B5" s="488" t="s">
        <v>706</v>
      </c>
      <c r="C5" s="489" t="s">
        <v>707</v>
      </c>
      <c r="D5" s="488" t="s">
        <v>706</v>
      </c>
      <c r="E5" s="489" t="s">
        <v>707</v>
      </c>
      <c r="F5" s="488" t="s">
        <v>706</v>
      </c>
      <c r="G5" s="489" t="s">
        <v>707</v>
      </c>
      <c r="M5" s="377" t="s">
        <v>708</v>
      </c>
      <c r="N5" s="486">
        <v>190</v>
      </c>
      <c r="O5" s="487">
        <v>87</v>
      </c>
      <c r="P5" s="377">
        <v>82</v>
      </c>
      <c r="Q5" s="377">
        <v>49</v>
      </c>
      <c r="R5" s="503">
        <v>52</v>
      </c>
      <c r="S5" s="503">
        <v>44</v>
      </c>
    </row>
    <row r="6" spans="1:19" s="51" customFormat="1" ht="15.75" x14ac:dyDescent="0.25">
      <c r="A6" s="490">
        <v>1</v>
      </c>
      <c r="B6" s="490">
        <v>2</v>
      </c>
      <c r="C6" s="490">
        <v>3</v>
      </c>
      <c r="D6" s="490">
        <v>4</v>
      </c>
      <c r="E6" s="490">
        <v>5</v>
      </c>
      <c r="F6" s="490">
        <v>6</v>
      </c>
      <c r="G6" s="490">
        <v>7</v>
      </c>
      <c r="M6" s="377" t="s">
        <v>709</v>
      </c>
      <c r="N6" s="491">
        <v>869</v>
      </c>
      <c r="O6" s="492">
        <v>263</v>
      </c>
      <c r="P6" s="377">
        <v>134</v>
      </c>
      <c r="Q6" s="377">
        <v>23</v>
      </c>
      <c r="R6" s="503">
        <v>105</v>
      </c>
      <c r="S6" s="503">
        <v>98</v>
      </c>
    </row>
    <row r="7" spans="1:19" ht="23.25" customHeight="1" x14ac:dyDescent="0.25">
      <c r="A7" s="493" t="s">
        <v>705</v>
      </c>
      <c r="B7" s="494">
        <v>24</v>
      </c>
      <c r="C7" s="494">
        <v>27</v>
      </c>
      <c r="D7" s="494">
        <v>27</v>
      </c>
      <c r="E7" s="494">
        <v>26</v>
      </c>
      <c r="F7" s="495">
        <v>51</v>
      </c>
      <c r="G7" s="495">
        <v>26</v>
      </c>
      <c r="M7" s="377" t="s">
        <v>710</v>
      </c>
      <c r="N7" s="377">
        <v>1634</v>
      </c>
      <c r="O7" s="377">
        <v>578</v>
      </c>
      <c r="P7" s="377">
        <v>383</v>
      </c>
      <c r="Q7" s="377">
        <v>153</v>
      </c>
      <c r="R7" s="503">
        <v>226</v>
      </c>
      <c r="S7" s="503">
        <v>193</v>
      </c>
    </row>
    <row r="8" spans="1:19" ht="24.75" customHeight="1" x14ac:dyDescent="0.2">
      <c r="A8" s="496" t="s">
        <v>709</v>
      </c>
      <c r="B8" s="497">
        <v>47</v>
      </c>
      <c r="C8" s="497">
        <v>52</v>
      </c>
      <c r="D8" s="497">
        <v>51</v>
      </c>
      <c r="E8" s="497">
        <v>50</v>
      </c>
      <c r="F8" s="498">
        <v>98</v>
      </c>
      <c r="G8" s="498">
        <v>51</v>
      </c>
    </row>
    <row r="9" spans="1:19" ht="24.75" customHeight="1" x14ac:dyDescent="0.2">
      <c r="A9" s="493" t="s">
        <v>708</v>
      </c>
      <c r="B9" s="494">
        <v>19</v>
      </c>
      <c r="C9" s="494">
        <v>21</v>
      </c>
      <c r="D9" s="494">
        <v>25</v>
      </c>
      <c r="E9" s="494">
        <v>24</v>
      </c>
      <c r="F9" s="495">
        <v>44</v>
      </c>
      <c r="G9" s="495">
        <v>23</v>
      </c>
    </row>
    <row r="10" spans="1:19" ht="22.5" customHeight="1" x14ac:dyDescent="0.2">
      <c r="A10" s="499" t="s">
        <v>343</v>
      </c>
      <c r="B10" s="500">
        <v>90</v>
      </c>
      <c r="C10" s="500">
        <v>100</v>
      </c>
      <c r="D10" s="500">
        <v>103</v>
      </c>
      <c r="E10" s="500">
        <v>100</v>
      </c>
      <c r="F10" s="500">
        <v>193</v>
      </c>
      <c r="G10" s="500">
        <v>100</v>
      </c>
    </row>
    <row r="11" spans="1:19" s="67" customFormat="1" ht="55.5" customHeight="1" x14ac:dyDescent="0.2">
      <c r="A11" s="66"/>
      <c r="B11" s="501"/>
      <c r="C11" s="502"/>
      <c r="D11" s="501"/>
      <c r="E11" s="502"/>
      <c r="F11" s="501"/>
      <c r="G11" s="502"/>
    </row>
  </sheetData>
  <mergeCells count="6">
    <mergeCell ref="E1:G1"/>
    <mergeCell ref="A3:G3"/>
    <mergeCell ref="A4:A5"/>
    <mergeCell ref="B4:C4"/>
    <mergeCell ref="D4:E4"/>
    <mergeCell ref="F4:G4"/>
  </mergeCells>
  <printOptions horizontalCentered="1"/>
  <pageMargins left="0.98425196850393704" right="0.39370078740157483" top="0.39370078740157483" bottom="0.39370078740157483" header="0" footer="0"/>
  <pageSetup paperSize="9" scale="86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73AD-B4C5-4BAC-9172-D2835F5B072B}">
  <sheetPr>
    <tabColor rgb="FF002060"/>
    <pageSetUpPr fitToPage="1"/>
  </sheetPr>
  <dimension ref="A1:E21"/>
  <sheetViews>
    <sheetView tabSelected="1" view="pageBreakPreview" zoomScale="120" zoomScaleNormal="120" zoomScaleSheetLayoutView="120" workbookViewId="0">
      <selection activeCell="P19" sqref="P19"/>
    </sheetView>
  </sheetViews>
  <sheetFormatPr defaultRowHeight="15" x14ac:dyDescent="0.25"/>
  <cols>
    <col min="1" max="5" width="15.42578125" customWidth="1"/>
  </cols>
  <sheetData>
    <row r="1" spans="1:5" ht="15.75" x14ac:dyDescent="0.25">
      <c r="A1" s="461"/>
      <c r="B1" s="461"/>
      <c r="C1" s="461"/>
      <c r="D1" s="461"/>
      <c r="E1" s="462" t="s">
        <v>637</v>
      </c>
    </row>
    <row r="2" spans="1:5" ht="61.5" customHeight="1" x14ac:dyDescent="0.25">
      <c r="A2" s="620" t="s">
        <v>638</v>
      </c>
      <c r="B2" s="620"/>
      <c r="C2" s="620"/>
      <c r="D2" s="620"/>
      <c r="E2" s="620"/>
    </row>
    <row r="3" spans="1:5" ht="48" x14ac:dyDescent="0.25">
      <c r="A3" s="463" t="s">
        <v>276</v>
      </c>
      <c r="B3" s="463" t="s">
        <v>639</v>
      </c>
      <c r="C3" s="464" t="s">
        <v>640</v>
      </c>
      <c r="D3" s="464" t="s">
        <v>641</v>
      </c>
      <c r="E3" s="464" t="s">
        <v>642</v>
      </c>
    </row>
    <row r="4" spans="1:5" x14ac:dyDescent="0.25">
      <c r="A4" s="465">
        <v>1</v>
      </c>
      <c r="B4" s="466">
        <v>2</v>
      </c>
      <c r="C4" s="467">
        <v>3</v>
      </c>
      <c r="D4" s="467">
        <v>5</v>
      </c>
      <c r="E4" s="468">
        <v>7</v>
      </c>
    </row>
    <row r="5" spans="1:5" x14ac:dyDescent="0.25">
      <c r="A5" s="469">
        <v>1</v>
      </c>
      <c r="B5" s="470">
        <v>2008</v>
      </c>
      <c r="C5" s="471">
        <v>62922</v>
      </c>
      <c r="D5" s="472">
        <v>5895</v>
      </c>
      <c r="E5" s="473">
        <f t="shared" ref="E5:E11" si="0">D5*100/C5</f>
        <v>9.3687422523123871</v>
      </c>
    </row>
    <row r="6" spans="1:5" x14ac:dyDescent="0.25">
      <c r="A6" s="465">
        <v>2</v>
      </c>
      <c r="B6" s="466">
        <v>2009</v>
      </c>
      <c r="C6" s="467">
        <v>60429.8</v>
      </c>
      <c r="D6" s="467">
        <v>4558.79</v>
      </c>
      <c r="E6" s="468">
        <f t="shared" si="0"/>
        <v>7.543943551029459</v>
      </c>
    </row>
    <row r="7" spans="1:5" x14ac:dyDescent="0.25">
      <c r="A7" s="469">
        <v>3</v>
      </c>
      <c r="B7" s="470">
        <v>2010</v>
      </c>
      <c r="C7" s="471">
        <v>71885.47</v>
      </c>
      <c r="D7" s="472">
        <v>5642.32</v>
      </c>
      <c r="E7" s="473">
        <f t="shared" si="0"/>
        <v>7.8490409814389475</v>
      </c>
    </row>
    <row r="8" spans="1:5" x14ac:dyDescent="0.25">
      <c r="A8" s="465">
        <v>4</v>
      </c>
      <c r="B8" s="466">
        <v>2011</v>
      </c>
      <c r="C8" s="467">
        <v>82348.7</v>
      </c>
      <c r="D8" s="467">
        <v>5477.48</v>
      </c>
      <c r="E8" s="468">
        <f t="shared" si="0"/>
        <v>6.6515682700516221</v>
      </c>
    </row>
    <row r="9" spans="1:5" x14ac:dyDescent="0.25">
      <c r="A9" s="469">
        <v>5</v>
      </c>
      <c r="B9" s="470">
        <v>2012</v>
      </c>
      <c r="C9" s="471">
        <v>87847</v>
      </c>
      <c r="D9" s="472">
        <v>5878.39</v>
      </c>
      <c r="E9" s="473">
        <f t="shared" si="0"/>
        <v>6.6916229353307459</v>
      </c>
    </row>
    <row r="10" spans="1:5" x14ac:dyDescent="0.25">
      <c r="A10" s="465">
        <v>6</v>
      </c>
      <c r="B10" s="466">
        <v>2013</v>
      </c>
      <c r="C10" s="467">
        <v>99879</v>
      </c>
      <c r="D10" s="467">
        <v>7476</v>
      </c>
      <c r="E10" s="468">
        <f t="shared" si="0"/>
        <v>7.4850569188718348</v>
      </c>
    </row>
    <row r="11" spans="1:5" x14ac:dyDescent="0.25">
      <c r="A11" s="469">
        <v>7</v>
      </c>
      <c r="B11" s="470">
        <v>2014</v>
      </c>
      <c r="C11" s="471">
        <v>112050</v>
      </c>
      <c r="D11" s="472">
        <v>10839</v>
      </c>
      <c r="E11" s="473">
        <f t="shared" si="0"/>
        <v>9.6733601070950463</v>
      </c>
    </row>
    <row r="12" spans="1:5" x14ac:dyDescent="0.25">
      <c r="A12" s="465">
        <v>8</v>
      </c>
      <c r="B12" s="466">
        <v>2015</v>
      </c>
      <c r="C12" s="467">
        <v>121851</v>
      </c>
      <c r="D12" s="467">
        <v>6461</v>
      </c>
      <c r="E12" s="468">
        <f>D12*100/C12</f>
        <v>5.3023774938244248</v>
      </c>
    </row>
    <row r="13" spans="1:5" x14ac:dyDescent="0.25">
      <c r="A13" s="469">
        <v>9</v>
      </c>
      <c r="B13" s="470">
        <v>2016</v>
      </c>
      <c r="C13" s="471">
        <v>134476</v>
      </c>
      <c r="D13" s="472">
        <v>7526</v>
      </c>
      <c r="E13" s="473">
        <v>5.5965376721496769</v>
      </c>
    </row>
    <row r="14" spans="1:5" x14ac:dyDescent="0.25">
      <c r="A14" s="465">
        <v>10</v>
      </c>
      <c r="B14" s="466">
        <v>2017</v>
      </c>
      <c r="C14" s="467">
        <v>150369</v>
      </c>
      <c r="D14" s="467">
        <v>8605</v>
      </c>
      <c r="E14" s="468">
        <f>D14*100/C14</f>
        <v>5.722589097486849</v>
      </c>
    </row>
    <row r="15" spans="1:5" x14ac:dyDescent="0.25">
      <c r="A15" s="469">
        <v>11</v>
      </c>
      <c r="B15" s="470">
        <v>2018</v>
      </c>
      <c r="C15" s="471">
        <v>190016</v>
      </c>
      <c r="D15" s="472">
        <v>10508</v>
      </c>
      <c r="E15" s="473">
        <f>D15*100/C15</f>
        <v>5.5300606264735599</v>
      </c>
    </row>
    <row r="16" spans="1:5" x14ac:dyDescent="0.25">
      <c r="A16" s="465">
        <v>12</v>
      </c>
      <c r="B16" s="466">
        <v>2019</v>
      </c>
      <c r="C16" s="467">
        <v>210099</v>
      </c>
      <c r="D16" s="467">
        <v>8939</v>
      </c>
      <c r="E16" s="468">
        <f>D16*100/C16</f>
        <v>4.2546608979576295</v>
      </c>
    </row>
    <row r="17" spans="1:5" x14ac:dyDescent="0.25">
      <c r="A17" s="469">
        <v>13</v>
      </c>
      <c r="B17" s="470">
        <v>2020</v>
      </c>
      <c r="C17" s="471">
        <v>206352</v>
      </c>
      <c r="D17" s="472">
        <v>9041</v>
      </c>
      <c r="E17" s="473">
        <f>D17*100/C17</f>
        <v>4.381348375591223</v>
      </c>
    </row>
    <row r="18" spans="1:5" x14ac:dyDescent="0.25">
      <c r="A18" s="465">
        <v>14</v>
      </c>
      <c r="B18" s="466">
        <v>2021</v>
      </c>
      <c r="C18" s="467">
        <v>242078</v>
      </c>
      <c r="D18" s="467">
        <v>8445</v>
      </c>
      <c r="E18" s="468">
        <f t="shared" ref="E18:E21" si="1">D18*100/C18</f>
        <v>3.4885450144168408</v>
      </c>
    </row>
    <row r="19" spans="1:5" x14ac:dyDescent="0.25">
      <c r="A19" s="469">
        <v>15</v>
      </c>
      <c r="B19" s="470">
        <v>2022</v>
      </c>
      <c r="C19" s="471">
        <v>272555.90000000002</v>
      </c>
      <c r="D19" s="472">
        <v>13682</v>
      </c>
      <c r="E19" s="473">
        <f t="shared" si="1"/>
        <v>5.0198876634114322</v>
      </c>
    </row>
    <row r="20" spans="1:5" x14ac:dyDescent="0.25">
      <c r="A20" s="465">
        <v>16</v>
      </c>
      <c r="B20" s="466">
        <v>2023</v>
      </c>
      <c r="C20" s="467">
        <v>300421</v>
      </c>
      <c r="D20" s="467">
        <v>12358</v>
      </c>
      <c r="E20" s="468">
        <f t="shared" si="1"/>
        <v>4.1135606365733421</v>
      </c>
    </row>
    <row r="21" spans="1:5" x14ac:dyDescent="0.25">
      <c r="A21" s="469">
        <v>17</v>
      </c>
      <c r="B21" s="470">
        <v>2024</v>
      </c>
      <c r="C21" s="471">
        <v>323817</v>
      </c>
      <c r="D21" s="472">
        <v>13323</v>
      </c>
      <c r="E21" s="473">
        <f t="shared" si="1"/>
        <v>4.1143608890206504</v>
      </c>
    </row>
  </sheetData>
  <mergeCells count="1">
    <mergeCell ref="A2:E2"/>
  </mergeCells>
  <printOptions horizontalCentered="1"/>
  <pageMargins left="0.98425196850393704" right="0.39370078740157483" top="0.39370078740157483" bottom="0.39370078740157483" header="0" footer="0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J38"/>
  <sheetViews>
    <sheetView tabSelected="1" view="pageBreakPreview" zoomScaleNormal="55" zoomScaleSheetLayoutView="100" workbookViewId="0">
      <selection activeCell="P19" sqref="P19"/>
    </sheetView>
  </sheetViews>
  <sheetFormatPr defaultRowHeight="12.75" x14ac:dyDescent="0.2"/>
  <cols>
    <col min="1" max="1" width="7.42578125" style="1" customWidth="1"/>
    <col min="2" max="2" width="67.28515625" style="1" customWidth="1"/>
    <col min="3" max="3" width="13.85546875" style="1" customWidth="1"/>
    <col min="4" max="5" width="8.85546875" style="1"/>
    <col min="6" max="6" width="36" style="1" customWidth="1"/>
    <col min="7" max="256" width="8.85546875" style="1"/>
    <col min="257" max="257" width="7.42578125" style="1" customWidth="1"/>
    <col min="258" max="258" width="67.28515625" style="1" customWidth="1"/>
    <col min="259" max="259" width="13.85546875" style="1" customWidth="1"/>
    <col min="260" max="512" width="8.85546875" style="1"/>
    <col min="513" max="513" width="7.42578125" style="1" customWidth="1"/>
    <col min="514" max="514" width="67.28515625" style="1" customWidth="1"/>
    <col min="515" max="515" width="13.85546875" style="1" customWidth="1"/>
    <col min="516" max="768" width="8.85546875" style="1"/>
    <col min="769" max="769" width="7.42578125" style="1" customWidth="1"/>
    <col min="770" max="770" width="67.28515625" style="1" customWidth="1"/>
    <col min="771" max="771" width="13.85546875" style="1" customWidth="1"/>
    <col min="772" max="1024" width="8.85546875" style="1"/>
    <col min="1025" max="1025" width="7.42578125" style="1" customWidth="1"/>
    <col min="1026" max="1026" width="67.28515625" style="1" customWidth="1"/>
    <col min="1027" max="1027" width="13.85546875" style="1" customWidth="1"/>
    <col min="1028" max="1280" width="8.85546875" style="1"/>
    <col min="1281" max="1281" width="7.42578125" style="1" customWidth="1"/>
    <col min="1282" max="1282" width="67.28515625" style="1" customWidth="1"/>
    <col min="1283" max="1283" width="13.85546875" style="1" customWidth="1"/>
    <col min="1284" max="1536" width="8.85546875" style="1"/>
    <col min="1537" max="1537" width="7.42578125" style="1" customWidth="1"/>
    <col min="1538" max="1538" width="67.28515625" style="1" customWidth="1"/>
    <col min="1539" max="1539" width="13.85546875" style="1" customWidth="1"/>
    <col min="1540" max="1792" width="8.85546875" style="1"/>
    <col min="1793" max="1793" width="7.42578125" style="1" customWidth="1"/>
    <col min="1794" max="1794" width="67.28515625" style="1" customWidth="1"/>
    <col min="1795" max="1795" width="13.85546875" style="1" customWidth="1"/>
    <col min="1796" max="2048" width="8.85546875" style="1"/>
    <col min="2049" max="2049" width="7.42578125" style="1" customWidth="1"/>
    <col min="2050" max="2050" width="67.28515625" style="1" customWidth="1"/>
    <col min="2051" max="2051" width="13.85546875" style="1" customWidth="1"/>
    <col min="2052" max="2304" width="8.85546875" style="1"/>
    <col min="2305" max="2305" width="7.42578125" style="1" customWidth="1"/>
    <col min="2306" max="2306" width="67.28515625" style="1" customWidth="1"/>
    <col min="2307" max="2307" width="13.85546875" style="1" customWidth="1"/>
    <col min="2308" max="2560" width="8.85546875" style="1"/>
    <col min="2561" max="2561" width="7.42578125" style="1" customWidth="1"/>
    <col min="2562" max="2562" width="67.28515625" style="1" customWidth="1"/>
    <col min="2563" max="2563" width="13.85546875" style="1" customWidth="1"/>
    <col min="2564" max="2816" width="8.85546875" style="1"/>
    <col min="2817" max="2817" width="7.42578125" style="1" customWidth="1"/>
    <col min="2818" max="2818" width="67.28515625" style="1" customWidth="1"/>
    <col min="2819" max="2819" width="13.85546875" style="1" customWidth="1"/>
    <col min="2820" max="3072" width="8.85546875" style="1"/>
    <col min="3073" max="3073" width="7.42578125" style="1" customWidth="1"/>
    <col min="3074" max="3074" width="67.28515625" style="1" customWidth="1"/>
    <col min="3075" max="3075" width="13.85546875" style="1" customWidth="1"/>
    <col min="3076" max="3328" width="8.85546875" style="1"/>
    <col min="3329" max="3329" width="7.42578125" style="1" customWidth="1"/>
    <col min="3330" max="3330" width="67.28515625" style="1" customWidth="1"/>
    <col min="3331" max="3331" width="13.85546875" style="1" customWidth="1"/>
    <col min="3332" max="3584" width="8.85546875" style="1"/>
    <col min="3585" max="3585" width="7.42578125" style="1" customWidth="1"/>
    <col min="3586" max="3586" width="67.28515625" style="1" customWidth="1"/>
    <col min="3587" max="3587" width="13.85546875" style="1" customWidth="1"/>
    <col min="3588" max="3840" width="8.85546875" style="1"/>
    <col min="3841" max="3841" width="7.42578125" style="1" customWidth="1"/>
    <col min="3842" max="3842" width="67.28515625" style="1" customWidth="1"/>
    <col min="3843" max="3843" width="13.85546875" style="1" customWidth="1"/>
    <col min="3844" max="4096" width="8.85546875" style="1"/>
    <col min="4097" max="4097" width="7.42578125" style="1" customWidth="1"/>
    <col min="4098" max="4098" width="67.28515625" style="1" customWidth="1"/>
    <col min="4099" max="4099" width="13.85546875" style="1" customWidth="1"/>
    <col min="4100" max="4352" width="8.85546875" style="1"/>
    <col min="4353" max="4353" width="7.42578125" style="1" customWidth="1"/>
    <col min="4354" max="4354" width="67.28515625" style="1" customWidth="1"/>
    <col min="4355" max="4355" width="13.85546875" style="1" customWidth="1"/>
    <col min="4356" max="4608" width="8.85546875" style="1"/>
    <col min="4609" max="4609" width="7.42578125" style="1" customWidth="1"/>
    <col min="4610" max="4610" width="67.28515625" style="1" customWidth="1"/>
    <col min="4611" max="4611" width="13.85546875" style="1" customWidth="1"/>
    <col min="4612" max="4864" width="8.85546875" style="1"/>
    <col min="4865" max="4865" width="7.42578125" style="1" customWidth="1"/>
    <col min="4866" max="4866" width="67.28515625" style="1" customWidth="1"/>
    <col min="4867" max="4867" width="13.85546875" style="1" customWidth="1"/>
    <col min="4868" max="5120" width="8.85546875" style="1"/>
    <col min="5121" max="5121" width="7.42578125" style="1" customWidth="1"/>
    <col min="5122" max="5122" width="67.28515625" style="1" customWidth="1"/>
    <col min="5123" max="5123" width="13.85546875" style="1" customWidth="1"/>
    <col min="5124" max="5376" width="8.85546875" style="1"/>
    <col min="5377" max="5377" width="7.42578125" style="1" customWidth="1"/>
    <col min="5378" max="5378" width="67.28515625" style="1" customWidth="1"/>
    <col min="5379" max="5379" width="13.85546875" style="1" customWidth="1"/>
    <col min="5380" max="5632" width="8.85546875" style="1"/>
    <col min="5633" max="5633" width="7.42578125" style="1" customWidth="1"/>
    <col min="5634" max="5634" width="67.28515625" style="1" customWidth="1"/>
    <col min="5635" max="5635" width="13.85546875" style="1" customWidth="1"/>
    <col min="5636" max="5888" width="8.85546875" style="1"/>
    <col min="5889" max="5889" width="7.42578125" style="1" customWidth="1"/>
    <col min="5890" max="5890" width="67.28515625" style="1" customWidth="1"/>
    <col min="5891" max="5891" width="13.85546875" style="1" customWidth="1"/>
    <col min="5892" max="6144" width="8.85546875" style="1"/>
    <col min="6145" max="6145" width="7.42578125" style="1" customWidth="1"/>
    <col min="6146" max="6146" width="67.28515625" style="1" customWidth="1"/>
    <col min="6147" max="6147" width="13.85546875" style="1" customWidth="1"/>
    <col min="6148" max="6400" width="8.85546875" style="1"/>
    <col min="6401" max="6401" width="7.42578125" style="1" customWidth="1"/>
    <col min="6402" max="6402" width="67.28515625" style="1" customWidth="1"/>
    <col min="6403" max="6403" width="13.85546875" style="1" customWidth="1"/>
    <col min="6404" max="6656" width="8.85546875" style="1"/>
    <col min="6657" max="6657" width="7.42578125" style="1" customWidth="1"/>
    <col min="6658" max="6658" width="67.28515625" style="1" customWidth="1"/>
    <col min="6659" max="6659" width="13.85546875" style="1" customWidth="1"/>
    <col min="6660" max="6912" width="8.85546875" style="1"/>
    <col min="6913" max="6913" width="7.42578125" style="1" customWidth="1"/>
    <col min="6914" max="6914" width="67.28515625" style="1" customWidth="1"/>
    <col min="6915" max="6915" width="13.85546875" style="1" customWidth="1"/>
    <col min="6916" max="7168" width="8.85546875" style="1"/>
    <col min="7169" max="7169" width="7.42578125" style="1" customWidth="1"/>
    <col min="7170" max="7170" width="67.28515625" style="1" customWidth="1"/>
    <col min="7171" max="7171" width="13.85546875" style="1" customWidth="1"/>
    <col min="7172" max="7424" width="8.85546875" style="1"/>
    <col min="7425" max="7425" width="7.42578125" style="1" customWidth="1"/>
    <col min="7426" max="7426" width="67.28515625" style="1" customWidth="1"/>
    <col min="7427" max="7427" width="13.85546875" style="1" customWidth="1"/>
    <col min="7428" max="7680" width="8.85546875" style="1"/>
    <col min="7681" max="7681" width="7.42578125" style="1" customWidth="1"/>
    <col min="7682" max="7682" width="67.28515625" style="1" customWidth="1"/>
    <col min="7683" max="7683" width="13.85546875" style="1" customWidth="1"/>
    <col min="7684" max="7936" width="8.85546875" style="1"/>
    <col min="7937" max="7937" width="7.42578125" style="1" customWidth="1"/>
    <col min="7938" max="7938" width="67.28515625" style="1" customWidth="1"/>
    <col min="7939" max="7939" width="13.85546875" style="1" customWidth="1"/>
    <col min="7940" max="8192" width="8.85546875" style="1"/>
    <col min="8193" max="8193" width="7.42578125" style="1" customWidth="1"/>
    <col min="8194" max="8194" width="67.28515625" style="1" customWidth="1"/>
    <col min="8195" max="8195" width="13.85546875" style="1" customWidth="1"/>
    <col min="8196" max="8448" width="8.85546875" style="1"/>
    <col min="8449" max="8449" width="7.42578125" style="1" customWidth="1"/>
    <col min="8450" max="8450" width="67.28515625" style="1" customWidth="1"/>
    <col min="8451" max="8451" width="13.85546875" style="1" customWidth="1"/>
    <col min="8452" max="8704" width="8.85546875" style="1"/>
    <col min="8705" max="8705" width="7.42578125" style="1" customWidth="1"/>
    <col min="8706" max="8706" width="67.28515625" style="1" customWidth="1"/>
    <col min="8707" max="8707" width="13.85546875" style="1" customWidth="1"/>
    <col min="8708" max="8960" width="8.85546875" style="1"/>
    <col min="8961" max="8961" width="7.42578125" style="1" customWidth="1"/>
    <col min="8962" max="8962" width="67.28515625" style="1" customWidth="1"/>
    <col min="8963" max="8963" width="13.85546875" style="1" customWidth="1"/>
    <col min="8964" max="9216" width="8.85546875" style="1"/>
    <col min="9217" max="9217" width="7.42578125" style="1" customWidth="1"/>
    <col min="9218" max="9218" width="67.28515625" style="1" customWidth="1"/>
    <col min="9219" max="9219" width="13.85546875" style="1" customWidth="1"/>
    <col min="9220" max="9472" width="8.85546875" style="1"/>
    <col min="9473" max="9473" width="7.42578125" style="1" customWidth="1"/>
    <col min="9474" max="9474" width="67.28515625" style="1" customWidth="1"/>
    <col min="9475" max="9475" width="13.85546875" style="1" customWidth="1"/>
    <col min="9476" max="9728" width="8.85546875" style="1"/>
    <col min="9729" max="9729" width="7.42578125" style="1" customWidth="1"/>
    <col min="9730" max="9730" width="67.28515625" style="1" customWidth="1"/>
    <col min="9731" max="9731" width="13.85546875" style="1" customWidth="1"/>
    <col min="9732" max="9984" width="8.85546875" style="1"/>
    <col min="9985" max="9985" width="7.42578125" style="1" customWidth="1"/>
    <col min="9986" max="9986" width="67.28515625" style="1" customWidth="1"/>
    <col min="9987" max="9987" width="13.85546875" style="1" customWidth="1"/>
    <col min="9988" max="10240" width="8.85546875" style="1"/>
    <col min="10241" max="10241" width="7.42578125" style="1" customWidth="1"/>
    <col min="10242" max="10242" width="67.28515625" style="1" customWidth="1"/>
    <col min="10243" max="10243" width="13.85546875" style="1" customWidth="1"/>
    <col min="10244" max="10496" width="8.85546875" style="1"/>
    <col min="10497" max="10497" width="7.42578125" style="1" customWidth="1"/>
    <col min="10498" max="10498" width="67.28515625" style="1" customWidth="1"/>
    <col min="10499" max="10499" width="13.85546875" style="1" customWidth="1"/>
    <col min="10500" max="10752" width="8.85546875" style="1"/>
    <col min="10753" max="10753" width="7.42578125" style="1" customWidth="1"/>
    <col min="10754" max="10754" width="67.28515625" style="1" customWidth="1"/>
    <col min="10755" max="10755" width="13.85546875" style="1" customWidth="1"/>
    <col min="10756" max="11008" width="8.85546875" style="1"/>
    <col min="11009" max="11009" width="7.42578125" style="1" customWidth="1"/>
    <col min="11010" max="11010" width="67.28515625" style="1" customWidth="1"/>
    <col min="11011" max="11011" width="13.85546875" style="1" customWidth="1"/>
    <col min="11012" max="11264" width="8.85546875" style="1"/>
    <col min="11265" max="11265" width="7.42578125" style="1" customWidth="1"/>
    <col min="11266" max="11266" width="67.28515625" style="1" customWidth="1"/>
    <col min="11267" max="11267" width="13.85546875" style="1" customWidth="1"/>
    <col min="11268" max="11520" width="8.85546875" style="1"/>
    <col min="11521" max="11521" width="7.42578125" style="1" customWidth="1"/>
    <col min="11522" max="11522" width="67.28515625" style="1" customWidth="1"/>
    <col min="11523" max="11523" width="13.85546875" style="1" customWidth="1"/>
    <col min="11524" max="11776" width="8.85546875" style="1"/>
    <col min="11777" max="11777" width="7.42578125" style="1" customWidth="1"/>
    <col min="11778" max="11778" width="67.28515625" style="1" customWidth="1"/>
    <col min="11779" max="11779" width="13.85546875" style="1" customWidth="1"/>
    <col min="11780" max="12032" width="8.85546875" style="1"/>
    <col min="12033" max="12033" width="7.42578125" style="1" customWidth="1"/>
    <col min="12034" max="12034" width="67.28515625" style="1" customWidth="1"/>
    <col min="12035" max="12035" width="13.85546875" style="1" customWidth="1"/>
    <col min="12036" max="12288" width="8.85546875" style="1"/>
    <col min="12289" max="12289" width="7.42578125" style="1" customWidth="1"/>
    <col min="12290" max="12290" width="67.28515625" style="1" customWidth="1"/>
    <col min="12291" max="12291" width="13.85546875" style="1" customWidth="1"/>
    <col min="12292" max="12544" width="8.85546875" style="1"/>
    <col min="12545" max="12545" width="7.42578125" style="1" customWidth="1"/>
    <col min="12546" max="12546" width="67.28515625" style="1" customWidth="1"/>
    <col min="12547" max="12547" width="13.85546875" style="1" customWidth="1"/>
    <col min="12548" max="12800" width="8.85546875" style="1"/>
    <col min="12801" max="12801" width="7.42578125" style="1" customWidth="1"/>
    <col min="12802" max="12802" width="67.28515625" style="1" customWidth="1"/>
    <col min="12803" max="12803" width="13.85546875" style="1" customWidth="1"/>
    <col min="12804" max="13056" width="8.85546875" style="1"/>
    <col min="13057" max="13057" width="7.42578125" style="1" customWidth="1"/>
    <col min="13058" max="13058" width="67.28515625" style="1" customWidth="1"/>
    <col min="13059" max="13059" width="13.85546875" style="1" customWidth="1"/>
    <col min="13060" max="13312" width="8.85546875" style="1"/>
    <col min="13313" max="13313" width="7.42578125" style="1" customWidth="1"/>
    <col min="13314" max="13314" width="67.28515625" style="1" customWidth="1"/>
    <col min="13315" max="13315" width="13.85546875" style="1" customWidth="1"/>
    <col min="13316" max="13568" width="8.85546875" style="1"/>
    <col min="13569" max="13569" width="7.42578125" style="1" customWidth="1"/>
    <col min="13570" max="13570" width="67.28515625" style="1" customWidth="1"/>
    <col min="13571" max="13571" width="13.85546875" style="1" customWidth="1"/>
    <col min="13572" max="13824" width="8.85546875" style="1"/>
    <col min="13825" max="13825" width="7.42578125" style="1" customWidth="1"/>
    <col min="13826" max="13826" width="67.28515625" style="1" customWidth="1"/>
    <col min="13827" max="13827" width="13.85546875" style="1" customWidth="1"/>
    <col min="13828" max="14080" width="8.85546875" style="1"/>
    <col min="14081" max="14081" width="7.42578125" style="1" customWidth="1"/>
    <col min="14082" max="14082" width="67.28515625" style="1" customWidth="1"/>
    <col min="14083" max="14083" width="13.85546875" style="1" customWidth="1"/>
    <col min="14084" max="14336" width="8.85546875" style="1"/>
    <col min="14337" max="14337" width="7.42578125" style="1" customWidth="1"/>
    <col min="14338" max="14338" width="67.28515625" style="1" customWidth="1"/>
    <col min="14339" max="14339" width="13.85546875" style="1" customWidth="1"/>
    <col min="14340" max="14592" width="8.85546875" style="1"/>
    <col min="14593" max="14593" width="7.42578125" style="1" customWidth="1"/>
    <col min="14594" max="14594" width="67.28515625" style="1" customWidth="1"/>
    <col min="14595" max="14595" width="13.85546875" style="1" customWidth="1"/>
    <col min="14596" max="14848" width="8.85546875" style="1"/>
    <col min="14849" max="14849" width="7.42578125" style="1" customWidth="1"/>
    <col min="14850" max="14850" width="67.28515625" style="1" customWidth="1"/>
    <col min="14851" max="14851" width="13.85546875" style="1" customWidth="1"/>
    <col min="14852" max="15104" width="8.85546875" style="1"/>
    <col min="15105" max="15105" width="7.42578125" style="1" customWidth="1"/>
    <col min="15106" max="15106" width="67.28515625" style="1" customWidth="1"/>
    <col min="15107" max="15107" width="13.85546875" style="1" customWidth="1"/>
    <col min="15108" max="15360" width="8.85546875" style="1"/>
    <col min="15361" max="15361" width="7.42578125" style="1" customWidth="1"/>
    <col min="15362" max="15362" width="67.28515625" style="1" customWidth="1"/>
    <col min="15363" max="15363" width="13.85546875" style="1" customWidth="1"/>
    <col min="15364" max="15616" width="8.85546875" style="1"/>
    <col min="15617" max="15617" width="7.42578125" style="1" customWidth="1"/>
    <col min="15618" max="15618" width="67.28515625" style="1" customWidth="1"/>
    <col min="15619" max="15619" width="13.85546875" style="1" customWidth="1"/>
    <col min="15620" max="15872" width="8.85546875" style="1"/>
    <col min="15873" max="15873" width="7.42578125" style="1" customWidth="1"/>
    <col min="15874" max="15874" width="67.28515625" style="1" customWidth="1"/>
    <col min="15875" max="15875" width="13.85546875" style="1" customWidth="1"/>
    <col min="15876" max="16128" width="8.85546875" style="1"/>
    <col min="16129" max="16129" width="7.42578125" style="1" customWidth="1"/>
    <col min="16130" max="16130" width="67.28515625" style="1" customWidth="1"/>
    <col min="16131" max="16131" width="13.85546875" style="1" customWidth="1"/>
    <col min="16132" max="16384" width="8.85546875" style="1"/>
  </cols>
  <sheetData>
    <row r="1" spans="1:10" s="6" customFormat="1" ht="16.5" customHeight="1" x14ac:dyDescent="0.2">
      <c r="A1" s="12"/>
      <c r="B1" s="507" t="s">
        <v>29</v>
      </c>
      <c r="C1" s="507"/>
      <c r="D1" s="12"/>
      <c r="E1" s="1"/>
      <c r="F1" s="1"/>
      <c r="G1" s="12"/>
      <c r="H1" s="11"/>
      <c r="I1" s="504"/>
      <c r="J1" s="504"/>
    </row>
    <row r="2" spans="1:10" s="6" customFormat="1" ht="16.5" customHeight="1" x14ac:dyDescent="0.2">
      <c r="A2" s="508" t="s">
        <v>30</v>
      </c>
      <c r="B2" s="508"/>
      <c r="C2" s="508"/>
      <c r="D2" s="10"/>
      <c r="E2" s="10"/>
      <c r="F2" s="10"/>
      <c r="G2" s="9"/>
      <c r="H2" s="9"/>
      <c r="I2" s="9"/>
      <c r="J2" s="7"/>
    </row>
    <row r="3" spans="1:10" s="6" customFormat="1" ht="16.5" customHeight="1" x14ac:dyDescent="0.2">
      <c r="A3" s="508" t="s">
        <v>681</v>
      </c>
      <c r="B3" s="508"/>
      <c r="C3" s="508"/>
      <c r="D3" s="10"/>
      <c r="E3" s="10"/>
      <c r="F3" s="10"/>
      <c r="G3" s="9"/>
      <c r="H3" s="9"/>
      <c r="I3" s="9"/>
      <c r="J3" s="7"/>
    </row>
    <row r="4" spans="1:10" s="6" customFormat="1" ht="16.5" customHeight="1" thickBot="1" x14ac:dyDescent="0.25">
      <c r="A4" s="18"/>
      <c r="B4" s="8"/>
      <c r="C4" s="8"/>
      <c r="D4" s="8"/>
      <c r="E4" s="8"/>
      <c r="F4" s="8"/>
      <c r="G4" s="8"/>
      <c r="H4" s="8"/>
      <c r="I4" s="8"/>
      <c r="J4" s="7"/>
    </row>
    <row r="5" spans="1:10" s="5" customFormat="1" ht="33" customHeight="1" x14ac:dyDescent="0.25">
      <c r="A5" s="402" t="s">
        <v>27</v>
      </c>
      <c r="B5" s="403" t="s">
        <v>31</v>
      </c>
      <c r="C5" s="186" t="s">
        <v>32</v>
      </c>
    </row>
    <row r="6" spans="1:10" s="5" customFormat="1" ht="17.25" customHeight="1" x14ac:dyDescent="0.25">
      <c r="A6" s="203">
        <v>1</v>
      </c>
      <c r="B6" s="482" t="s">
        <v>688</v>
      </c>
      <c r="C6" s="243">
        <v>193</v>
      </c>
    </row>
    <row r="7" spans="1:10" s="3" customFormat="1" ht="17.25" customHeight="1" x14ac:dyDescent="0.25">
      <c r="A7" s="204">
        <v>2</v>
      </c>
      <c r="B7" s="483" t="s">
        <v>679</v>
      </c>
      <c r="C7" s="204">
        <v>85</v>
      </c>
      <c r="F7"/>
      <c r="G7" s="20"/>
    </row>
    <row r="8" spans="1:10" s="3" customFormat="1" ht="16.5" customHeight="1" x14ac:dyDescent="0.25">
      <c r="A8" s="203">
        <v>3</v>
      </c>
      <c r="B8" s="482" t="s">
        <v>680</v>
      </c>
      <c r="C8" s="243">
        <v>54</v>
      </c>
      <c r="F8"/>
      <c r="G8"/>
    </row>
    <row r="9" spans="1:10" s="3" customFormat="1" ht="16.5" customHeight="1" x14ac:dyDescent="0.25">
      <c r="A9" s="204">
        <v>4</v>
      </c>
      <c r="B9" s="483" t="s">
        <v>34</v>
      </c>
      <c r="C9" s="204">
        <v>35</v>
      </c>
      <c r="F9"/>
      <c r="G9" s="20"/>
    </row>
    <row r="10" spans="1:10" s="3" customFormat="1" ht="16.5" customHeight="1" x14ac:dyDescent="0.25">
      <c r="A10" s="203">
        <v>5</v>
      </c>
      <c r="B10" s="482" t="s">
        <v>406</v>
      </c>
      <c r="C10" s="243">
        <v>33</v>
      </c>
      <c r="F10"/>
      <c r="G10" s="20"/>
    </row>
    <row r="11" spans="1:10" s="3" customFormat="1" ht="16.5" customHeight="1" x14ac:dyDescent="0.25">
      <c r="A11" s="204">
        <v>6</v>
      </c>
      <c r="B11" s="483" t="s">
        <v>442</v>
      </c>
      <c r="C11" s="204">
        <v>30</v>
      </c>
      <c r="F11"/>
      <c r="G11" s="20"/>
    </row>
    <row r="12" spans="1:10" s="3" customFormat="1" ht="16.5" customHeight="1" x14ac:dyDescent="0.25">
      <c r="A12" s="203">
        <v>7</v>
      </c>
      <c r="B12" s="482" t="s">
        <v>33</v>
      </c>
      <c r="C12" s="243">
        <v>26</v>
      </c>
      <c r="F12"/>
      <c r="G12" s="20"/>
    </row>
    <row r="13" spans="1:10" s="3" customFormat="1" ht="16.5" customHeight="1" x14ac:dyDescent="0.25">
      <c r="A13" s="204">
        <v>8</v>
      </c>
      <c r="B13" s="483" t="s">
        <v>674</v>
      </c>
      <c r="C13" s="204">
        <v>23</v>
      </c>
      <c r="F13"/>
      <c r="G13" s="20"/>
    </row>
    <row r="14" spans="1:10" s="3" customFormat="1" ht="16.5" customHeight="1" x14ac:dyDescent="0.25">
      <c r="A14" s="203">
        <v>9</v>
      </c>
      <c r="B14" s="482" t="s">
        <v>464</v>
      </c>
      <c r="C14" s="243">
        <v>22</v>
      </c>
      <c r="G14" s="20"/>
    </row>
    <row r="15" spans="1:10" s="3" customFormat="1" ht="16.5" customHeight="1" x14ac:dyDescent="0.25">
      <c r="A15" s="204">
        <v>10</v>
      </c>
      <c r="B15" s="483" t="s">
        <v>675</v>
      </c>
      <c r="C15" s="204">
        <v>20</v>
      </c>
      <c r="F15"/>
      <c r="G15" s="20"/>
    </row>
    <row r="16" spans="1:10" s="3" customFormat="1" ht="16.5" customHeight="1" x14ac:dyDescent="0.25">
      <c r="A16" s="203">
        <v>11</v>
      </c>
      <c r="B16" s="482" t="s">
        <v>443</v>
      </c>
      <c r="C16" s="243">
        <v>19</v>
      </c>
      <c r="F16"/>
      <c r="G16" s="20"/>
    </row>
    <row r="17" spans="1:10" s="3" customFormat="1" ht="16.5" customHeight="1" x14ac:dyDescent="0.25">
      <c r="A17" s="204">
        <v>12</v>
      </c>
      <c r="B17" s="483" t="s">
        <v>465</v>
      </c>
      <c r="C17" s="204">
        <v>16</v>
      </c>
      <c r="F17"/>
      <c r="G17" s="20"/>
    </row>
    <row r="18" spans="1:10" s="3" customFormat="1" ht="16.5" customHeight="1" x14ac:dyDescent="0.25">
      <c r="A18" s="203">
        <v>13</v>
      </c>
      <c r="B18" s="482" t="s">
        <v>677</v>
      </c>
      <c r="C18" s="243">
        <v>13</v>
      </c>
      <c r="F18"/>
      <c r="G18" s="20"/>
    </row>
    <row r="19" spans="1:10" s="3" customFormat="1" ht="16.5" customHeight="1" x14ac:dyDescent="0.25">
      <c r="A19" s="204">
        <v>14</v>
      </c>
      <c r="B19" s="483" t="s">
        <v>678</v>
      </c>
      <c r="C19" s="204">
        <v>7</v>
      </c>
      <c r="F19"/>
      <c r="G19" s="20"/>
    </row>
    <row r="20" spans="1:10" s="3" customFormat="1" ht="16.5" customHeight="1" x14ac:dyDescent="0.25">
      <c r="A20" s="203">
        <v>15</v>
      </c>
      <c r="B20" s="482" t="s">
        <v>676</v>
      </c>
      <c r="C20" s="243">
        <v>26</v>
      </c>
      <c r="F20"/>
      <c r="G20" s="20"/>
    </row>
    <row r="21" spans="1:10" ht="20.25" customHeight="1" thickBot="1" x14ac:dyDescent="0.3">
      <c r="A21" s="509" t="s">
        <v>1</v>
      </c>
      <c r="B21" s="510"/>
      <c r="C21" s="242">
        <f>SUM(C6:C20)</f>
        <v>602</v>
      </c>
      <c r="F21"/>
      <c r="G21"/>
    </row>
    <row r="22" spans="1:10" ht="15" x14ac:dyDescent="0.25">
      <c r="F22"/>
      <c r="G22" s="20"/>
    </row>
    <row r="23" spans="1:10" ht="15" x14ac:dyDescent="0.25">
      <c r="F23" s="377" t="s">
        <v>444</v>
      </c>
      <c r="G23" s="377" t="s">
        <v>444</v>
      </c>
    </row>
    <row r="24" spans="1:10" x14ac:dyDescent="0.2">
      <c r="F24" s="482" t="s">
        <v>688</v>
      </c>
      <c r="G24" s="243">
        <v>193</v>
      </c>
    </row>
    <row r="25" spans="1:10" x14ac:dyDescent="0.2">
      <c r="F25" s="475" t="s">
        <v>679</v>
      </c>
      <c r="G25" s="204">
        <v>85</v>
      </c>
    </row>
    <row r="26" spans="1:10" x14ac:dyDescent="0.2">
      <c r="F26" s="474" t="s">
        <v>680</v>
      </c>
      <c r="G26" s="243">
        <v>54</v>
      </c>
    </row>
    <row r="27" spans="1:10" x14ac:dyDescent="0.2">
      <c r="F27" s="475" t="s">
        <v>34</v>
      </c>
      <c r="G27" s="204">
        <v>35</v>
      </c>
    </row>
    <row r="28" spans="1:10" x14ac:dyDescent="0.2">
      <c r="F28" s="474" t="s">
        <v>406</v>
      </c>
      <c r="G28" s="243">
        <v>33</v>
      </c>
    </row>
    <row r="29" spans="1:10" s="2" customFormat="1" x14ac:dyDescent="0.2">
      <c r="A29" s="1"/>
      <c r="B29" s="1"/>
      <c r="C29" s="1"/>
      <c r="D29" s="1"/>
      <c r="E29" s="1"/>
      <c r="F29" s="475" t="s">
        <v>442</v>
      </c>
      <c r="G29" s="204">
        <v>30</v>
      </c>
      <c r="H29" s="1"/>
      <c r="I29" s="1"/>
      <c r="J29" s="1"/>
    </row>
    <row r="30" spans="1:10" x14ac:dyDescent="0.2">
      <c r="F30" s="474" t="s">
        <v>33</v>
      </c>
      <c r="G30" s="243">
        <v>26</v>
      </c>
    </row>
    <row r="31" spans="1:10" x14ac:dyDescent="0.2">
      <c r="F31" s="475" t="s">
        <v>674</v>
      </c>
      <c r="G31" s="204">
        <v>23</v>
      </c>
    </row>
    <row r="32" spans="1:10" x14ac:dyDescent="0.2">
      <c r="F32" s="474" t="s">
        <v>464</v>
      </c>
      <c r="G32" s="243">
        <v>22</v>
      </c>
    </row>
    <row r="33" spans="6:7" x14ac:dyDescent="0.2">
      <c r="F33" s="475" t="s">
        <v>675</v>
      </c>
      <c r="G33" s="204">
        <v>20</v>
      </c>
    </row>
    <row r="34" spans="6:7" x14ac:dyDescent="0.2">
      <c r="F34" s="474" t="s">
        <v>443</v>
      </c>
      <c r="G34" s="243">
        <v>19</v>
      </c>
    </row>
    <row r="35" spans="6:7" x14ac:dyDescent="0.2">
      <c r="F35" s="475" t="s">
        <v>465</v>
      </c>
      <c r="G35" s="204">
        <v>16</v>
      </c>
    </row>
    <row r="36" spans="6:7" x14ac:dyDescent="0.2">
      <c r="F36" s="474" t="s">
        <v>677</v>
      </c>
      <c r="G36" s="243">
        <v>13</v>
      </c>
    </row>
    <row r="37" spans="6:7" x14ac:dyDescent="0.2">
      <c r="F37" s="475" t="s">
        <v>678</v>
      </c>
      <c r="G37" s="204">
        <v>7</v>
      </c>
    </row>
    <row r="38" spans="6:7" x14ac:dyDescent="0.2">
      <c r="F38" s="474" t="s">
        <v>676</v>
      </c>
      <c r="G38" s="243">
        <v>26</v>
      </c>
    </row>
  </sheetData>
  <mergeCells count="5">
    <mergeCell ref="B1:C1"/>
    <mergeCell ref="I1:J1"/>
    <mergeCell ref="A2:C2"/>
    <mergeCell ref="A3:C3"/>
    <mergeCell ref="A21:B21"/>
  </mergeCells>
  <printOptions horizontalCentered="1"/>
  <pageMargins left="0.98425196850393704" right="0.39370078740157483" top="0.39370078740157483" bottom="0.39370078740157483" header="0" footer="0"/>
  <pageSetup paperSize="9" scale="99" fitToHeight="0" orientation="portrait" r:id="rId1"/>
  <colBreaks count="1" manualBreakCount="1">
    <brk id="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F220"/>
  <sheetViews>
    <sheetView tabSelected="1" view="pageBreakPreview" zoomScale="90" zoomScaleNormal="85" zoomScaleSheetLayoutView="90" workbookViewId="0">
      <pane ySplit="6" topLeftCell="A183" activePane="bottomLeft" state="frozen"/>
      <selection activeCell="P19" sqref="P19"/>
      <selection pane="bottomLeft" activeCell="P19" sqref="P19"/>
    </sheetView>
  </sheetViews>
  <sheetFormatPr defaultColWidth="4.7109375" defaultRowHeight="12.75" x14ac:dyDescent="0.2"/>
  <cols>
    <col min="1" max="1" width="8.7109375" style="24" customWidth="1"/>
    <col min="2" max="2" width="55.28515625" style="1" customWidth="1"/>
    <col min="3" max="4" width="9.42578125" style="22" customWidth="1"/>
    <col min="5" max="5" width="11" style="1" customWidth="1"/>
    <col min="6" max="7" width="10.28515625" style="1" customWidth="1"/>
    <col min="8" max="254" width="9.140625" style="1" customWidth="1"/>
    <col min="255" max="255" width="4.7109375" style="1"/>
    <col min="256" max="256" width="8.7109375" style="1" customWidth="1"/>
    <col min="257" max="257" width="51.7109375" style="1" customWidth="1"/>
    <col min="258" max="259" width="14.5703125" style="1" customWidth="1"/>
    <col min="260" max="510" width="9.140625" style="1" customWidth="1"/>
    <col min="511" max="511" width="4.7109375" style="1"/>
    <col min="512" max="512" width="8.7109375" style="1" customWidth="1"/>
    <col min="513" max="513" width="51.7109375" style="1" customWidth="1"/>
    <col min="514" max="515" width="14.5703125" style="1" customWidth="1"/>
    <col min="516" max="766" width="9.140625" style="1" customWidth="1"/>
    <col min="767" max="767" width="4.7109375" style="1"/>
    <col min="768" max="768" width="8.7109375" style="1" customWidth="1"/>
    <col min="769" max="769" width="51.7109375" style="1" customWidth="1"/>
    <col min="770" max="771" width="14.5703125" style="1" customWidth="1"/>
    <col min="772" max="1022" width="9.140625" style="1" customWidth="1"/>
    <col min="1023" max="1023" width="4.7109375" style="1"/>
    <col min="1024" max="1024" width="8.7109375" style="1" customWidth="1"/>
    <col min="1025" max="1025" width="51.7109375" style="1" customWidth="1"/>
    <col min="1026" max="1027" width="14.5703125" style="1" customWidth="1"/>
    <col min="1028" max="1278" width="9.140625" style="1" customWidth="1"/>
    <col min="1279" max="1279" width="4.7109375" style="1"/>
    <col min="1280" max="1280" width="8.7109375" style="1" customWidth="1"/>
    <col min="1281" max="1281" width="51.7109375" style="1" customWidth="1"/>
    <col min="1282" max="1283" width="14.5703125" style="1" customWidth="1"/>
    <col min="1284" max="1534" width="9.140625" style="1" customWidth="1"/>
    <col min="1535" max="1535" width="4.7109375" style="1"/>
    <col min="1536" max="1536" width="8.7109375" style="1" customWidth="1"/>
    <col min="1537" max="1537" width="51.7109375" style="1" customWidth="1"/>
    <col min="1538" max="1539" width="14.5703125" style="1" customWidth="1"/>
    <col min="1540" max="1790" width="9.140625" style="1" customWidth="1"/>
    <col min="1791" max="1791" width="4.7109375" style="1"/>
    <col min="1792" max="1792" width="8.7109375" style="1" customWidth="1"/>
    <col min="1793" max="1793" width="51.7109375" style="1" customWidth="1"/>
    <col min="1794" max="1795" width="14.5703125" style="1" customWidth="1"/>
    <col min="1796" max="2046" width="9.140625" style="1" customWidth="1"/>
    <col min="2047" max="2047" width="4.7109375" style="1"/>
    <col min="2048" max="2048" width="8.7109375" style="1" customWidth="1"/>
    <col min="2049" max="2049" width="51.7109375" style="1" customWidth="1"/>
    <col min="2050" max="2051" width="14.5703125" style="1" customWidth="1"/>
    <col min="2052" max="2302" width="9.140625" style="1" customWidth="1"/>
    <col min="2303" max="2303" width="4.7109375" style="1"/>
    <col min="2304" max="2304" width="8.7109375" style="1" customWidth="1"/>
    <col min="2305" max="2305" width="51.7109375" style="1" customWidth="1"/>
    <col min="2306" max="2307" width="14.5703125" style="1" customWidth="1"/>
    <col min="2308" max="2558" width="9.140625" style="1" customWidth="1"/>
    <col min="2559" max="2559" width="4.7109375" style="1"/>
    <col min="2560" max="2560" width="8.7109375" style="1" customWidth="1"/>
    <col min="2561" max="2561" width="51.7109375" style="1" customWidth="1"/>
    <col min="2562" max="2563" width="14.5703125" style="1" customWidth="1"/>
    <col min="2564" max="2814" width="9.140625" style="1" customWidth="1"/>
    <col min="2815" max="2815" width="4.7109375" style="1"/>
    <col min="2816" max="2816" width="8.7109375" style="1" customWidth="1"/>
    <col min="2817" max="2817" width="51.7109375" style="1" customWidth="1"/>
    <col min="2818" max="2819" width="14.5703125" style="1" customWidth="1"/>
    <col min="2820" max="3070" width="9.140625" style="1" customWidth="1"/>
    <col min="3071" max="3071" width="4.7109375" style="1"/>
    <col min="3072" max="3072" width="8.7109375" style="1" customWidth="1"/>
    <col min="3073" max="3073" width="51.7109375" style="1" customWidth="1"/>
    <col min="3074" max="3075" width="14.5703125" style="1" customWidth="1"/>
    <col min="3076" max="3326" width="9.140625" style="1" customWidth="1"/>
    <col min="3327" max="3327" width="4.7109375" style="1"/>
    <col min="3328" max="3328" width="8.7109375" style="1" customWidth="1"/>
    <col min="3329" max="3329" width="51.7109375" style="1" customWidth="1"/>
    <col min="3330" max="3331" width="14.5703125" style="1" customWidth="1"/>
    <col min="3332" max="3582" width="9.140625" style="1" customWidth="1"/>
    <col min="3583" max="3583" width="4.7109375" style="1"/>
    <col min="3584" max="3584" width="8.7109375" style="1" customWidth="1"/>
    <col min="3585" max="3585" width="51.7109375" style="1" customWidth="1"/>
    <col min="3586" max="3587" width="14.5703125" style="1" customWidth="1"/>
    <col min="3588" max="3838" width="9.140625" style="1" customWidth="1"/>
    <col min="3839" max="3839" width="4.7109375" style="1"/>
    <col min="3840" max="3840" width="8.7109375" style="1" customWidth="1"/>
    <col min="3841" max="3841" width="51.7109375" style="1" customWidth="1"/>
    <col min="3842" max="3843" width="14.5703125" style="1" customWidth="1"/>
    <col min="3844" max="4094" width="9.140625" style="1" customWidth="1"/>
    <col min="4095" max="4095" width="4.7109375" style="1"/>
    <col min="4096" max="4096" width="8.7109375" style="1" customWidth="1"/>
    <col min="4097" max="4097" width="51.7109375" style="1" customWidth="1"/>
    <col min="4098" max="4099" width="14.5703125" style="1" customWidth="1"/>
    <col min="4100" max="4350" width="9.140625" style="1" customWidth="1"/>
    <col min="4351" max="4351" width="4.7109375" style="1"/>
    <col min="4352" max="4352" width="8.7109375" style="1" customWidth="1"/>
    <col min="4353" max="4353" width="51.7109375" style="1" customWidth="1"/>
    <col min="4354" max="4355" width="14.5703125" style="1" customWidth="1"/>
    <col min="4356" max="4606" width="9.140625" style="1" customWidth="1"/>
    <col min="4607" max="4607" width="4.7109375" style="1"/>
    <col min="4608" max="4608" width="8.7109375" style="1" customWidth="1"/>
    <col min="4609" max="4609" width="51.7109375" style="1" customWidth="1"/>
    <col min="4610" max="4611" width="14.5703125" style="1" customWidth="1"/>
    <col min="4612" max="4862" width="9.140625" style="1" customWidth="1"/>
    <col min="4863" max="4863" width="4.7109375" style="1"/>
    <col min="4864" max="4864" width="8.7109375" style="1" customWidth="1"/>
    <col min="4865" max="4865" width="51.7109375" style="1" customWidth="1"/>
    <col min="4866" max="4867" width="14.5703125" style="1" customWidth="1"/>
    <col min="4868" max="5118" width="9.140625" style="1" customWidth="1"/>
    <col min="5119" max="5119" width="4.7109375" style="1"/>
    <col min="5120" max="5120" width="8.7109375" style="1" customWidth="1"/>
    <col min="5121" max="5121" width="51.7109375" style="1" customWidth="1"/>
    <col min="5122" max="5123" width="14.5703125" style="1" customWidth="1"/>
    <col min="5124" max="5374" width="9.140625" style="1" customWidth="1"/>
    <col min="5375" max="5375" width="4.7109375" style="1"/>
    <col min="5376" max="5376" width="8.7109375" style="1" customWidth="1"/>
    <col min="5377" max="5377" width="51.7109375" style="1" customWidth="1"/>
    <col min="5378" max="5379" width="14.5703125" style="1" customWidth="1"/>
    <col min="5380" max="5630" width="9.140625" style="1" customWidth="1"/>
    <col min="5631" max="5631" width="4.7109375" style="1"/>
    <col min="5632" max="5632" width="8.7109375" style="1" customWidth="1"/>
    <col min="5633" max="5633" width="51.7109375" style="1" customWidth="1"/>
    <col min="5634" max="5635" width="14.5703125" style="1" customWidth="1"/>
    <col min="5636" max="5886" width="9.140625" style="1" customWidth="1"/>
    <col min="5887" max="5887" width="4.7109375" style="1"/>
    <col min="5888" max="5888" width="8.7109375" style="1" customWidth="1"/>
    <col min="5889" max="5889" width="51.7109375" style="1" customWidth="1"/>
    <col min="5890" max="5891" width="14.5703125" style="1" customWidth="1"/>
    <col min="5892" max="6142" width="9.140625" style="1" customWidth="1"/>
    <col min="6143" max="6143" width="4.7109375" style="1"/>
    <col min="6144" max="6144" width="8.7109375" style="1" customWidth="1"/>
    <col min="6145" max="6145" width="51.7109375" style="1" customWidth="1"/>
    <col min="6146" max="6147" width="14.5703125" style="1" customWidth="1"/>
    <col min="6148" max="6398" width="9.140625" style="1" customWidth="1"/>
    <col min="6399" max="6399" width="4.7109375" style="1"/>
    <col min="6400" max="6400" width="8.7109375" style="1" customWidth="1"/>
    <col min="6401" max="6401" width="51.7109375" style="1" customWidth="1"/>
    <col min="6402" max="6403" width="14.5703125" style="1" customWidth="1"/>
    <col min="6404" max="6654" width="9.140625" style="1" customWidth="1"/>
    <col min="6655" max="6655" width="4.7109375" style="1"/>
    <col min="6656" max="6656" width="8.7109375" style="1" customWidth="1"/>
    <col min="6657" max="6657" width="51.7109375" style="1" customWidth="1"/>
    <col min="6658" max="6659" width="14.5703125" style="1" customWidth="1"/>
    <col min="6660" max="6910" width="9.140625" style="1" customWidth="1"/>
    <col min="6911" max="6911" width="4.7109375" style="1"/>
    <col min="6912" max="6912" width="8.7109375" style="1" customWidth="1"/>
    <col min="6913" max="6913" width="51.7109375" style="1" customWidth="1"/>
    <col min="6914" max="6915" width="14.5703125" style="1" customWidth="1"/>
    <col min="6916" max="7166" width="9.140625" style="1" customWidth="1"/>
    <col min="7167" max="7167" width="4.7109375" style="1"/>
    <col min="7168" max="7168" width="8.7109375" style="1" customWidth="1"/>
    <col min="7169" max="7169" width="51.7109375" style="1" customWidth="1"/>
    <col min="7170" max="7171" width="14.5703125" style="1" customWidth="1"/>
    <col min="7172" max="7422" width="9.140625" style="1" customWidth="1"/>
    <col min="7423" max="7423" width="4.7109375" style="1"/>
    <col min="7424" max="7424" width="8.7109375" style="1" customWidth="1"/>
    <col min="7425" max="7425" width="51.7109375" style="1" customWidth="1"/>
    <col min="7426" max="7427" width="14.5703125" style="1" customWidth="1"/>
    <col min="7428" max="7678" width="9.140625" style="1" customWidth="1"/>
    <col min="7679" max="7679" width="4.7109375" style="1"/>
    <col min="7680" max="7680" width="8.7109375" style="1" customWidth="1"/>
    <col min="7681" max="7681" width="51.7109375" style="1" customWidth="1"/>
    <col min="7682" max="7683" width="14.5703125" style="1" customWidth="1"/>
    <col min="7684" max="7934" width="9.140625" style="1" customWidth="1"/>
    <col min="7935" max="7935" width="4.7109375" style="1"/>
    <col min="7936" max="7936" width="8.7109375" style="1" customWidth="1"/>
    <col min="7937" max="7937" width="51.7109375" style="1" customWidth="1"/>
    <col min="7938" max="7939" width="14.5703125" style="1" customWidth="1"/>
    <col min="7940" max="8190" width="9.140625" style="1" customWidth="1"/>
    <col min="8191" max="8191" width="4.7109375" style="1"/>
    <col min="8192" max="8192" width="8.7109375" style="1" customWidth="1"/>
    <col min="8193" max="8193" width="51.7109375" style="1" customWidth="1"/>
    <col min="8194" max="8195" width="14.5703125" style="1" customWidth="1"/>
    <col min="8196" max="8446" width="9.140625" style="1" customWidth="1"/>
    <col min="8447" max="8447" width="4.7109375" style="1"/>
    <col min="8448" max="8448" width="8.7109375" style="1" customWidth="1"/>
    <col min="8449" max="8449" width="51.7109375" style="1" customWidth="1"/>
    <col min="8450" max="8451" width="14.5703125" style="1" customWidth="1"/>
    <col min="8452" max="8702" width="9.140625" style="1" customWidth="1"/>
    <col min="8703" max="8703" width="4.7109375" style="1"/>
    <col min="8704" max="8704" width="8.7109375" style="1" customWidth="1"/>
    <col min="8705" max="8705" width="51.7109375" style="1" customWidth="1"/>
    <col min="8706" max="8707" width="14.5703125" style="1" customWidth="1"/>
    <col min="8708" max="8958" width="9.140625" style="1" customWidth="1"/>
    <col min="8959" max="8959" width="4.7109375" style="1"/>
    <col min="8960" max="8960" width="8.7109375" style="1" customWidth="1"/>
    <col min="8961" max="8961" width="51.7109375" style="1" customWidth="1"/>
    <col min="8962" max="8963" width="14.5703125" style="1" customWidth="1"/>
    <col min="8964" max="9214" width="9.140625" style="1" customWidth="1"/>
    <col min="9215" max="9215" width="4.7109375" style="1"/>
    <col min="9216" max="9216" width="8.7109375" style="1" customWidth="1"/>
    <col min="9217" max="9217" width="51.7109375" style="1" customWidth="1"/>
    <col min="9218" max="9219" width="14.5703125" style="1" customWidth="1"/>
    <col min="9220" max="9470" width="9.140625" style="1" customWidth="1"/>
    <col min="9471" max="9471" width="4.7109375" style="1"/>
    <col min="9472" max="9472" width="8.7109375" style="1" customWidth="1"/>
    <col min="9473" max="9473" width="51.7109375" style="1" customWidth="1"/>
    <col min="9474" max="9475" width="14.5703125" style="1" customWidth="1"/>
    <col min="9476" max="9726" width="9.140625" style="1" customWidth="1"/>
    <col min="9727" max="9727" width="4.7109375" style="1"/>
    <col min="9728" max="9728" width="8.7109375" style="1" customWidth="1"/>
    <col min="9729" max="9729" width="51.7109375" style="1" customWidth="1"/>
    <col min="9730" max="9731" width="14.5703125" style="1" customWidth="1"/>
    <col min="9732" max="9982" width="9.140625" style="1" customWidth="1"/>
    <col min="9983" max="9983" width="4.7109375" style="1"/>
    <col min="9984" max="9984" width="8.7109375" style="1" customWidth="1"/>
    <col min="9985" max="9985" width="51.7109375" style="1" customWidth="1"/>
    <col min="9986" max="9987" width="14.5703125" style="1" customWidth="1"/>
    <col min="9988" max="10238" width="9.140625" style="1" customWidth="1"/>
    <col min="10239" max="10239" width="4.7109375" style="1"/>
    <col min="10240" max="10240" width="8.7109375" style="1" customWidth="1"/>
    <col min="10241" max="10241" width="51.7109375" style="1" customWidth="1"/>
    <col min="10242" max="10243" width="14.5703125" style="1" customWidth="1"/>
    <col min="10244" max="10494" width="9.140625" style="1" customWidth="1"/>
    <col min="10495" max="10495" width="4.7109375" style="1"/>
    <col min="10496" max="10496" width="8.7109375" style="1" customWidth="1"/>
    <col min="10497" max="10497" width="51.7109375" style="1" customWidth="1"/>
    <col min="10498" max="10499" width="14.5703125" style="1" customWidth="1"/>
    <col min="10500" max="10750" width="9.140625" style="1" customWidth="1"/>
    <col min="10751" max="10751" width="4.7109375" style="1"/>
    <col min="10752" max="10752" width="8.7109375" style="1" customWidth="1"/>
    <col min="10753" max="10753" width="51.7109375" style="1" customWidth="1"/>
    <col min="10754" max="10755" width="14.5703125" style="1" customWidth="1"/>
    <col min="10756" max="11006" width="9.140625" style="1" customWidth="1"/>
    <col min="11007" max="11007" width="4.7109375" style="1"/>
    <col min="11008" max="11008" width="8.7109375" style="1" customWidth="1"/>
    <col min="11009" max="11009" width="51.7109375" style="1" customWidth="1"/>
    <col min="11010" max="11011" width="14.5703125" style="1" customWidth="1"/>
    <col min="11012" max="11262" width="9.140625" style="1" customWidth="1"/>
    <col min="11263" max="11263" width="4.7109375" style="1"/>
    <col min="11264" max="11264" width="8.7109375" style="1" customWidth="1"/>
    <col min="11265" max="11265" width="51.7109375" style="1" customWidth="1"/>
    <col min="11266" max="11267" width="14.5703125" style="1" customWidth="1"/>
    <col min="11268" max="11518" width="9.140625" style="1" customWidth="1"/>
    <col min="11519" max="11519" width="4.7109375" style="1"/>
    <col min="11520" max="11520" width="8.7109375" style="1" customWidth="1"/>
    <col min="11521" max="11521" width="51.7109375" style="1" customWidth="1"/>
    <col min="11522" max="11523" width="14.5703125" style="1" customWidth="1"/>
    <col min="11524" max="11774" width="9.140625" style="1" customWidth="1"/>
    <col min="11775" max="11775" width="4.7109375" style="1"/>
    <col min="11776" max="11776" width="8.7109375" style="1" customWidth="1"/>
    <col min="11777" max="11777" width="51.7109375" style="1" customWidth="1"/>
    <col min="11778" max="11779" width="14.5703125" style="1" customWidth="1"/>
    <col min="11780" max="12030" width="9.140625" style="1" customWidth="1"/>
    <col min="12031" max="12031" width="4.7109375" style="1"/>
    <col min="12032" max="12032" width="8.7109375" style="1" customWidth="1"/>
    <col min="12033" max="12033" width="51.7109375" style="1" customWidth="1"/>
    <col min="12034" max="12035" width="14.5703125" style="1" customWidth="1"/>
    <col min="12036" max="12286" width="9.140625" style="1" customWidth="1"/>
    <col min="12287" max="12287" width="4.7109375" style="1"/>
    <col min="12288" max="12288" width="8.7109375" style="1" customWidth="1"/>
    <col min="12289" max="12289" width="51.7109375" style="1" customWidth="1"/>
    <col min="12290" max="12291" width="14.5703125" style="1" customWidth="1"/>
    <col min="12292" max="12542" width="9.140625" style="1" customWidth="1"/>
    <col min="12543" max="12543" width="4.7109375" style="1"/>
    <col min="12544" max="12544" width="8.7109375" style="1" customWidth="1"/>
    <col min="12545" max="12545" width="51.7109375" style="1" customWidth="1"/>
    <col min="12546" max="12547" width="14.5703125" style="1" customWidth="1"/>
    <col min="12548" max="12798" width="9.140625" style="1" customWidth="1"/>
    <col min="12799" max="12799" width="4.7109375" style="1"/>
    <col min="12800" max="12800" width="8.7109375" style="1" customWidth="1"/>
    <col min="12801" max="12801" width="51.7109375" style="1" customWidth="1"/>
    <col min="12802" max="12803" width="14.5703125" style="1" customWidth="1"/>
    <col min="12804" max="13054" width="9.140625" style="1" customWidth="1"/>
    <col min="13055" max="13055" width="4.7109375" style="1"/>
    <col min="13056" max="13056" width="8.7109375" style="1" customWidth="1"/>
    <col min="13057" max="13057" width="51.7109375" style="1" customWidth="1"/>
    <col min="13058" max="13059" width="14.5703125" style="1" customWidth="1"/>
    <col min="13060" max="13310" width="9.140625" style="1" customWidth="1"/>
    <col min="13311" max="13311" width="4.7109375" style="1"/>
    <col min="13312" max="13312" width="8.7109375" style="1" customWidth="1"/>
    <col min="13313" max="13313" width="51.7109375" style="1" customWidth="1"/>
    <col min="13314" max="13315" width="14.5703125" style="1" customWidth="1"/>
    <col min="13316" max="13566" width="9.140625" style="1" customWidth="1"/>
    <col min="13567" max="13567" width="4.7109375" style="1"/>
    <col min="13568" max="13568" width="8.7109375" style="1" customWidth="1"/>
    <col min="13569" max="13569" width="51.7109375" style="1" customWidth="1"/>
    <col min="13570" max="13571" width="14.5703125" style="1" customWidth="1"/>
    <col min="13572" max="13822" width="9.140625" style="1" customWidth="1"/>
    <col min="13823" max="13823" width="4.7109375" style="1"/>
    <col min="13824" max="13824" width="8.7109375" style="1" customWidth="1"/>
    <col min="13825" max="13825" width="51.7109375" style="1" customWidth="1"/>
    <col min="13826" max="13827" width="14.5703125" style="1" customWidth="1"/>
    <col min="13828" max="14078" width="9.140625" style="1" customWidth="1"/>
    <col min="14079" max="14079" width="4.7109375" style="1"/>
    <col min="14080" max="14080" width="8.7109375" style="1" customWidth="1"/>
    <col min="14081" max="14081" width="51.7109375" style="1" customWidth="1"/>
    <col min="14082" max="14083" width="14.5703125" style="1" customWidth="1"/>
    <col min="14084" max="14334" width="9.140625" style="1" customWidth="1"/>
    <col min="14335" max="14335" width="4.7109375" style="1"/>
    <col min="14336" max="14336" width="8.7109375" style="1" customWidth="1"/>
    <col min="14337" max="14337" width="51.7109375" style="1" customWidth="1"/>
    <col min="14338" max="14339" width="14.5703125" style="1" customWidth="1"/>
    <col min="14340" max="14590" width="9.140625" style="1" customWidth="1"/>
    <col min="14591" max="14591" width="4.7109375" style="1"/>
    <col min="14592" max="14592" width="8.7109375" style="1" customWidth="1"/>
    <col min="14593" max="14593" width="51.7109375" style="1" customWidth="1"/>
    <col min="14594" max="14595" width="14.5703125" style="1" customWidth="1"/>
    <col min="14596" max="14846" width="9.140625" style="1" customWidth="1"/>
    <col min="14847" max="14847" width="4.7109375" style="1"/>
    <col min="14848" max="14848" width="8.7109375" style="1" customWidth="1"/>
    <col min="14849" max="14849" width="51.7109375" style="1" customWidth="1"/>
    <col min="14850" max="14851" width="14.5703125" style="1" customWidth="1"/>
    <col min="14852" max="15102" width="9.140625" style="1" customWidth="1"/>
    <col min="15103" max="15103" width="4.7109375" style="1"/>
    <col min="15104" max="15104" width="8.7109375" style="1" customWidth="1"/>
    <col min="15105" max="15105" width="51.7109375" style="1" customWidth="1"/>
    <col min="15106" max="15107" width="14.5703125" style="1" customWidth="1"/>
    <col min="15108" max="15358" width="9.140625" style="1" customWidth="1"/>
    <col min="15359" max="15359" width="4.7109375" style="1"/>
    <col min="15360" max="15360" width="8.7109375" style="1" customWidth="1"/>
    <col min="15361" max="15361" width="51.7109375" style="1" customWidth="1"/>
    <col min="15362" max="15363" width="14.5703125" style="1" customWidth="1"/>
    <col min="15364" max="15614" width="9.140625" style="1" customWidth="1"/>
    <col min="15615" max="15615" width="4.7109375" style="1"/>
    <col min="15616" max="15616" width="8.7109375" style="1" customWidth="1"/>
    <col min="15617" max="15617" width="51.7109375" style="1" customWidth="1"/>
    <col min="15618" max="15619" width="14.5703125" style="1" customWidth="1"/>
    <col min="15620" max="15870" width="9.140625" style="1" customWidth="1"/>
    <col min="15871" max="15871" width="4.7109375" style="1"/>
    <col min="15872" max="15872" width="8.7109375" style="1" customWidth="1"/>
    <col min="15873" max="15873" width="51.7109375" style="1" customWidth="1"/>
    <col min="15874" max="15875" width="14.5703125" style="1" customWidth="1"/>
    <col min="15876" max="16126" width="9.140625" style="1" customWidth="1"/>
    <col min="16127" max="16127" width="4.7109375" style="1"/>
    <col min="16128" max="16128" width="8.7109375" style="1" customWidth="1"/>
    <col min="16129" max="16129" width="51.7109375" style="1" customWidth="1"/>
    <col min="16130" max="16131" width="14.5703125" style="1" customWidth="1"/>
    <col min="16132" max="16382" width="9.140625" style="1" customWidth="1"/>
    <col min="16383" max="16384" width="4.7109375" style="1"/>
  </cols>
  <sheetData>
    <row r="1" spans="1:6" ht="16.5" customHeight="1" x14ac:dyDescent="0.2">
      <c r="A1" s="519" t="s">
        <v>35</v>
      </c>
      <c r="B1" s="519"/>
      <c r="C1" s="519"/>
      <c r="D1" s="519"/>
      <c r="E1" s="519"/>
      <c r="F1" s="519"/>
    </row>
    <row r="2" spans="1:6" ht="16.5" customHeight="1" x14ac:dyDescent="0.2">
      <c r="A2" s="517" t="s">
        <v>606</v>
      </c>
      <c r="B2" s="517"/>
      <c r="C2" s="517"/>
      <c r="D2" s="517"/>
      <c r="E2" s="517"/>
      <c r="F2" s="517"/>
    </row>
    <row r="3" spans="1:6" ht="27.75" customHeight="1" thickBot="1" x14ac:dyDescent="0.25">
      <c r="A3" s="517"/>
      <c r="B3" s="517"/>
      <c r="C3" s="517"/>
      <c r="D3" s="517"/>
      <c r="E3" s="517"/>
      <c r="F3" s="517"/>
    </row>
    <row r="4" spans="1:6" ht="19.5" hidden="1" customHeight="1" thickBot="1" x14ac:dyDescent="0.25">
      <c r="A4" s="518"/>
      <c r="B4" s="518"/>
      <c r="C4" s="518"/>
      <c r="D4" s="518"/>
      <c r="E4" s="518"/>
      <c r="F4" s="518"/>
    </row>
    <row r="5" spans="1:6" ht="40.5" customHeight="1" x14ac:dyDescent="0.2">
      <c r="A5" s="511" t="s">
        <v>36</v>
      </c>
      <c r="B5" s="513" t="s">
        <v>37</v>
      </c>
      <c r="C5" s="25" t="s">
        <v>400</v>
      </c>
      <c r="D5" s="25" t="s">
        <v>38</v>
      </c>
      <c r="E5" s="25" t="s">
        <v>562</v>
      </c>
      <c r="F5" s="26" t="s">
        <v>39</v>
      </c>
    </row>
    <row r="6" spans="1:6" ht="21" customHeight="1" x14ac:dyDescent="0.2">
      <c r="A6" s="512"/>
      <c r="B6" s="514"/>
      <c r="C6" s="27" t="s">
        <v>27</v>
      </c>
      <c r="D6" s="27" t="s">
        <v>27</v>
      </c>
      <c r="E6" s="27" t="s">
        <v>27</v>
      </c>
      <c r="F6" s="28" t="s">
        <v>27</v>
      </c>
    </row>
    <row r="7" spans="1:6" s="5" customFormat="1" x14ac:dyDescent="0.2">
      <c r="A7" s="244" t="s">
        <v>40</v>
      </c>
      <c r="B7" s="445" t="s">
        <v>41</v>
      </c>
      <c r="C7" s="52">
        <v>5</v>
      </c>
      <c r="D7" s="52">
        <v>11</v>
      </c>
      <c r="E7" s="52"/>
      <c r="F7" s="436">
        <v>16</v>
      </c>
    </row>
    <row r="8" spans="1:6" s="5" customFormat="1" x14ac:dyDescent="0.2">
      <c r="A8" s="245" t="s">
        <v>42</v>
      </c>
      <c r="B8" s="446" t="s">
        <v>43</v>
      </c>
      <c r="C8" s="53">
        <v>14</v>
      </c>
      <c r="D8" s="53">
        <v>26</v>
      </c>
      <c r="E8" s="53"/>
      <c r="F8" s="386">
        <v>40</v>
      </c>
    </row>
    <row r="9" spans="1:6" s="5" customFormat="1" x14ac:dyDescent="0.2">
      <c r="A9" s="244" t="s">
        <v>500</v>
      </c>
      <c r="B9" s="445" t="s">
        <v>501</v>
      </c>
      <c r="C9" s="52"/>
      <c r="D9" s="52">
        <v>2</v>
      </c>
      <c r="E9" s="52"/>
      <c r="F9" s="436">
        <v>2</v>
      </c>
    </row>
    <row r="10" spans="1:6" s="5" customFormat="1" x14ac:dyDescent="0.2">
      <c r="A10" s="245" t="s">
        <v>44</v>
      </c>
      <c r="B10" s="446" t="s">
        <v>45</v>
      </c>
      <c r="C10" s="53">
        <v>4</v>
      </c>
      <c r="D10" s="53">
        <v>6</v>
      </c>
      <c r="E10" s="53"/>
      <c r="F10" s="386">
        <v>10</v>
      </c>
    </row>
    <row r="11" spans="1:6" s="5" customFormat="1" x14ac:dyDescent="0.2">
      <c r="A11" s="244" t="s">
        <v>46</v>
      </c>
      <c r="B11" s="445" t="s">
        <v>47</v>
      </c>
      <c r="C11" s="52">
        <v>81</v>
      </c>
      <c r="D11" s="52">
        <v>104</v>
      </c>
      <c r="E11" s="52"/>
      <c r="F11" s="436">
        <v>185</v>
      </c>
    </row>
    <row r="12" spans="1:6" s="5" customFormat="1" x14ac:dyDescent="0.2">
      <c r="A12" s="245" t="s">
        <v>48</v>
      </c>
      <c r="B12" s="446" t="s">
        <v>49</v>
      </c>
      <c r="C12" s="53">
        <v>16</v>
      </c>
      <c r="D12" s="53">
        <v>14</v>
      </c>
      <c r="E12" s="53"/>
      <c r="F12" s="386">
        <v>30</v>
      </c>
    </row>
    <row r="13" spans="1:6" s="5" customFormat="1" x14ac:dyDescent="0.2">
      <c r="A13" s="244" t="s">
        <v>390</v>
      </c>
      <c r="B13" s="445" t="s">
        <v>391</v>
      </c>
      <c r="C13" s="52">
        <v>5</v>
      </c>
      <c r="D13" s="52">
        <v>3</v>
      </c>
      <c r="E13" s="52"/>
      <c r="F13" s="436">
        <v>8</v>
      </c>
    </row>
    <row r="14" spans="1:6" s="5" customFormat="1" x14ac:dyDescent="0.2">
      <c r="A14" s="245" t="s">
        <v>50</v>
      </c>
      <c r="B14" s="446" t="s">
        <v>51</v>
      </c>
      <c r="C14" s="53">
        <v>9</v>
      </c>
      <c r="D14" s="53">
        <v>15</v>
      </c>
      <c r="E14" s="53"/>
      <c r="F14" s="386">
        <v>24</v>
      </c>
    </row>
    <row r="15" spans="1:6" s="5" customFormat="1" x14ac:dyDescent="0.2">
      <c r="A15" s="244" t="s">
        <v>315</v>
      </c>
      <c r="B15" s="445" t="s">
        <v>316</v>
      </c>
      <c r="C15" s="52">
        <v>1</v>
      </c>
      <c r="D15" s="52">
        <v>4</v>
      </c>
      <c r="E15" s="52"/>
      <c r="F15" s="436">
        <v>5</v>
      </c>
    </row>
    <row r="16" spans="1:6" s="5" customFormat="1" x14ac:dyDescent="0.2">
      <c r="A16" s="245" t="s">
        <v>52</v>
      </c>
      <c r="B16" s="446" t="s">
        <v>53</v>
      </c>
      <c r="C16" s="53">
        <v>5</v>
      </c>
      <c r="D16" s="53">
        <v>1</v>
      </c>
      <c r="E16" s="53"/>
      <c r="F16" s="386">
        <v>6</v>
      </c>
    </row>
    <row r="17" spans="1:6" s="5" customFormat="1" x14ac:dyDescent="0.2">
      <c r="A17" s="244" t="s">
        <v>398</v>
      </c>
      <c r="B17" s="445" t="s">
        <v>399</v>
      </c>
      <c r="C17" s="52">
        <v>1</v>
      </c>
      <c r="D17" s="52"/>
      <c r="E17" s="52"/>
      <c r="F17" s="436">
        <v>1</v>
      </c>
    </row>
    <row r="18" spans="1:6" s="5" customFormat="1" x14ac:dyDescent="0.2">
      <c r="A18" s="245" t="s">
        <v>466</v>
      </c>
      <c r="B18" s="446" t="s">
        <v>467</v>
      </c>
      <c r="C18" s="53">
        <v>1</v>
      </c>
      <c r="D18" s="53"/>
      <c r="E18" s="53"/>
      <c r="F18" s="386">
        <v>1</v>
      </c>
    </row>
    <row r="19" spans="1:6" s="5" customFormat="1" x14ac:dyDescent="0.2">
      <c r="A19" s="244" t="s">
        <v>506</v>
      </c>
      <c r="B19" s="445" t="s">
        <v>507</v>
      </c>
      <c r="C19" s="52"/>
      <c r="D19" s="52">
        <v>1</v>
      </c>
      <c r="E19" s="52"/>
      <c r="F19" s="436">
        <v>1</v>
      </c>
    </row>
    <row r="20" spans="1:6" s="5" customFormat="1" x14ac:dyDescent="0.2">
      <c r="A20" s="245" t="s">
        <v>54</v>
      </c>
      <c r="B20" s="446" t="s">
        <v>55</v>
      </c>
      <c r="C20" s="53">
        <v>16</v>
      </c>
      <c r="D20" s="53">
        <v>10</v>
      </c>
      <c r="E20" s="53"/>
      <c r="F20" s="386">
        <v>26</v>
      </c>
    </row>
    <row r="21" spans="1:6" s="5" customFormat="1" x14ac:dyDescent="0.2">
      <c r="A21" s="244" t="s">
        <v>56</v>
      </c>
      <c r="B21" s="445" t="s">
        <v>57</v>
      </c>
      <c r="C21" s="52">
        <v>1</v>
      </c>
      <c r="D21" s="52"/>
      <c r="E21" s="52"/>
      <c r="F21" s="436">
        <v>1</v>
      </c>
    </row>
    <row r="22" spans="1:6" s="5" customFormat="1" x14ac:dyDescent="0.2">
      <c r="A22" s="245" t="s">
        <v>58</v>
      </c>
      <c r="B22" s="446" t="s">
        <v>59</v>
      </c>
      <c r="C22" s="53">
        <v>13</v>
      </c>
      <c r="D22" s="53">
        <v>12</v>
      </c>
      <c r="E22" s="53"/>
      <c r="F22" s="386">
        <v>25</v>
      </c>
    </row>
    <row r="23" spans="1:6" s="5" customFormat="1" x14ac:dyDescent="0.2">
      <c r="A23" s="244" t="s">
        <v>282</v>
      </c>
      <c r="B23" s="445" t="s">
        <v>283</v>
      </c>
      <c r="C23" s="52">
        <v>1</v>
      </c>
      <c r="D23" s="52">
        <v>1</v>
      </c>
      <c r="E23" s="52"/>
      <c r="F23" s="436">
        <v>2</v>
      </c>
    </row>
    <row r="24" spans="1:6" s="5" customFormat="1" x14ac:dyDescent="0.2">
      <c r="A24" s="245" t="s">
        <v>60</v>
      </c>
      <c r="B24" s="446" t="s">
        <v>61</v>
      </c>
      <c r="C24" s="53">
        <v>19</v>
      </c>
      <c r="D24" s="53">
        <v>13</v>
      </c>
      <c r="E24" s="53"/>
      <c r="F24" s="386">
        <v>32</v>
      </c>
    </row>
    <row r="25" spans="1:6" s="5" customFormat="1" x14ac:dyDescent="0.2">
      <c r="A25" s="244" t="s">
        <v>62</v>
      </c>
      <c r="B25" s="445" t="s">
        <v>63</v>
      </c>
      <c r="C25" s="52"/>
      <c r="D25" s="52">
        <v>3</v>
      </c>
      <c r="E25" s="52"/>
      <c r="F25" s="436">
        <v>3</v>
      </c>
    </row>
    <row r="26" spans="1:6" s="5" customFormat="1" x14ac:dyDescent="0.2">
      <c r="A26" s="245" t="s">
        <v>64</v>
      </c>
      <c r="B26" s="446" t="s">
        <v>65</v>
      </c>
      <c r="C26" s="53">
        <v>4</v>
      </c>
      <c r="D26" s="53">
        <v>3</v>
      </c>
      <c r="E26" s="53"/>
      <c r="F26" s="386">
        <v>7</v>
      </c>
    </row>
    <row r="27" spans="1:6" s="5" customFormat="1" x14ac:dyDescent="0.2">
      <c r="A27" s="244" t="s">
        <v>66</v>
      </c>
      <c r="B27" s="445" t="s">
        <v>67</v>
      </c>
      <c r="C27" s="52">
        <v>247</v>
      </c>
      <c r="D27" s="52">
        <v>491</v>
      </c>
      <c r="E27" s="52">
        <v>1</v>
      </c>
      <c r="F27" s="436">
        <v>739</v>
      </c>
    </row>
    <row r="28" spans="1:6" s="5" customFormat="1" x14ac:dyDescent="0.2">
      <c r="A28" s="245" t="s">
        <v>68</v>
      </c>
      <c r="B28" s="446" t="s">
        <v>69</v>
      </c>
      <c r="C28" s="53">
        <v>1</v>
      </c>
      <c r="D28" s="53">
        <v>3</v>
      </c>
      <c r="E28" s="53"/>
      <c r="F28" s="386">
        <v>4</v>
      </c>
    </row>
    <row r="29" spans="1:6" s="5" customFormat="1" x14ac:dyDescent="0.2">
      <c r="A29" s="244" t="s">
        <v>370</v>
      </c>
      <c r="B29" s="445" t="s">
        <v>371</v>
      </c>
      <c r="C29" s="52">
        <v>2</v>
      </c>
      <c r="D29" s="52">
        <v>1</v>
      </c>
      <c r="E29" s="52"/>
      <c r="F29" s="436">
        <v>3</v>
      </c>
    </row>
    <row r="30" spans="1:6" s="5" customFormat="1" x14ac:dyDescent="0.2">
      <c r="A30" s="245" t="s">
        <v>402</v>
      </c>
      <c r="B30" s="446" t="s">
        <v>403</v>
      </c>
      <c r="C30" s="53">
        <v>5</v>
      </c>
      <c r="D30" s="53">
        <v>3</v>
      </c>
      <c r="E30" s="53"/>
      <c r="F30" s="386">
        <v>8</v>
      </c>
    </row>
    <row r="31" spans="1:6" s="5" customFormat="1" x14ac:dyDescent="0.2">
      <c r="A31" s="244" t="s">
        <v>70</v>
      </c>
      <c r="B31" s="445" t="s">
        <v>71</v>
      </c>
      <c r="C31" s="52">
        <v>13</v>
      </c>
      <c r="D31" s="52">
        <v>21</v>
      </c>
      <c r="E31" s="52"/>
      <c r="F31" s="436">
        <v>34</v>
      </c>
    </row>
    <row r="32" spans="1:6" s="5" customFormat="1" x14ac:dyDescent="0.2">
      <c r="A32" s="245" t="s">
        <v>607</v>
      </c>
      <c r="B32" s="446" t="s">
        <v>608</v>
      </c>
      <c r="C32" s="53">
        <v>1</v>
      </c>
      <c r="D32" s="53"/>
      <c r="E32" s="53"/>
      <c r="F32" s="386">
        <v>1</v>
      </c>
    </row>
    <row r="33" spans="1:6" s="5" customFormat="1" x14ac:dyDescent="0.2">
      <c r="A33" s="244" t="s">
        <v>72</v>
      </c>
      <c r="B33" s="445" t="s">
        <v>73</v>
      </c>
      <c r="C33" s="52">
        <v>6</v>
      </c>
      <c r="D33" s="52">
        <v>7</v>
      </c>
      <c r="E33" s="52"/>
      <c r="F33" s="436">
        <v>13</v>
      </c>
    </row>
    <row r="34" spans="1:6" s="5" customFormat="1" x14ac:dyDescent="0.2">
      <c r="A34" s="245" t="s">
        <v>579</v>
      </c>
      <c r="B34" s="446" t="s">
        <v>580</v>
      </c>
      <c r="C34" s="53">
        <v>1</v>
      </c>
      <c r="D34" s="53">
        <v>4</v>
      </c>
      <c r="E34" s="53"/>
      <c r="F34" s="386">
        <v>5</v>
      </c>
    </row>
    <row r="35" spans="1:6" s="5" customFormat="1" ht="15.75" customHeight="1" x14ac:dyDescent="0.2">
      <c r="A35" s="244" t="s">
        <v>74</v>
      </c>
      <c r="B35" s="445" t="s">
        <v>75</v>
      </c>
      <c r="C35" s="52">
        <v>15</v>
      </c>
      <c r="D35" s="52">
        <v>6</v>
      </c>
      <c r="E35" s="52"/>
      <c r="F35" s="436">
        <v>21</v>
      </c>
    </row>
    <row r="36" spans="1:6" s="5" customFormat="1" x14ac:dyDescent="0.2">
      <c r="A36" s="245" t="s">
        <v>508</v>
      </c>
      <c r="B36" s="446" t="s">
        <v>509</v>
      </c>
      <c r="C36" s="53"/>
      <c r="D36" s="53">
        <v>3</v>
      </c>
      <c r="E36" s="53"/>
      <c r="F36" s="386">
        <v>3</v>
      </c>
    </row>
    <row r="37" spans="1:6" s="5" customFormat="1" x14ac:dyDescent="0.2">
      <c r="A37" s="244" t="s">
        <v>76</v>
      </c>
      <c r="B37" s="445" t="s">
        <v>585</v>
      </c>
      <c r="C37" s="52">
        <v>2</v>
      </c>
      <c r="D37" s="52">
        <v>3</v>
      </c>
      <c r="E37" s="52"/>
      <c r="F37" s="436">
        <v>5</v>
      </c>
    </row>
    <row r="38" spans="1:6" s="5" customFormat="1" x14ac:dyDescent="0.2">
      <c r="A38" s="245" t="s">
        <v>609</v>
      </c>
      <c r="B38" s="446" t="s">
        <v>610</v>
      </c>
      <c r="C38" s="53">
        <v>1</v>
      </c>
      <c r="D38" s="53">
        <v>1</v>
      </c>
      <c r="E38" s="53"/>
      <c r="F38" s="386">
        <v>2</v>
      </c>
    </row>
    <row r="39" spans="1:6" s="5" customFormat="1" x14ac:dyDescent="0.2">
      <c r="A39" s="244" t="s">
        <v>404</v>
      </c>
      <c r="B39" s="445" t="s">
        <v>405</v>
      </c>
      <c r="C39" s="52">
        <v>1</v>
      </c>
      <c r="D39" s="52"/>
      <c r="E39" s="52"/>
      <c r="F39" s="436">
        <v>1</v>
      </c>
    </row>
    <row r="40" spans="1:6" s="5" customFormat="1" x14ac:dyDescent="0.2">
      <c r="A40" s="245" t="s">
        <v>77</v>
      </c>
      <c r="B40" s="446" t="s">
        <v>78</v>
      </c>
      <c r="C40" s="53">
        <v>2</v>
      </c>
      <c r="D40" s="53">
        <v>2</v>
      </c>
      <c r="E40" s="53"/>
      <c r="F40" s="386">
        <v>4</v>
      </c>
    </row>
    <row r="41" spans="1:6" s="5" customFormat="1" x14ac:dyDescent="0.2">
      <c r="A41" s="244" t="s">
        <v>451</v>
      </c>
      <c r="B41" s="445" t="s">
        <v>452</v>
      </c>
      <c r="C41" s="52"/>
      <c r="D41" s="52">
        <v>3</v>
      </c>
      <c r="E41" s="52"/>
      <c r="F41" s="436">
        <v>3</v>
      </c>
    </row>
    <row r="42" spans="1:6" s="5" customFormat="1" x14ac:dyDescent="0.2">
      <c r="A42" s="245" t="s">
        <v>611</v>
      </c>
      <c r="B42" s="446" t="s">
        <v>612</v>
      </c>
      <c r="C42" s="53"/>
      <c r="D42" s="53">
        <v>1</v>
      </c>
      <c r="E42" s="53"/>
      <c r="F42" s="386">
        <v>1</v>
      </c>
    </row>
    <row r="43" spans="1:6" s="5" customFormat="1" x14ac:dyDescent="0.2">
      <c r="A43" s="244" t="s">
        <v>79</v>
      </c>
      <c r="B43" s="445" t="s">
        <v>80</v>
      </c>
      <c r="C43" s="52"/>
      <c r="D43" s="52">
        <v>1</v>
      </c>
      <c r="E43" s="52"/>
      <c r="F43" s="436">
        <v>1</v>
      </c>
    </row>
    <row r="44" spans="1:6" s="5" customFormat="1" x14ac:dyDescent="0.2">
      <c r="A44" s="245" t="s">
        <v>81</v>
      </c>
      <c r="B44" s="446" t="s">
        <v>82</v>
      </c>
      <c r="C44" s="53">
        <v>4</v>
      </c>
      <c r="D44" s="53">
        <v>5</v>
      </c>
      <c r="E44" s="53"/>
      <c r="F44" s="386">
        <v>9</v>
      </c>
    </row>
    <row r="45" spans="1:6" s="5" customFormat="1" x14ac:dyDescent="0.2">
      <c r="A45" s="244" t="s">
        <v>83</v>
      </c>
      <c r="B45" s="445" t="s">
        <v>84</v>
      </c>
      <c r="C45" s="52">
        <v>3</v>
      </c>
      <c r="D45" s="52">
        <v>2</v>
      </c>
      <c r="E45" s="52"/>
      <c r="F45" s="436">
        <v>5</v>
      </c>
    </row>
    <row r="46" spans="1:6" s="5" customFormat="1" x14ac:dyDescent="0.2">
      <c r="A46" s="245" t="s">
        <v>510</v>
      </c>
      <c r="B46" s="446" t="s">
        <v>511</v>
      </c>
      <c r="C46" s="53"/>
      <c r="D46" s="53">
        <v>3</v>
      </c>
      <c r="E46" s="53"/>
      <c r="F46" s="386">
        <v>3</v>
      </c>
    </row>
    <row r="47" spans="1:6" s="5" customFormat="1" x14ac:dyDescent="0.2">
      <c r="A47" s="244" t="s">
        <v>85</v>
      </c>
      <c r="B47" s="445" t="s">
        <v>86</v>
      </c>
      <c r="C47" s="52">
        <v>2</v>
      </c>
      <c r="D47" s="52">
        <v>4</v>
      </c>
      <c r="E47" s="52"/>
      <c r="F47" s="436">
        <v>6</v>
      </c>
    </row>
    <row r="48" spans="1:6" s="5" customFormat="1" x14ac:dyDescent="0.2">
      <c r="A48" s="245" t="s">
        <v>445</v>
      </c>
      <c r="B48" s="446" t="s">
        <v>446</v>
      </c>
      <c r="C48" s="53">
        <v>1</v>
      </c>
      <c r="D48" s="53">
        <v>1</v>
      </c>
      <c r="E48" s="53"/>
      <c r="F48" s="386">
        <v>2</v>
      </c>
    </row>
    <row r="49" spans="1:6" s="5" customFormat="1" x14ac:dyDescent="0.2">
      <c r="A49" s="244" t="s">
        <v>87</v>
      </c>
      <c r="B49" s="445" t="s">
        <v>88</v>
      </c>
      <c r="C49" s="52">
        <v>7</v>
      </c>
      <c r="D49" s="52">
        <v>8</v>
      </c>
      <c r="E49" s="52"/>
      <c r="F49" s="436">
        <v>15</v>
      </c>
    </row>
    <row r="50" spans="1:6" s="5" customFormat="1" x14ac:dyDescent="0.2">
      <c r="A50" s="245" t="s">
        <v>89</v>
      </c>
      <c r="B50" s="446" t="s">
        <v>90</v>
      </c>
      <c r="C50" s="53">
        <v>3</v>
      </c>
      <c r="D50" s="53">
        <v>6</v>
      </c>
      <c r="E50" s="53"/>
      <c r="F50" s="386">
        <v>9</v>
      </c>
    </row>
    <row r="51" spans="1:6" s="5" customFormat="1" x14ac:dyDescent="0.2">
      <c r="A51" s="244" t="s">
        <v>91</v>
      </c>
      <c r="B51" s="445" t="s">
        <v>92</v>
      </c>
      <c r="C51" s="52">
        <v>8</v>
      </c>
      <c r="D51" s="52">
        <v>7</v>
      </c>
      <c r="E51" s="52"/>
      <c r="F51" s="436">
        <v>15</v>
      </c>
    </row>
    <row r="52" spans="1:6" s="5" customFormat="1" x14ac:dyDescent="0.2">
      <c r="A52" s="245" t="s">
        <v>380</v>
      </c>
      <c r="B52" s="446" t="s">
        <v>381</v>
      </c>
      <c r="C52" s="53">
        <v>1</v>
      </c>
      <c r="D52" s="53"/>
      <c r="E52" s="53"/>
      <c r="F52" s="386">
        <v>1</v>
      </c>
    </row>
    <row r="53" spans="1:6" s="5" customFormat="1" x14ac:dyDescent="0.2">
      <c r="A53" s="244" t="s">
        <v>512</v>
      </c>
      <c r="B53" s="445" t="s">
        <v>513</v>
      </c>
      <c r="C53" s="52">
        <v>3</v>
      </c>
      <c r="D53" s="52">
        <v>2</v>
      </c>
      <c r="E53" s="52"/>
      <c r="F53" s="436">
        <v>5</v>
      </c>
    </row>
    <row r="54" spans="1:6" s="5" customFormat="1" x14ac:dyDescent="0.2">
      <c r="A54" s="245" t="s">
        <v>93</v>
      </c>
      <c r="B54" s="446" t="s">
        <v>94</v>
      </c>
      <c r="C54" s="53">
        <v>28</v>
      </c>
      <c r="D54" s="53">
        <v>39</v>
      </c>
      <c r="E54" s="53"/>
      <c r="F54" s="386">
        <v>67</v>
      </c>
    </row>
    <row r="55" spans="1:6" s="5" customFormat="1" ht="15" customHeight="1" x14ac:dyDescent="0.2">
      <c r="A55" s="244" t="s">
        <v>95</v>
      </c>
      <c r="B55" s="445" t="s">
        <v>96</v>
      </c>
      <c r="C55" s="52">
        <v>73</v>
      </c>
      <c r="D55" s="52">
        <v>84</v>
      </c>
      <c r="E55" s="52"/>
      <c r="F55" s="436">
        <v>157</v>
      </c>
    </row>
    <row r="56" spans="1:6" s="5" customFormat="1" x14ac:dyDescent="0.2">
      <c r="A56" s="245" t="s">
        <v>468</v>
      </c>
      <c r="B56" s="446" t="s">
        <v>469</v>
      </c>
      <c r="C56" s="53">
        <v>4</v>
      </c>
      <c r="D56" s="53">
        <v>4</v>
      </c>
      <c r="E56" s="53"/>
      <c r="F56" s="386">
        <v>8</v>
      </c>
    </row>
    <row r="57" spans="1:6" s="5" customFormat="1" x14ac:dyDescent="0.2">
      <c r="A57" s="244" t="s">
        <v>259</v>
      </c>
      <c r="B57" s="445" t="s">
        <v>260</v>
      </c>
      <c r="C57" s="52">
        <v>1</v>
      </c>
      <c r="D57" s="52">
        <v>2</v>
      </c>
      <c r="E57" s="52"/>
      <c r="F57" s="436">
        <v>3</v>
      </c>
    </row>
    <row r="58" spans="1:6" s="5" customFormat="1" x14ac:dyDescent="0.2">
      <c r="A58" s="245" t="s">
        <v>261</v>
      </c>
      <c r="B58" s="446" t="s">
        <v>262</v>
      </c>
      <c r="C58" s="53">
        <v>2</v>
      </c>
      <c r="D58" s="53">
        <v>3</v>
      </c>
      <c r="E58" s="53"/>
      <c r="F58" s="386">
        <v>5</v>
      </c>
    </row>
    <row r="59" spans="1:6" s="5" customFormat="1" x14ac:dyDescent="0.2">
      <c r="A59" s="244" t="s">
        <v>514</v>
      </c>
      <c r="B59" s="445" t="s">
        <v>515</v>
      </c>
      <c r="C59" s="52"/>
      <c r="D59" s="52">
        <v>2</v>
      </c>
      <c r="E59" s="52"/>
      <c r="F59" s="436">
        <v>2</v>
      </c>
    </row>
    <row r="60" spans="1:6" s="5" customFormat="1" x14ac:dyDescent="0.2">
      <c r="A60" s="245" t="s">
        <v>97</v>
      </c>
      <c r="B60" s="446" t="s">
        <v>98</v>
      </c>
      <c r="C60" s="53">
        <v>7</v>
      </c>
      <c r="D60" s="53">
        <v>12</v>
      </c>
      <c r="E60" s="53"/>
      <c r="F60" s="386">
        <v>19</v>
      </c>
    </row>
    <row r="61" spans="1:6" s="5" customFormat="1" x14ac:dyDescent="0.2">
      <c r="A61" s="244" t="s">
        <v>99</v>
      </c>
      <c r="B61" s="445" t="s">
        <v>100</v>
      </c>
      <c r="C61" s="52">
        <v>3</v>
      </c>
      <c r="D61" s="52">
        <v>13</v>
      </c>
      <c r="E61" s="52"/>
      <c r="F61" s="436">
        <v>16</v>
      </c>
    </row>
    <row r="62" spans="1:6" s="5" customFormat="1" x14ac:dyDescent="0.2">
      <c r="A62" s="245" t="s">
        <v>101</v>
      </c>
      <c r="B62" s="446" t="s">
        <v>102</v>
      </c>
      <c r="C62" s="53">
        <v>3</v>
      </c>
      <c r="D62" s="53">
        <v>6</v>
      </c>
      <c r="E62" s="53"/>
      <c r="F62" s="386">
        <v>9</v>
      </c>
    </row>
    <row r="63" spans="1:6" s="5" customFormat="1" x14ac:dyDescent="0.2">
      <c r="A63" s="244" t="s">
        <v>103</v>
      </c>
      <c r="B63" s="445" t="s">
        <v>104</v>
      </c>
      <c r="C63" s="52">
        <v>5</v>
      </c>
      <c r="D63" s="52">
        <v>7</v>
      </c>
      <c r="E63" s="52"/>
      <c r="F63" s="436">
        <v>12</v>
      </c>
    </row>
    <row r="64" spans="1:6" s="5" customFormat="1" x14ac:dyDescent="0.2">
      <c r="A64" s="245" t="s">
        <v>105</v>
      </c>
      <c r="B64" s="446" t="s">
        <v>106</v>
      </c>
      <c r="C64" s="53">
        <v>14</v>
      </c>
      <c r="D64" s="53">
        <v>26</v>
      </c>
      <c r="E64" s="53"/>
      <c r="F64" s="386">
        <v>40</v>
      </c>
    </row>
    <row r="65" spans="1:6" s="5" customFormat="1" x14ac:dyDescent="0.2">
      <c r="A65" s="244" t="s">
        <v>358</v>
      </c>
      <c r="B65" s="445" t="s">
        <v>359</v>
      </c>
      <c r="C65" s="52"/>
      <c r="D65" s="52">
        <v>5</v>
      </c>
      <c r="E65" s="52"/>
      <c r="F65" s="436">
        <v>5</v>
      </c>
    </row>
    <row r="66" spans="1:6" s="5" customFormat="1" x14ac:dyDescent="0.2">
      <c r="A66" s="245" t="s">
        <v>107</v>
      </c>
      <c r="B66" s="446" t="s">
        <v>108</v>
      </c>
      <c r="C66" s="53">
        <v>8</v>
      </c>
      <c r="D66" s="53">
        <v>1</v>
      </c>
      <c r="E66" s="53"/>
      <c r="F66" s="386">
        <v>9</v>
      </c>
    </row>
    <row r="67" spans="1:6" s="5" customFormat="1" x14ac:dyDescent="0.2">
      <c r="A67" s="244" t="s">
        <v>109</v>
      </c>
      <c r="B67" s="445" t="s">
        <v>110</v>
      </c>
      <c r="C67" s="52">
        <v>338</v>
      </c>
      <c r="D67" s="52">
        <v>147</v>
      </c>
      <c r="E67" s="52">
        <v>15</v>
      </c>
      <c r="F67" s="436">
        <v>500</v>
      </c>
    </row>
    <row r="68" spans="1:6" s="5" customFormat="1" x14ac:dyDescent="0.2">
      <c r="A68" s="245" t="s">
        <v>111</v>
      </c>
      <c r="B68" s="446" t="s">
        <v>112</v>
      </c>
      <c r="C68" s="53">
        <v>187</v>
      </c>
      <c r="D68" s="53">
        <v>122</v>
      </c>
      <c r="E68" s="53">
        <v>14</v>
      </c>
      <c r="F68" s="386">
        <v>323</v>
      </c>
    </row>
    <row r="69" spans="1:6" s="5" customFormat="1" x14ac:dyDescent="0.2">
      <c r="A69" s="244" t="s">
        <v>113</v>
      </c>
      <c r="B69" s="445" t="s">
        <v>114</v>
      </c>
      <c r="C69" s="52">
        <v>6</v>
      </c>
      <c r="D69" s="52">
        <v>13</v>
      </c>
      <c r="E69" s="52"/>
      <c r="F69" s="436">
        <v>19</v>
      </c>
    </row>
    <row r="70" spans="1:6" s="5" customFormat="1" x14ac:dyDescent="0.2">
      <c r="A70" s="245" t="s">
        <v>115</v>
      </c>
      <c r="B70" s="446" t="s">
        <v>116</v>
      </c>
      <c r="C70" s="53">
        <v>117</v>
      </c>
      <c r="D70" s="53">
        <v>155</v>
      </c>
      <c r="E70" s="53"/>
      <c r="F70" s="386">
        <v>272</v>
      </c>
    </row>
    <row r="71" spans="1:6" s="5" customFormat="1" x14ac:dyDescent="0.2">
      <c r="A71" s="244" t="s">
        <v>117</v>
      </c>
      <c r="B71" s="445" t="s">
        <v>118</v>
      </c>
      <c r="C71" s="52">
        <v>26</v>
      </c>
      <c r="D71" s="52">
        <v>21</v>
      </c>
      <c r="E71" s="52">
        <v>1</v>
      </c>
      <c r="F71" s="436">
        <v>48</v>
      </c>
    </row>
    <row r="72" spans="1:6" s="5" customFormat="1" x14ac:dyDescent="0.2">
      <c r="A72" s="245" t="s">
        <v>516</v>
      </c>
      <c r="B72" s="446" t="s">
        <v>517</v>
      </c>
      <c r="C72" s="53">
        <v>1</v>
      </c>
      <c r="D72" s="53">
        <v>1</v>
      </c>
      <c r="E72" s="53"/>
      <c r="F72" s="386">
        <v>2</v>
      </c>
    </row>
    <row r="73" spans="1:6" s="5" customFormat="1" x14ac:dyDescent="0.2">
      <c r="A73" s="244" t="s">
        <v>470</v>
      </c>
      <c r="B73" s="445" t="s">
        <v>471</v>
      </c>
      <c r="C73" s="52"/>
      <c r="D73" s="52">
        <v>1</v>
      </c>
      <c r="E73" s="52"/>
      <c r="F73" s="436">
        <v>1</v>
      </c>
    </row>
    <row r="74" spans="1:6" s="5" customFormat="1" x14ac:dyDescent="0.2">
      <c r="A74" s="245" t="s">
        <v>409</v>
      </c>
      <c r="B74" s="446" t="s">
        <v>410</v>
      </c>
      <c r="C74" s="53">
        <v>2</v>
      </c>
      <c r="D74" s="53"/>
      <c r="E74" s="53"/>
      <c r="F74" s="386">
        <v>2</v>
      </c>
    </row>
    <row r="75" spans="1:6" s="5" customFormat="1" x14ac:dyDescent="0.2">
      <c r="A75" s="244" t="s">
        <v>119</v>
      </c>
      <c r="B75" s="445" t="s">
        <v>120</v>
      </c>
      <c r="C75" s="52">
        <v>24</v>
      </c>
      <c r="D75" s="52">
        <v>12</v>
      </c>
      <c r="E75" s="52"/>
      <c r="F75" s="436">
        <v>36</v>
      </c>
    </row>
    <row r="76" spans="1:6" s="5" customFormat="1" x14ac:dyDescent="0.2">
      <c r="A76" s="245" t="s">
        <v>121</v>
      </c>
      <c r="B76" s="446" t="s">
        <v>122</v>
      </c>
      <c r="C76" s="53">
        <v>11</v>
      </c>
      <c r="D76" s="53">
        <v>9</v>
      </c>
      <c r="E76" s="53"/>
      <c r="F76" s="386">
        <v>20</v>
      </c>
    </row>
    <row r="77" spans="1:6" s="5" customFormat="1" x14ac:dyDescent="0.2">
      <c r="A77" s="244" t="s">
        <v>518</v>
      </c>
      <c r="B77" s="445" t="s">
        <v>519</v>
      </c>
      <c r="C77" s="52"/>
      <c r="D77" s="52">
        <v>1</v>
      </c>
      <c r="E77" s="52"/>
      <c r="F77" s="436">
        <v>1</v>
      </c>
    </row>
    <row r="78" spans="1:6" s="5" customFormat="1" ht="22.15" customHeight="1" x14ac:dyDescent="0.2">
      <c r="A78" s="245" t="s">
        <v>123</v>
      </c>
      <c r="B78" s="446" t="s">
        <v>124</v>
      </c>
      <c r="C78" s="53">
        <v>4</v>
      </c>
      <c r="D78" s="53">
        <v>2</v>
      </c>
      <c r="E78" s="53"/>
      <c r="F78" s="386">
        <v>6</v>
      </c>
    </row>
    <row r="79" spans="1:6" s="5" customFormat="1" x14ac:dyDescent="0.2">
      <c r="A79" s="244" t="s">
        <v>586</v>
      </c>
      <c r="B79" s="445" t="s">
        <v>587</v>
      </c>
      <c r="C79" s="52">
        <v>2</v>
      </c>
      <c r="D79" s="52">
        <v>3</v>
      </c>
      <c r="E79" s="52"/>
      <c r="F79" s="436">
        <v>5</v>
      </c>
    </row>
    <row r="80" spans="1:6" s="5" customFormat="1" x14ac:dyDescent="0.2">
      <c r="A80" s="245" t="s">
        <v>376</v>
      </c>
      <c r="B80" s="446" t="s">
        <v>377</v>
      </c>
      <c r="C80" s="53"/>
      <c r="D80" s="53">
        <v>13</v>
      </c>
      <c r="E80" s="53"/>
      <c r="F80" s="386">
        <v>13</v>
      </c>
    </row>
    <row r="81" spans="1:6" s="5" customFormat="1" x14ac:dyDescent="0.2">
      <c r="A81" s="244" t="s">
        <v>125</v>
      </c>
      <c r="B81" s="445" t="s">
        <v>126</v>
      </c>
      <c r="C81" s="52">
        <v>11</v>
      </c>
      <c r="D81" s="52">
        <v>8</v>
      </c>
      <c r="E81" s="52"/>
      <c r="F81" s="436">
        <v>19</v>
      </c>
    </row>
    <row r="82" spans="1:6" s="5" customFormat="1" x14ac:dyDescent="0.2">
      <c r="A82" s="245" t="s">
        <v>447</v>
      </c>
      <c r="B82" s="446" t="s">
        <v>448</v>
      </c>
      <c r="C82" s="53"/>
      <c r="D82" s="53">
        <v>1</v>
      </c>
      <c r="E82" s="53"/>
      <c r="F82" s="386">
        <v>1</v>
      </c>
    </row>
    <row r="83" spans="1:6" s="5" customFormat="1" x14ac:dyDescent="0.2">
      <c r="A83" s="244" t="s">
        <v>472</v>
      </c>
      <c r="B83" s="445" t="s">
        <v>473</v>
      </c>
      <c r="C83" s="52"/>
      <c r="D83" s="52">
        <v>4</v>
      </c>
      <c r="E83" s="52"/>
      <c r="F83" s="436">
        <v>4</v>
      </c>
    </row>
    <row r="84" spans="1:6" s="5" customFormat="1" x14ac:dyDescent="0.2">
      <c r="A84" s="245" t="s">
        <v>613</v>
      </c>
      <c r="B84" s="446" t="s">
        <v>614</v>
      </c>
      <c r="C84" s="53">
        <v>1</v>
      </c>
      <c r="D84" s="53"/>
      <c r="E84" s="53"/>
      <c r="F84" s="386">
        <v>1</v>
      </c>
    </row>
    <row r="85" spans="1:6" s="5" customFormat="1" x14ac:dyDescent="0.2">
      <c r="A85" s="244" t="s">
        <v>520</v>
      </c>
      <c r="B85" s="445" t="s">
        <v>521</v>
      </c>
      <c r="C85" s="52">
        <v>1</v>
      </c>
      <c r="D85" s="52"/>
      <c r="E85" s="52"/>
      <c r="F85" s="436">
        <v>1</v>
      </c>
    </row>
    <row r="86" spans="1:6" s="5" customFormat="1" x14ac:dyDescent="0.2">
      <c r="A86" s="245" t="s">
        <v>522</v>
      </c>
      <c r="B86" s="446" t="s">
        <v>523</v>
      </c>
      <c r="C86" s="53">
        <v>7</v>
      </c>
      <c r="D86" s="53">
        <v>1</v>
      </c>
      <c r="E86" s="53"/>
      <c r="F86" s="386">
        <v>8</v>
      </c>
    </row>
    <row r="87" spans="1:6" s="5" customFormat="1" x14ac:dyDescent="0.2">
      <c r="A87" s="244" t="s">
        <v>372</v>
      </c>
      <c r="B87" s="445" t="s">
        <v>373</v>
      </c>
      <c r="C87" s="52">
        <v>5</v>
      </c>
      <c r="D87" s="52">
        <v>5</v>
      </c>
      <c r="E87" s="52"/>
      <c r="F87" s="436">
        <v>10</v>
      </c>
    </row>
    <row r="88" spans="1:6" s="5" customFormat="1" ht="15" customHeight="1" x14ac:dyDescent="0.2">
      <c r="A88" s="245" t="s">
        <v>615</v>
      </c>
      <c r="B88" s="446" t="s">
        <v>616</v>
      </c>
      <c r="C88" s="53"/>
      <c r="D88" s="53">
        <v>1</v>
      </c>
      <c r="E88" s="53"/>
      <c r="F88" s="386">
        <v>1</v>
      </c>
    </row>
    <row r="89" spans="1:6" s="5" customFormat="1" x14ac:dyDescent="0.2">
      <c r="A89" s="244" t="s">
        <v>474</v>
      </c>
      <c r="B89" s="445" t="s">
        <v>475</v>
      </c>
      <c r="C89" s="52"/>
      <c r="D89" s="52">
        <v>1</v>
      </c>
      <c r="E89" s="52"/>
      <c r="F89" s="436">
        <v>1</v>
      </c>
    </row>
    <row r="90" spans="1:6" s="5" customFormat="1" x14ac:dyDescent="0.2">
      <c r="A90" s="245" t="s">
        <v>127</v>
      </c>
      <c r="B90" s="446" t="s">
        <v>128</v>
      </c>
      <c r="C90" s="53">
        <v>1</v>
      </c>
      <c r="D90" s="53">
        <v>3</v>
      </c>
      <c r="E90" s="53"/>
      <c r="F90" s="386">
        <v>4</v>
      </c>
    </row>
    <row r="91" spans="1:6" s="5" customFormat="1" x14ac:dyDescent="0.2">
      <c r="A91" s="244" t="s">
        <v>129</v>
      </c>
      <c r="B91" s="445" t="s">
        <v>130</v>
      </c>
      <c r="C91" s="52">
        <v>44</v>
      </c>
      <c r="D91" s="52">
        <v>69</v>
      </c>
      <c r="E91" s="52"/>
      <c r="F91" s="436">
        <v>113</v>
      </c>
    </row>
    <row r="92" spans="1:6" s="5" customFormat="1" x14ac:dyDescent="0.2">
      <c r="A92" s="245" t="s">
        <v>131</v>
      </c>
      <c r="B92" s="446" t="s">
        <v>132</v>
      </c>
      <c r="C92" s="53">
        <v>3</v>
      </c>
      <c r="D92" s="53">
        <v>6</v>
      </c>
      <c r="E92" s="53"/>
      <c r="F92" s="386">
        <v>9</v>
      </c>
    </row>
    <row r="93" spans="1:6" s="5" customFormat="1" x14ac:dyDescent="0.2">
      <c r="A93" s="244" t="s">
        <v>360</v>
      </c>
      <c r="B93" s="445" t="s">
        <v>361</v>
      </c>
      <c r="C93" s="52">
        <v>13</v>
      </c>
      <c r="D93" s="52">
        <v>7</v>
      </c>
      <c r="E93" s="52"/>
      <c r="F93" s="436">
        <v>20</v>
      </c>
    </row>
    <row r="94" spans="1:6" s="5" customFormat="1" x14ac:dyDescent="0.2">
      <c r="A94" s="245" t="s">
        <v>133</v>
      </c>
      <c r="B94" s="446" t="s">
        <v>134</v>
      </c>
      <c r="C94" s="53">
        <v>7</v>
      </c>
      <c r="D94" s="53">
        <v>19</v>
      </c>
      <c r="E94" s="53"/>
      <c r="F94" s="386">
        <v>26</v>
      </c>
    </row>
    <row r="95" spans="1:6" s="5" customFormat="1" x14ac:dyDescent="0.2">
      <c r="A95" s="244" t="s">
        <v>135</v>
      </c>
      <c r="B95" s="445" t="s">
        <v>136</v>
      </c>
      <c r="C95" s="52">
        <v>14</v>
      </c>
      <c r="D95" s="52">
        <v>46</v>
      </c>
      <c r="E95" s="52"/>
      <c r="F95" s="436">
        <v>60</v>
      </c>
    </row>
    <row r="96" spans="1:6" s="5" customFormat="1" x14ac:dyDescent="0.2">
      <c r="A96" s="245" t="s">
        <v>137</v>
      </c>
      <c r="B96" s="446" t="s">
        <v>138</v>
      </c>
      <c r="C96" s="53">
        <v>13</v>
      </c>
      <c r="D96" s="53">
        <v>20</v>
      </c>
      <c r="E96" s="53"/>
      <c r="F96" s="386">
        <v>33</v>
      </c>
    </row>
    <row r="97" spans="1:6" s="5" customFormat="1" x14ac:dyDescent="0.2">
      <c r="A97" s="244" t="s">
        <v>139</v>
      </c>
      <c r="B97" s="445" t="s">
        <v>140</v>
      </c>
      <c r="C97" s="52">
        <v>2</v>
      </c>
      <c r="D97" s="52">
        <v>12</v>
      </c>
      <c r="E97" s="52"/>
      <c r="F97" s="436">
        <v>14</v>
      </c>
    </row>
    <row r="98" spans="1:6" s="5" customFormat="1" x14ac:dyDescent="0.2">
      <c r="A98" s="245" t="s">
        <v>141</v>
      </c>
      <c r="B98" s="446" t="s">
        <v>142</v>
      </c>
      <c r="C98" s="53">
        <v>7</v>
      </c>
      <c r="D98" s="53">
        <v>10</v>
      </c>
      <c r="E98" s="53"/>
      <c r="F98" s="386">
        <v>17</v>
      </c>
    </row>
    <row r="99" spans="1:6" s="5" customFormat="1" x14ac:dyDescent="0.2">
      <c r="A99" s="244" t="s">
        <v>476</v>
      </c>
      <c r="B99" s="445" t="s">
        <v>477</v>
      </c>
      <c r="C99" s="52"/>
      <c r="D99" s="52">
        <v>3</v>
      </c>
      <c r="E99" s="52"/>
      <c r="F99" s="436">
        <v>3</v>
      </c>
    </row>
    <row r="100" spans="1:6" s="5" customFormat="1" ht="12.75" customHeight="1" x14ac:dyDescent="0.2">
      <c r="A100" s="245" t="s">
        <v>143</v>
      </c>
      <c r="B100" s="446" t="s">
        <v>144</v>
      </c>
      <c r="C100" s="53">
        <v>4</v>
      </c>
      <c r="D100" s="53">
        <v>8</v>
      </c>
      <c r="E100" s="53"/>
      <c r="F100" s="386">
        <v>12</v>
      </c>
    </row>
    <row r="101" spans="1:6" s="5" customFormat="1" x14ac:dyDescent="0.2">
      <c r="A101" s="244" t="s">
        <v>145</v>
      </c>
      <c r="B101" s="445" t="s">
        <v>146</v>
      </c>
      <c r="C101" s="52">
        <v>4</v>
      </c>
      <c r="D101" s="52">
        <v>9</v>
      </c>
      <c r="E101" s="52"/>
      <c r="F101" s="436">
        <v>13</v>
      </c>
    </row>
    <row r="102" spans="1:6" s="5" customFormat="1" x14ac:dyDescent="0.2">
      <c r="A102" s="245" t="s">
        <v>147</v>
      </c>
      <c r="B102" s="446" t="s">
        <v>148</v>
      </c>
      <c r="C102" s="53">
        <v>7</v>
      </c>
      <c r="D102" s="53">
        <v>8</v>
      </c>
      <c r="E102" s="53"/>
      <c r="F102" s="386">
        <v>15</v>
      </c>
    </row>
    <row r="103" spans="1:6" s="5" customFormat="1" x14ac:dyDescent="0.2">
      <c r="A103" s="244" t="s">
        <v>617</v>
      </c>
      <c r="B103" s="445" t="s">
        <v>618</v>
      </c>
      <c r="C103" s="52"/>
      <c r="D103" s="52">
        <v>2</v>
      </c>
      <c r="E103" s="52"/>
      <c r="F103" s="436">
        <v>2</v>
      </c>
    </row>
    <row r="104" spans="1:6" s="5" customFormat="1" x14ac:dyDescent="0.2">
      <c r="A104" s="245" t="s">
        <v>149</v>
      </c>
      <c r="B104" s="446" t="s">
        <v>150</v>
      </c>
      <c r="C104" s="53">
        <v>5</v>
      </c>
      <c r="D104" s="53">
        <v>12</v>
      </c>
      <c r="E104" s="53"/>
      <c r="F104" s="386">
        <v>17</v>
      </c>
    </row>
    <row r="105" spans="1:6" s="5" customFormat="1" x14ac:dyDescent="0.2">
      <c r="A105" s="244" t="s">
        <v>524</v>
      </c>
      <c r="B105" s="445" t="s">
        <v>525</v>
      </c>
      <c r="C105" s="52">
        <v>4</v>
      </c>
      <c r="D105" s="52">
        <v>5</v>
      </c>
      <c r="E105" s="52"/>
      <c r="F105" s="436">
        <v>9</v>
      </c>
    </row>
    <row r="106" spans="1:6" s="5" customFormat="1" x14ac:dyDescent="0.2">
      <c r="A106" s="245" t="s">
        <v>526</v>
      </c>
      <c r="B106" s="446" t="s">
        <v>527</v>
      </c>
      <c r="C106" s="53">
        <v>6</v>
      </c>
      <c r="D106" s="53">
        <v>1</v>
      </c>
      <c r="E106" s="53"/>
      <c r="F106" s="386">
        <v>7</v>
      </c>
    </row>
    <row r="107" spans="1:6" s="5" customFormat="1" x14ac:dyDescent="0.2">
      <c r="A107" s="244" t="s">
        <v>478</v>
      </c>
      <c r="B107" s="445" t="s">
        <v>479</v>
      </c>
      <c r="C107" s="52"/>
      <c r="D107" s="52">
        <v>2</v>
      </c>
      <c r="E107" s="52"/>
      <c r="F107" s="436">
        <v>2</v>
      </c>
    </row>
    <row r="108" spans="1:6" s="5" customFormat="1" x14ac:dyDescent="0.2">
      <c r="A108" s="245" t="s">
        <v>151</v>
      </c>
      <c r="B108" s="446" t="s">
        <v>152</v>
      </c>
      <c r="C108" s="53">
        <v>71</v>
      </c>
      <c r="D108" s="53">
        <v>65</v>
      </c>
      <c r="E108" s="53"/>
      <c r="F108" s="386">
        <v>136</v>
      </c>
    </row>
    <row r="109" spans="1:6" s="5" customFormat="1" x14ac:dyDescent="0.2">
      <c r="A109" s="244" t="s">
        <v>153</v>
      </c>
      <c r="B109" s="445" t="s">
        <v>154</v>
      </c>
      <c r="C109" s="52">
        <v>2</v>
      </c>
      <c r="D109" s="52">
        <v>9</v>
      </c>
      <c r="E109" s="52"/>
      <c r="F109" s="436">
        <v>11</v>
      </c>
    </row>
    <row r="110" spans="1:6" s="5" customFormat="1" x14ac:dyDescent="0.2">
      <c r="A110" s="245" t="s">
        <v>619</v>
      </c>
      <c r="B110" s="446" t="s">
        <v>620</v>
      </c>
      <c r="C110" s="53"/>
      <c r="D110" s="53">
        <v>1</v>
      </c>
      <c r="E110" s="53"/>
      <c r="F110" s="386">
        <v>1</v>
      </c>
    </row>
    <row r="111" spans="1:6" s="5" customFormat="1" x14ac:dyDescent="0.2">
      <c r="A111" s="244" t="s">
        <v>155</v>
      </c>
      <c r="B111" s="445" t="s">
        <v>156</v>
      </c>
      <c r="C111" s="52">
        <v>11</v>
      </c>
      <c r="D111" s="52">
        <v>10</v>
      </c>
      <c r="E111" s="52"/>
      <c r="F111" s="436">
        <v>21</v>
      </c>
    </row>
    <row r="112" spans="1:6" s="5" customFormat="1" x14ac:dyDescent="0.2">
      <c r="A112" s="245" t="s">
        <v>362</v>
      </c>
      <c r="B112" s="446" t="s">
        <v>363</v>
      </c>
      <c r="C112" s="53">
        <v>15</v>
      </c>
      <c r="D112" s="53">
        <v>1</v>
      </c>
      <c r="E112" s="53"/>
      <c r="F112" s="386">
        <v>16</v>
      </c>
    </row>
    <row r="113" spans="1:6" s="5" customFormat="1" x14ac:dyDescent="0.2">
      <c r="A113" s="244" t="s">
        <v>157</v>
      </c>
      <c r="B113" s="445" t="s">
        <v>158</v>
      </c>
      <c r="C113" s="52">
        <v>2</v>
      </c>
      <c r="D113" s="52">
        <v>9</v>
      </c>
      <c r="E113" s="52"/>
      <c r="F113" s="436">
        <v>11</v>
      </c>
    </row>
    <row r="114" spans="1:6" s="5" customFormat="1" x14ac:dyDescent="0.2">
      <c r="A114" s="245" t="s">
        <v>159</v>
      </c>
      <c r="B114" s="446" t="s">
        <v>160</v>
      </c>
      <c r="C114" s="53">
        <v>2</v>
      </c>
      <c r="D114" s="53">
        <v>1</v>
      </c>
      <c r="E114" s="53"/>
      <c r="F114" s="386">
        <v>3</v>
      </c>
    </row>
    <row r="115" spans="1:6" s="5" customFormat="1" ht="15" customHeight="1" x14ac:dyDescent="0.2">
      <c r="A115" s="244" t="s">
        <v>528</v>
      </c>
      <c r="B115" s="445" t="s">
        <v>529</v>
      </c>
      <c r="C115" s="52"/>
      <c r="D115" s="52">
        <v>3</v>
      </c>
      <c r="E115" s="52"/>
      <c r="F115" s="436">
        <v>3</v>
      </c>
    </row>
    <row r="116" spans="1:6" s="5" customFormat="1" x14ac:dyDescent="0.2">
      <c r="A116" s="245" t="s">
        <v>161</v>
      </c>
      <c r="B116" s="446" t="s">
        <v>162</v>
      </c>
      <c r="C116" s="53">
        <v>24</v>
      </c>
      <c r="D116" s="53">
        <v>30</v>
      </c>
      <c r="E116" s="53"/>
      <c r="F116" s="386">
        <v>54</v>
      </c>
    </row>
    <row r="117" spans="1:6" s="5" customFormat="1" ht="27" customHeight="1" x14ac:dyDescent="0.2">
      <c r="A117" s="244" t="s">
        <v>163</v>
      </c>
      <c r="B117" s="445" t="s">
        <v>164</v>
      </c>
      <c r="C117" s="52">
        <v>872</v>
      </c>
      <c r="D117" s="52">
        <v>1232</v>
      </c>
      <c r="E117" s="52"/>
      <c r="F117" s="436">
        <v>2104</v>
      </c>
    </row>
    <row r="118" spans="1:6" s="5" customFormat="1" x14ac:dyDescent="0.2">
      <c r="A118" s="245" t="s">
        <v>165</v>
      </c>
      <c r="B118" s="446" t="s">
        <v>166</v>
      </c>
      <c r="C118" s="53">
        <v>45</v>
      </c>
      <c r="D118" s="53">
        <v>81</v>
      </c>
      <c r="E118" s="53"/>
      <c r="F118" s="386">
        <v>126</v>
      </c>
    </row>
    <row r="119" spans="1:6" s="5" customFormat="1" x14ac:dyDescent="0.2">
      <c r="A119" s="244" t="s">
        <v>167</v>
      </c>
      <c r="B119" s="445" t="s">
        <v>168</v>
      </c>
      <c r="C119" s="52">
        <v>130</v>
      </c>
      <c r="D119" s="52">
        <v>210</v>
      </c>
      <c r="E119" s="52"/>
      <c r="F119" s="436">
        <v>340</v>
      </c>
    </row>
    <row r="120" spans="1:6" s="5" customFormat="1" x14ac:dyDescent="0.2">
      <c r="A120" s="245" t="s">
        <v>621</v>
      </c>
      <c r="B120" s="446" t="s">
        <v>622</v>
      </c>
      <c r="C120" s="53"/>
      <c r="D120" s="53">
        <v>3</v>
      </c>
      <c r="E120" s="53"/>
      <c r="F120" s="386">
        <v>3</v>
      </c>
    </row>
    <row r="121" spans="1:6" s="5" customFormat="1" x14ac:dyDescent="0.2">
      <c r="A121" s="244" t="s">
        <v>530</v>
      </c>
      <c r="B121" s="445" t="s">
        <v>531</v>
      </c>
      <c r="C121" s="52">
        <v>1</v>
      </c>
      <c r="D121" s="52"/>
      <c r="E121" s="52"/>
      <c r="F121" s="436">
        <v>1</v>
      </c>
    </row>
    <row r="122" spans="1:6" s="5" customFormat="1" x14ac:dyDescent="0.2">
      <c r="A122" s="245" t="s">
        <v>169</v>
      </c>
      <c r="B122" s="446" t="s">
        <v>170</v>
      </c>
      <c r="C122" s="53">
        <v>3</v>
      </c>
      <c r="D122" s="53">
        <v>3</v>
      </c>
      <c r="E122" s="53"/>
      <c r="F122" s="386">
        <v>6</v>
      </c>
    </row>
    <row r="123" spans="1:6" s="5" customFormat="1" x14ac:dyDescent="0.2">
      <c r="A123" s="244" t="s">
        <v>532</v>
      </c>
      <c r="B123" s="445" t="s">
        <v>533</v>
      </c>
      <c r="C123" s="52">
        <v>1</v>
      </c>
      <c r="D123" s="52">
        <v>3</v>
      </c>
      <c r="E123" s="52"/>
      <c r="F123" s="436">
        <v>4</v>
      </c>
    </row>
    <row r="124" spans="1:6" s="5" customFormat="1" ht="15" customHeight="1" x14ac:dyDescent="0.2">
      <c r="A124" s="245" t="s">
        <v>480</v>
      </c>
      <c r="B124" s="446" t="s">
        <v>481</v>
      </c>
      <c r="C124" s="53">
        <v>2</v>
      </c>
      <c r="D124" s="53"/>
      <c r="E124" s="53"/>
      <c r="F124" s="386">
        <v>2</v>
      </c>
    </row>
    <row r="125" spans="1:6" s="5" customFormat="1" x14ac:dyDescent="0.2">
      <c r="A125" s="244" t="s">
        <v>364</v>
      </c>
      <c r="B125" s="445" t="s">
        <v>365</v>
      </c>
      <c r="C125" s="52">
        <v>11</v>
      </c>
      <c r="D125" s="52">
        <v>2</v>
      </c>
      <c r="E125" s="52"/>
      <c r="F125" s="436">
        <v>13</v>
      </c>
    </row>
    <row r="126" spans="1:6" s="5" customFormat="1" x14ac:dyDescent="0.2">
      <c r="A126" s="245" t="s">
        <v>534</v>
      </c>
      <c r="B126" s="446" t="s">
        <v>535</v>
      </c>
      <c r="C126" s="53">
        <v>6</v>
      </c>
      <c r="D126" s="53"/>
      <c r="E126" s="53"/>
      <c r="F126" s="386">
        <v>6</v>
      </c>
    </row>
    <row r="127" spans="1:6" s="5" customFormat="1" x14ac:dyDescent="0.2">
      <c r="A127" s="244" t="s">
        <v>600</v>
      </c>
      <c r="B127" s="445" t="s">
        <v>601</v>
      </c>
      <c r="C127" s="52">
        <v>1</v>
      </c>
      <c r="D127" s="52">
        <v>1</v>
      </c>
      <c r="E127" s="52"/>
      <c r="F127" s="436">
        <v>2</v>
      </c>
    </row>
    <row r="128" spans="1:6" s="5" customFormat="1" x14ac:dyDescent="0.2">
      <c r="A128" s="245" t="s">
        <v>171</v>
      </c>
      <c r="B128" s="446" t="s">
        <v>172</v>
      </c>
      <c r="C128" s="53">
        <v>9</v>
      </c>
      <c r="D128" s="53">
        <v>1</v>
      </c>
      <c r="E128" s="53"/>
      <c r="F128" s="386">
        <v>10</v>
      </c>
    </row>
    <row r="129" spans="1:6" s="5" customFormat="1" x14ac:dyDescent="0.2">
      <c r="A129" s="244" t="s">
        <v>536</v>
      </c>
      <c r="B129" s="445" t="s">
        <v>537</v>
      </c>
      <c r="C129" s="52">
        <v>5</v>
      </c>
      <c r="D129" s="52">
        <v>7</v>
      </c>
      <c r="E129" s="52"/>
      <c r="F129" s="436">
        <v>12</v>
      </c>
    </row>
    <row r="130" spans="1:6" s="5" customFormat="1" x14ac:dyDescent="0.2">
      <c r="A130" s="245" t="s">
        <v>173</v>
      </c>
      <c r="B130" s="446" t="s">
        <v>174</v>
      </c>
      <c r="C130" s="53">
        <v>26</v>
      </c>
      <c r="D130" s="53">
        <v>31</v>
      </c>
      <c r="E130" s="53"/>
      <c r="F130" s="386">
        <v>57</v>
      </c>
    </row>
    <row r="131" spans="1:6" s="5" customFormat="1" x14ac:dyDescent="0.2">
      <c r="A131" s="244" t="s">
        <v>175</v>
      </c>
      <c r="B131" s="445" t="s">
        <v>176</v>
      </c>
      <c r="C131" s="52">
        <v>4</v>
      </c>
      <c r="D131" s="52"/>
      <c r="E131" s="52"/>
      <c r="F131" s="436">
        <v>4</v>
      </c>
    </row>
    <row r="132" spans="1:6" s="5" customFormat="1" x14ac:dyDescent="0.2">
      <c r="A132" s="245" t="s">
        <v>177</v>
      </c>
      <c r="B132" s="446" t="s">
        <v>178</v>
      </c>
      <c r="C132" s="53">
        <v>12</v>
      </c>
      <c r="D132" s="53">
        <v>10</v>
      </c>
      <c r="E132" s="53"/>
      <c r="F132" s="386">
        <v>22</v>
      </c>
    </row>
    <row r="133" spans="1:6" s="5" customFormat="1" x14ac:dyDescent="0.2">
      <c r="A133" s="244" t="s">
        <v>179</v>
      </c>
      <c r="B133" s="445" t="s">
        <v>180</v>
      </c>
      <c r="C133" s="52">
        <v>21</v>
      </c>
      <c r="D133" s="52">
        <v>32</v>
      </c>
      <c r="E133" s="52"/>
      <c r="F133" s="436">
        <v>53</v>
      </c>
    </row>
    <row r="134" spans="1:6" s="5" customFormat="1" x14ac:dyDescent="0.2">
      <c r="A134" s="245" t="s">
        <v>538</v>
      </c>
      <c r="B134" s="446" t="s">
        <v>539</v>
      </c>
      <c r="C134" s="53">
        <v>4</v>
      </c>
      <c r="D134" s="53">
        <v>6</v>
      </c>
      <c r="E134" s="53"/>
      <c r="F134" s="386">
        <v>10</v>
      </c>
    </row>
    <row r="135" spans="1:6" s="5" customFormat="1" x14ac:dyDescent="0.2">
      <c r="A135" s="244" t="s">
        <v>494</v>
      </c>
      <c r="B135" s="445" t="s">
        <v>495</v>
      </c>
      <c r="C135" s="52">
        <v>3</v>
      </c>
      <c r="D135" s="52">
        <v>1</v>
      </c>
      <c r="E135" s="52"/>
      <c r="F135" s="436">
        <v>4</v>
      </c>
    </row>
    <row r="136" spans="1:6" s="5" customFormat="1" x14ac:dyDescent="0.2">
      <c r="A136" s="245" t="s">
        <v>181</v>
      </c>
      <c r="B136" s="446" t="s">
        <v>182</v>
      </c>
      <c r="C136" s="53">
        <v>7</v>
      </c>
      <c r="D136" s="53">
        <v>15</v>
      </c>
      <c r="E136" s="53"/>
      <c r="F136" s="386">
        <v>22</v>
      </c>
    </row>
    <row r="137" spans="1:6" s="5" customFormat="1" x14ac:dyDescent="0.2">
      <c r="A137" s="244" t="s">
        <v>183</v>
      </c>
      <c r="B137" s="445" t="s">
        <v>184</v>
      </c>
      <c r="C137" s="52">
        <v>21</v>
      </c>
      <c r="D137" s="52">
        <v>23</v>
      </c>
      <c r="E137" s="52"/>
      <c r="F137" s="436">
        <v>44</v>
      </c>
    </row>
    <row r="138" spans="1:6" s="5" customFormat="1" x14ac:dyDescent="0.2">
      <c r="A138" s="245" t="s">
        <v>540</v>
      </c>
      <c r="B138" s="446" t="s">
        <v>541</v>
      </c>
      <c r="C138" s="53"/>
      <c r="D138" s="53">
        <v>2</v>
      </c>
      <c r="E138" s="53"/>
      <c r="F138" s="386">
        <v>2</v>
      </c>
    </row>
    <row r="139" spans="1:6" s="5" customFormat="1" x14ac:dyDescent="0.2">
      <c r="A139" s="244" t="s">
        <v>542</v>
      </c>
      <c r="B139" s="445" t="s">
        <v>543</v>
      </c>
      <c r="C139" s="52"/>
      <c r="D139" s="52">
        <v>1</v>
      </c>
      <c r="E139" s="52"/>
      <c r="F139" s="436">
        <v>1</v>
      </c>
    </row>
    <row r="140" spans="1:6" s="5" customFormat="1" x14ac:dyDescent="0.2">
      <c r="A140" s="245" t="s">
        <v>623</v>
      </c>
      <c r="B140" s="446" t="s">
        <v>624</v>
      </c>
      <c r="C140" s="53"/>
      <c r="D140" s="53">
        <v>1</v>
      </c>
      <c r="E140" s="53"/>
      <c r="F140" s="386">
        <v>1</v>
      </c>
    </row>
    <row r="141" spans="1:6" s="5" customFormat="1" x14ac:dyDescent="0.2">
      <c r="A141" s="244" t="s">
        <v>544</v>
      </c>
      <c r="B141" s="445" t="s">
        <v>545</v>
      </c>
      <c r="C141" s="52">
        <v>1</v>
      </c>
      <c r="D141" s="52">
        <v>1</v>
      </c>
      <c r="E141" s="52"/>
      <c r="F141" s="436">
        <v>2</v>
      </c>
    </row>
    <row r="142" spans="1:6" s="5" customFormat="1" x14ac:dyDescent="0.2">
      <c r="A142" s="245" t="s">
        <v>185</v>
      </c>
      <c r="B142" s="446" t="s">
        <v>186</v>
      </c>
      <c r="C142" s="53">
        <v>3</v>
      </c>
      <c r="D142" s="53">
        <v>6</v>
      </c>
      <c r="E142" s="53"/>
      <c r="F142" s="386">
        <v>9</v>
      </c>
    </row>
    <row r="143" spans="1:6" s="5" customFormat="1" x14ac:dyDescent="0.2">
      <c r="A143" s="244" t="s">
        <v>546</v>
      </c>
      <c r="B143" s="445" t="s">
        <v>547</v>
      </c>
      <c r="C143" s="52">
        <v>10</v>
      </c>
      <c r="D143" s="52">
        <v>8</v>
      </c>
      <c r="E143" s="52"/>
      <c r="F143" s="436">
        <v>18</v>
      </c>
    </row>
    <row r="144" spans="1:6" s="5" customFormat="1" x14ac:dyDescent="0.2">
      <c r="A144" s="245" t="s">
        <v>548</v>
      </c>
      <c r="B144" s="446" t="s">
        <v>549</v>
      </c>
      <c r="C144" s="53">
        <v>2</v>
      </c>
      <c r="D144" s="53">
        <v>1</v>
      </c>
      <c r="E144" s="53"/>
      <c r="F144" s="386">
        <v>3</v>
      </c>
    </row>
    <row r="145" spans="1:6" s="5" customFormat="1" x14ac:dyDescent="0.2">
      <c r="A145" s="244" t="s">
        <v>187</v>
      </c>
      <c r="B145" s="445" t="s">
        <v>188</v>
      </c>
      <c r="C145" s="52">
        <v>59</v>
      </c>
      <c r="D145" s="52">
        <v>39</v>
      </c>
      <c r="E145" s="52"/>
      <c r="F145" s="436">
        <v>98</v>
      </c>
    </row>
    <row r="146" spans="1:6" s="5" customFormat="1" x14ac:dyDescent="0.2">
      <c r="A146" s="245" t="s">
        <v>189</v>
      </c>
      <c r="B146" s="446" t="s">
        <v>190</v>
      </c>
      <c r="C146" s="53">
        <v>28</v>
      </c>
      <c r="D146" s="53">
        <v>11</v>
      </c>
      <c r="E146" s="53"/>
      <c r="F146" s="386">
        <v>39</v>
      </c>
    </row>
    <row r="147" spans="1:6" s="5" customFormat="1" x14ac:dyDescent="0.2">
      <c r="A147" s="244" t="s">
        <v>588</v>
      </c>
      <c r="B147" s="445" t="s">
        <v>589</v>
      </c>
      <c r="C147" s="52">
        <v>1</v>
      </c>
      <c r="D147" s="52"/>
      <c r="E147" s="52"/>
      <c r="F147" s="436">
        <v>1</v>
      </c>
    </row>
    <row r="148" spans="1:6" s="5" customFormat="1" x14ac:dyDescent="0.2">
      <c r="A148" s="245" t="s">
        <v>191</v>
      </c>
      <c r="B148" s="446" t="s">
        <v>192</v>
      </c>
      <c r="C148" s="53">
        <v>4</v>
      </c>
      <c r="D148" s="53">
        <v>5</v>
      </c>
      <c r="E148" s="53"/>
      <c r="F148" s="386">
        <v>9</v>
      </c>
    </row>
    <row r="149" spans="1:6" s="5" customFormat="1" x14ac:dyDescent="0.2">
      <c r="A149" s="244" t="s">
        <v>482</v>
      </c>
      <c r="B149" s="445" t="s">
        <v>483</v>
      </c>
      <c r="C149" s="52"/>
      <c r="D149" s="52">
        <v>2</v>
      </c>
      <c r="E149" s="52"/>
      <c r="F149" s="436">
        <v>2</v>
      </c>
    </row>
    <row r="150" spans="1:6" s="5" customFormat="1" x14ac:dyDescent="0.2">
      <c r="A150" s="245" t="s">
        <v>193</v>
      </c>
      <c r="B150" s="446" t="s">
        <v>194</v>
      </c>
      <c r="C150" s="53">
        <v>2</v>
      </c>
      <c r="D150" s="53">
        <v>4</v>
      </c>
      <c r="E150" s="53"/>
      <c r="F150" s="386">
        <v>6</v>
      </c>
    </row>
    <row r="151" spans="1:6" s="5" customFormat="1" x14ac:dyDescent="0.2">
      <c r="A151" s="244" t="s">
        <v>195</v>
      </c>
      <c r="B151" s="445" t="s">
        <v>196</v>
      </c>
      <c r="C151" s="52">
        <v>2</v>
      </c>
      <c r="D151" s="52">
        <v>3</v>
      </c>
      <c r="E151" s="52"/>
      <c r="F151" s="436">
        <v>5</v>
      </c>
    </row>
    <row r="152" spans="1:6" s="5" customFormat="1" x14ac:dyDescent="0.2">
      <c r="A152" s="245" t="s">
        <v>484</v>
      </c>
      <c r="B152" s="446" t="s">
        <v>485</v>
      </c>
      <c r="C152" s="53">
        <v>3</v>
      </c>
      <c r="D152" s="53">
        <v>3</v>
      </c>
      <c r="E152" s="53"/>
      <c r="F152" s="386">
        <v>6</v>
      </c>
    </row>
    <row r="153" spans="1:6" s="5" customFormat="1" x14ac:dyDescent="0.2">
      <c r="A153" s="244" t="s">
        <v>577</v>
      </c>
      <c r="B153" s="445" t="s">
        <v>578</v>
      </c>
      <c r="C153" s="52">
        <v>1</v>
      </c>
      <c r="D153" s="52">
        <v>3</v>
      </c>
      <c r="E153" s="52"/>
      <c r="F153" s="436">
        <v>4</v>
      </c>
    </row>
    <row r="154" spans="1:6" s="5" customFormat="1" x14ac:dyDescent="0.2">
      <c r="A154" s="245" t="s">
        <v>392</v>
      </c>
      <c r="B154" s="446" t="s">
        <v>393</v>
      </c>
      <c r="C154" s="53"/>
      <c r="D154" s="53">
        <v>2</v>
      </c>
      <c r="E154" s="53"/>
      <c r="F154" s="386">
        <v>2</v>
      </c>
    </row>
    <row r="155" spans="1:6" s="5" customFormat="1" x14ac:dyDescent="0.2">
      <c r="A155" s="244" t="s">
        <v>197</v>
      </c>
      <c r="B155" s="445" t="s">
        <v>198</v>
      </c>
      <c r="C155" s="52">
        <v>1</v>
      </c>
      <c r="D155" s="52"/>
      <c r="E155" s="52"/>
      <c r="F155" s="436">
        <v>1</v>
      </c>
    </row>
    <row r="156" spans="1:6" s="5" customFormat="1" x14ac:dyDescent="0.2">
      <c r="A156" s="245" t="s">
        <v>199</v>
      </c>
      <c r="B156" s="446" t="s">
        <v>200</v>
      </c>
      <c r="C156" s="53">
        <v>10</v>
      </c>
      <c r="D156" s="53">
        <v>17</v>
      </c>
      <c r="E156" s="53"/>
      <c r="F156" s="386">
        <v>27</v>
      </c>
    </row>
    <row r="157" spans="1:6" s="5" customFormat="1" x14ac:dyDescent="0.2">
      <c r="A157" s="244" t="s">
        <v>486</v>
      </c>
      <c r="B157" s="445" t="s">
        <v>487</v>
      </c>
      <c r="C157" s="52">
        <v>1</v>
      </c>
      <c r="D157" s="52"/>
      <c r="E157" s="52"/>
      <c r="F157" s="436">
        <v>1</v>
      </c>
    </row>
    <row r="158" spans="1:6" s="5" customFormat="1" x14ac:dyDescent="0.2">
      <c r="A158" s="245" t="s">
        <v>203</v>
      </c>
      <c r="B158" s="446" t="s">
        <v>204</v>
      </c>
      <c r="C158" s="53">
        <v>52</v>
      </c>
      <c r="D158" s="53">
        <v>49</v>
      </c>
      <c r="E158" s="53"/>
      <c r="F158" s="386">
        <v>101</v>
      </c>
    </row>
    <row r="159" spans="1:6" s="5" customFormat="1" x14ac:dyDescent="0.2">
      <c r="A159" s="244" t="s">
        <v>205</v>
      </c>
      <c r="B159" s="445" t="s">
        <v>206</v>
      </c>
      <c r="C159" s="52">
        <v>91</v>
      </c>
      <c r="D159" s="52">
        <v>25</v>
      </c>
      <c r="E159" s="52"/>
      <c r="F159" s="436">
        <v>116</v>
      </c>
    </row>
    <row r="160" spans="1:6" s="5" customFormat="1" x14ac:dyDescent="0.2">
      <c r="A160" s="245" t="s">
        <v>378</v>
      </c>
      <c r="B160" s="446" t="s">
        <v>379</v>
      </c>
      <c r="C160" s="53">
        <v>8</v>
      </c>
      <c r="D160" s="53">
        <v>33</v>
      </c>
      <c r="E160" s="53"/>
      <c r="F160" s="386">
        <v>41</v>
      </c>
    </row>
    <row r="161" spans="1:6" s="5" customFormat="1" x14ac:dyDescent="0.2">
      <c r="A161" s="244" t="s">
        <v>207</v>
      </c>
      <c r="B161" s="445" t="s">
        <v>208</v>
      </c>
      <c r="C161" s="52">
        <v>8</v>
      </c>
      <c r="D161" s="52">
        <v>7</v>
      </c>
      <c r="E161" s="52"/>
      <c r="F161" s="436">
        <v>15</v>
      </c>
    </row>
    <row r="162" spans="1:6" s="5" customFormat="1" x14ac:dyDescent="0.2">
      <c r="A162" s="245" t="s">
        <v>449</v>
      </c>
      <c r="B162" s="446" t="s">
        <v>450</v>
      </c>
      <c r="C162" s="53">
        <v>1</v>
      </c>
      <c r="D162" s="53">
        <v>1</v>
      </c>
      <c r="E162" s="53"/>
      <c r="F162" s="386">
        <v>2</v>
      </c>
    </row>
    <row r="163" spans="1:6" s="5" customFormat="1" x14ac:dyDescent="0.2">
      <c r="A163" s="244" t="s">
        <v>209</v>
      </c>
      <c r="B163" s="445" t="s">
        <v>210</v>
      </c>
      <c r="C163" s="52">
        <v>1</v>
      </c>
      <c r="D163" s="52"/>
      <c r="E163" s="52"/>
      <c r="F163" s="436">
        <v>1</v>
      </c>
    </row>
    <row r="164" spans="1:6" s="5" customFormat="1" x14ac:dyDescent="0.2">
      <c r="A164" s="245" t="s">
        <v>625</v>
      </c>
      <c r="B164" s="446" t="s">
        <v>626</v>
      </c>
      <c r="C164" s="53">
        <v>1</v>
      </c>
      <c r="D164" s="53">
        <v>1</v>
      </c>
      <c r="E164" s="53"/>
      <c r="F164" s="386">
        <v>2</v>
      </c>
    </row>
    <row r="165" spans="1:6" s="5" customFormat="1" x14ac:dyDescent="0.2">
      <c r="A165" s="244" t="s">
        <v>211</v>
      </c>
      <c r="B165" s="445" t="s">
        <v>212</v>
      </c>
      <c r="C165" s="52">
        <v>38</v>
      </c>
      <c r="D165" s="52">
        <v>29</v>
      </c>
      <c r="E165" s="52"/>
      <c r="F165" s="436">
        <v>67</v>
      </c>
    </row>
    <row r="166" spans="1:6" s="5" customFormat="1" x14ac:dyDescent="0.2">
      <c r="A166" s="245" t="s">
        <v>213</v>
      </c>
      <c r="B166" s="446" t="s">
        <v>214</v>
      </c>
      <c r="C166" s="53">
        <v>1</v>
      </c>
      <c r="D166" s="53">
        <v>3</v>
      </c>
      <c r="E166" s="53"/>
      <c r="F166" s="386">
        <v>4</v>
      </c>
    </row>
    <row r="167" spans="1:6" s="5" customFormat="1" x14ac:dyDescent="0.2">
      <c r="A167" s="244" t="s">
        <v>215</v>
      </c>
      <c r="B167" s="445" t="s">
        <v>216</v>
      </c>
      <c r="C167" s="52">
        <v>10</v>
      </c>
      <c r="D167" s="52">
        <v>12</v>
      </c>
      <c r="E167" s="52"/>
      <c r="F167" s="436">
        <v>22</v>
      </c>
    </row>
    <row r="168" spans="1:6" s="5" customFormat="1" x14ac:dyDescent="0.2">
      <c r="A168" s="245" t="s">
        <v>217</v>
      </c>
      <c r="B168" s="446" t="s">
        <v>218</v>
      </c>
      <c r="C168" s="53">
        <v>2</v>
      </c>
      <c r="D168" s="53">
        <v>9</v>
      </c>
      <c r="E168" s="53"/>
      <c r="F168" s="386">
        <v>11</v>
      </c>
    </row>
    <row r="169" spans="1:6" s="5" customFormat="1" x14ac:dyDescent="0.2">
      <c r="A169" s="244" t="s">
        <v>219</v>
      </c>
      <c r="B169" s="445" t="s">
        <v>220</v>
      </c>
      <c r="C169" s="52">
        <v>3</v>
      </c>
      <c r="D169" s="52">
        <v>4</v>
      </c>
      <c r="E169" s="52"/>
      <c r="F169" s="436">
        <v>7</v>
      </c>
    </row>
    <row r="170" spans="1:6" s="5" customFormat="1" x14ac:dyDescent="0.2">
      <c r="A170" s="245" t="s">
        <v>411</v>
      </c>
      <c r="B170" s="446" t="s">
        <v>412</v>
      </c>
      <c r="C170" s="53"/>
      <c r="D170" s="53">
        <v>2</v>
      </c>
      <c r="E170" s="53"/>
      <c r="F170" s="386">
        <v>2</v>
      </c>
    </row>
    <row r="171" spans="1:6" s="5" customFormat="1" x14ac:dyDescent="0.2">
      <c r="A171" s="244" t="s">
        <v>550</v>
      </c>
      <c r="B171" s="445" t="s">
        <v>551</v>
      </c>
      <c r="C171" s="52"/>
      <c r="D171" s="52">
        <v>2</v>
      </c>
      <c r="E171" s="52"/>
      <c r="F171" s="436">
        <v>2</v>
      </c>
    </row>
    <row r="172" spans="1:6" s="5" customFormat="1" x14ac:dyDescent="0.2">
      <c r="A172" s="245" t="s">
        <v>221</v>
      </c>
      <c r="B172" s="446" t="s">
        <v>222</v>
      </c>
      <c r="C172" s="53">
        <v>2</v>
      </c>
      <c r="D172" s="53">
        <v>3</v>
      </c>
      <c r="E172" s="53"/>
      <c r="F172" s="386">
        <v>5</v>
      </c>
    </row>
    <row r="173" spans="1:6" s="5" customFormat="1" x14ac:dyDescent="0.2">
      <c r="A173" s="244" t="s">
        <v>552</v>
      </c>
      <c r="B173" s="445" t="s">
        <v>553</v>
      </c>
      <c r="C173" s="52"/>
      <c r="D173" s="52">
        <v>1</v>
      </c>
      <c r="E173" s="52"/>
      <c r="F173" s="436">
        <v>1</v>
      </c>
    </row>
    <row r="174" spans="1:6" s="5" customFormat="1" x14ac:dyDescent="0.2">
      <c r="A174" s="245" t="s">
        <v>223</v>
      </c>
      <c r="B174" s="446" t="s">
        <v>224</v>
      </c>
      <c r="C174" s="53">
        <v>2</v>
      </c>
      <c r="D174" s="53">
        <v>4</v>
      </c>
      <c r="E174" s="53"/>
      <c r="F174" s="386">
        <v>6</v>
      </c>
    </row>
    <row r="175" spans="1:6" s="5" customFormat="1" x14ac:dyDescent="0.2">
      <c r="A175" s="244" t="s">
        <v>554</v>
      </c>
      <c r="B175" s="445" t="s">
        <v>555</v>
      </c>
      <c r="C175" s="52"/>
      <c r="D175" s="52">
        <v>1</v>
      </c>
      <c r="E175" s="52"/>
      <c r="F175" s="436">
        <v>1</v>
      </c>
    </row>
    <row r="176" spans="1:6" s="5" customFormat="1" x14ac:dyDescent="0.2">
      <c r="A176" s="245" t="s">
        <v>225</v>
      </c>
      <c r="B176" s="446" t="s">
        <v>226</v>
      </c>
      <c r="C176" s="53">
        <v>4</v>
      </c>
      <c r="D176" s="53">
        <v>6</v>
      </c>
      <c r="E176" s="53"/>
      <c r="F176" s="386">
        <v>10</v>
      </c>
    </row>
    <row r="177" spans="1:6" s="5" customFormat="1" x14ac:dyDescent="0.2">
      <c r="A177" s="244" t="s">
        <v>227</v>
      </c>
      <c r="B177" s="445" t="s">
        <v>228</v>
      </c>
      <c r="C177" s="52">
        <v>1</v>
      </c>
      <c r="D177" s="52">
        <v>2</v>
      </c>
      <c r="E177" s="52"/>
      <c r="F177" s="436">
        <v>3</v>
      </c>
    </row>
    <row r="178" spans="1:6" s="5" customFormat="1" x14ac:dyDescent="0.2">
      <c r="A178" s="245" t="s">
        <v>229</v>
      </c>
      <c r="B178" s="446" t="s">
        <v>230</v>
      </c>
      <c r="C178" s="53"/>
      <c r="D178" s="53">
        <v>1</v>
      </c>
      <c r="E178" s="53"/>
      <c r="F178" s="386">
        <v>1</v>
      </c>
    </row>
    <row r="179" spans="1:6" s="5" customFormat="1" x14ac:dyDescent="0.2">
      <c r="A179" s="244" t="s">
        <v>394</v>
      </c>
      <c r="B179" s="445" t="s">
        <v>395</v>
      </c>
      <c r="C179" s="52">
        <v>2</v>
      </c>
      <c r="D179" s="52">
        <v>9</v>
      </c>
      <c r="E179" s="52"/>
      <c r="F179" s="436">
        <v>11</v>
      </c>
    </row>
    <row r="180" spans="1:6" s="5" customFormat="1" x14ac:dyDescent="0.2">
      <c r="A180" s="245" t="s">
        <v>231</v>
      </c>
      <c r="B180" s="446" t="s">
        <v>232</v>
      </c>
      <c r="C180" s="53">
        <v>8</v>
      </c>
      <c r="D180" s="53">
        <v>9</v>
      </c>
      <c r="E180" s="53"/>
      <c r="F180" s="386">
        <v>17</v>
      </c>
    </row>
    <row r="181" spans="1:6" s="5" customFormat="1" x14ac:dyDescent="0.2">
      <c r="A181" s="244" t="s">
        <v>556</v>
      </c>
      <c r="B181" s="445" t="s">
        <v>557</v>
      </c>
      <c r="C181" s="52">
        <v>2</v>
      </c>
      <c r="D181" s="52">
        <v>15</v>
      </c>
      <c r="E181" s="52"/>
      <c r="F181" s="436">
        <v>17</v>
      </c>
    </row>
    <row r="182" spans="1:6" s="5" customFormat="1" x14ac:dyDescent="0.2">
      <c r="A182" s="245" t="s">
        <v>233</v>
      </c>
      <c r="B182" s="446" t="s">
        <v>234</v>
      </c>
      <c r="C182" s="53">
        <v>5</v>
      </c>
      <c r="D182" s="53">
        <v>10</v>
      </c>
      <c r="E182" s="53"/>
      <c r="F182" s="386">
        <v>15</v>
      </c>
    </row>
    <row r="183" spans="1:6" s="5" customFormat="1" x14ac:dyDescent="0.2">
      <c r="A183" s="244" t="s">
        <v>235</v>
      </c>
      <c r="B183" s="445" t="s">
        <v>236</v>
      </c>
      <c r="C183" s="52">
        <v>39</v>
      </c>
      <c r="D183" s="52">
        <v>29</v>
      </c>
      <c r="E183" s="52"/>
      <c r="F183" s="436">
        <v>68</v>
      </c>
    </row>
    <row r="184" spans="1:6" s="5" customFormat="1" x14ac:dyDescent="0.2">
      <c r="A184" s="245" t="s">
        <v>237</v>
      </c>
      <c r="B184" s="446" t="s">
        <v>238</v>
      </c>
      <c r="C184" s="53">
        <v>8</v>
      </c>
      <c r="D184" s="53">
        <v>8</v>
      </c>
      <c r="E184" s="53"/>
      <c r="F184" s="386">
        <v>16</v>
      </c>
    </row>
    <row r="185" spans="1:6" s="5" customFormat="1" x14ac:dyDescent="0.2">
      <c r="A185" s="244" t="s">
        <v>239</v>
      </c>
      <c r="B185" s="445" t="s">
        <v>240</v>
      </c>
      <c r="C185" s="52">
        <v>25</v>
      </c>
      <c r="D185" s="52">
        <v>9</v>
      </c>
      <c r="E185" s="52"/>
      <c r="F185" s="436">
        <v>34</v>
      </c>
    </row>
    <row r="186" spans="1:6" s="5" customFormat="1" x14ac:dyDescent="0.2">
      <c r="A186" s="245" t="s">
        <v>241</v>
      </c>
      <c r="B186" s="446" t="s">
        <v>242</v>
      </c>
      <c r="C186" s="53">
        <v>9</v>
      </c>
      <c r="D186" s="53">
        <v>18</v>
      </c>
      <c r="E186" s="53"/>
      <c r="F186" s="386">
        <v>27</v>
      </c>
    </row>
    <row r="187" spans="1:6" s="5" customFormat="1" x14ac:dyDescent="0.2">
      <c r="A187" s="244" t="s">
        <v>243</v>
      </c>
      <c r="B187" s="445" t="s">
        <v>244</v>
      </c>
      <c r="C187" s="52">
        <v>33</v>
      </c>
      <c r="D187" s="52">
        <v>16</v>
      </c>
      <c r="E187" s="52"/>
      <c r="F187" s="436">
        <v>49</v>
      </c>
    </row>
    <row r="188" spans="1:6" s="5" customFormat="1" x14ac:dyDescent="0.2">
      <c r="A188" s="245" t="s">
        <v>245</v>
      </c>
      <c r="B188" s="446" t="s">
        <v>246</v>
      </c>
      <c r="C188" s="53">
        <v>2</v>
      </c>
      <c r="D188" s="53">
        <v>1</v>
      </c>
      <c r="E188" s="53"/>
      <c r="F188" s="386">
        <v>3</v>
      </c>
    </row>
    <row r="189" spans="1:6" s="5" customFormat="1" x14ac:dyDescent="0.2">
      <c r="A189" s="244" t="s">
        <v>590</v>
      </c>
      <c r="B189" s="445" t="s">
        <v>591</v>
      </c>
      <c r="C189" s="52"/>
      <c r="D189" s="52">
        <v>1</v>
      </c>
      <c r="E189" s="52"/>
      <c r="F189" s="436">
        <v>1</v>
      </c>
    </row>
    <row r="190" spans="1:6" s="5" customFormat="1" x14ac:dyDescent="0.2">
      <c r="A190" s="245" t="s">
        <v>247</v>
      </c>
      <c r="B190" s="446" t="s">
        <v>248</v>
      </c>
      <c r="C190" s="53">
        <v>12</v>
      </c>
      <c r="D190" s="53">
        <v>18</v>
      </c>
      <c r="E190" s="53"/>
      <c r="F190" s="386">
        <v>30</v>
      </c>
    </row>
    <row r="191" spans="1:6" s="5" customFormat="1" x14ac:dyDescent="0.2">
      <c r="A191" s="244" t="s">
        <v>249</v>
      </c>
      <c r="B191" s="445" t="s">
        <v>250</v>
      </c>
      <c r="C191" s="52">
        <v>31</v>
      </c>
      <c r="D191" s="52">
        <v>7</v>
      </c>
      <c r="E191" s="52"/>
      <c r="F191" s="436">
        <v>38</v>
      </c>
    </row>
    <row r="192" spans="1:6" s="5" customFormat="1" x14ac:dyDescent="0.2">
      <c r="A192" s="245" t="s">
        <v>558</v>
      </c>
      <c r="B192" s="446" t="s">
        <v>559</v>
      </c>
      <c r="C192" s="53"/>
      <c r="D192" s="53">
        <v>3</v>
      </c>
      <c r="E192" s="53"/>
      <c r="F192" s="386">
        <v>3</v>
      </c>
    </row>
    <row r="193" spans="1:6" s="5" customFormat="1" x14ac:dyDescent="0.2">
      <c r="A193" s="244" t="s">
        <v>251</v>
      </c>
      <c r="B193" s="445" t="s">
        <v>252</v>
      </c>
      <c r="C193" s="52">
        <v>16</v>
      </c>
      <c r="D193" s="52">
        <v>21</v>
      </c>
      <c r="E193" s="52"/>
      <c r="F193" s="436">
        <v>37</v>
      </c>
    </row>
    <row r="194" spans="1:6" s="5" customFormat="1" x14ac:dyDescent="0.2">
      <c r="A194" s="245" t="s">
        <v>592</v>
      </c>
      <c r="B194" s="446" t="s">
        <v>593</v>
      </c>
      <c r="C194" s="53"/>
      <c r="D194" s="53">
        <v>4</v>
      </c>
      <c r="E194" s="53"/>
      <c r="F194" s="386">
        <v>4</v>
      </c>
    </row>
    <row r="195" spans="1:6" s="5" customFormat="1" x14ac:dyDescent="0.2">
      <c r="A195" s="244" t="s">
        <v>560</v>
      </c>
      <c r="B195" s="445" t="s">
        <v>561</v>
      </c>
      <c r="C195" s="52">
        <v>1</v>
      </c>
      <c r="D195" s="52">
        <v>4</v>
      </c>
      <c r="E195" s="52"/>
      <c r="F195" s="436">
        <v>5</v>
      </c>
    </row>
    <row r="196" spans="1:6" s="5" customFormat="1" x14ac:dyDescent="0.2">
      <c r="A196" s="245" t="s">
        <v>294</v>
      </c>
      <c r="B196" s="446" t="s">
        <v>295</v>
      </c>
      <c r="C196" s="53">
        <v>2</v>
      </c>
      <c r="D196" s="53">
        <v>1</v>
      </c>
      <c r="E196" s="53"/>
      <c r="F196" s="386">
        <v>3</v>
      </c>
    </row>
    <row r="197" spans="1:6" s="5" customFormat="1" x14ac:dyDescent="0.2">
      <c r="A197" s="244" t="s">
        <v>594</v>
      </c>
      <c r="B197" s="445" t="s">
        <v>595</v>
      </c>
      <c r="C197" s="52">
        <v>5</v>
      </c>
      <c r="D197" s="52">
        <v>1</v>
      </c>
      <c r="E197" s="52"/>
      <c r="F197" s="436">
        <v>6</v>
      </c>
    </row>
    <row r="198" spans="1:6" s="5" customFormat="1" x14ac:dyDescent="0.2">
      <c r="A198" s="245" t="s">
        <v>253</v>
      </c>
      <c r="B198" s="446" t="s">
        <v>254</v>
      </c>
      <c r="C198" s="53">
        <v>18</v>
      </c>
      <c r="D198" s="53">
        <v>25</v>
      </c>
      <c r="E198" s="53"/>
      <c r="F198" s="386">
        <v>43</v>
      </c>
    </row>
    <row r="199" spans="1:6" s="5" customFormat="1" x14ac:dyDescent="0.2">
      <c r="A199" s="244" t="s">
        <v>488</v>
      </c>
      <c r="B199" s="445" t="s">
        <v>489</v>
      </c>
      <c r="C199" s="52"/>
      <c r="D199" s="52">
        <v>2</v>
      </c>
      <c r="E199" s="52"/>
      <c r="F199" s="436">
        <v>2</v>
      </c>
    </row>
    <row r="200" spans="1:6" ht="13.5" thickBot="1" x14ac:dyDescent="0.25">
      <c r="A200" s="515" t="s">
        <v>1</v>
      </c>
      <c r="B200" s="516"/>
      <c r="C200" s="439">
        <v>3432</v>
      </c>
      <c r="D200" s="440">
        <v>4089</v>
      </c>
      <c r="E200" s="447">
        <v>31</v>
      </c>
      <c r="F200" s="452">
        <v>7552</v>
      </c>
    </row>
    <row r="201" spans="1:6" ht="13.5" thickBot="1" x14ac:dyDescent="0.25">
      <c r="A201" s="21"/>
      <c r="B201" s="23"/>
      <c r="C201" s="404"/>
      <c r="D201" s="404"/>
    </row>
    <row r="202" spans="1:6" ht="33.75" x14ac:dyDescent="0.2">
      <c r="A202" s="21"/>
      <c r="B202" s="405" t="s">
        <v>255</v>
      </c>
      <c r="C202" s="476" t="s">
        <v>400</v>
      </c>
      <c r="D202" s="395" t="s">
        <v>38</v>
      </c>
      <c r="E202" s="476" t="s">
        <v>562</v>
      </c>
      <c r="F202" s="477" t="s">
        <v>39</v>
      </c>
    </row>
    <row r="203" spans="1:6" x14ac:dyDescent="0.2">
      <c r="A203" s="21"/>
      <c r="B203" s="405" t="s">
        <v>256</v>
      </c>
      <c r="C203" s="437">
        <v>1692</v>
      </c>
      <c r="D203" s="437">
        <v>1900</v>
      </c>
      <c r="E203" s="437">
        <v>31</v>
      </c>
      <c r="F203" s="437">
        <v>3623</v>
      </c>
    </row>
    <row r="204" spans="1:6" x14ac:dyDescent="0.2">
      <c r="A204" s="21"/>
      <c r="B204" s="405" t="s">
        <v>257</v>
      </c>
      <c r="C204" s="438">
        <v>1071</v>
      </c>
      <c r="D204" s="438">
        <v>1556</v>
      </c>
      <c r="E204" s="438">
        <v>0</v>
      </c>
      <c r="F204" s="438">
        <v>2627</v>
      </c>
    </row>
    <row r="205" spans="1:6" x14ac:dyDescent="0.2">
      <c r="A205" s="21"/>
      <c r="B205" s="405" t="s">
        <v>258</v>
      </c>
      <c r="C205" s="437">
        <v>669</v>
      </c>
      <c r="D205" s="437">
        <v>633</v>
      </c>
      <c r="E205" s="437">
        <v>0</v>
      </c>
      <c r="F205" s="437">
        <v>1302</v>
      </c>
    </row>
    <row r="220" spans="2:5" s="24" customFormat="1" ht="22.5" customHeight="1" x14ac:dyDescent="0.2">
      <c r="B220" s="1"/>
      <c r="C220" s="22"/>
      <c r="D220" s="22"/>
      <c r="E220" s="1"/>
    </row>
  </sheetData>
  <mergeCells count="5">
    <mergeCell ref="A5:A6"/>
    <mergeCell ref="B5:B6"/>
    <mergeCell ref="A200:B200"/>
    <mergeCell ref="A2:F4"/>
    <mergeCell ref="A1:F1"/>
  </mergeCells>
  <printOptions horizontalCentered="1"/>
  <pageMargins left="0.98425196850393704" right="0.39370078740157483" top="0.39370078740157483" bottom="0.39370078740157483" header="0" footer="0"/>
  <pageSetup paperSize="9" scale="84" fitToHeight="0" orientation="portrait" r:id="rId1"/>
  <rowBreaks count="1" manualBreakCount="1">
    <brk id="2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M159"/>
  <sheetViews>
    <sheetView tabSelected="1" view="pageBreakPreview" zoomScale="80" zoomScaleNormal="70" zoomScaleSheetLayoutView="80" workbookViewId="0">
      <selection activeCell="P19" sqref="P19"/>
    </sheetView>
  </sheetViews>
  <sheetFormatPr defaultRowHeight="12.75" x14ac:dyDescent="0.2"/>
  <cols>
    <col min="1" max="1" width="8.85546875" style="29"/>
    <col min="2" max="2" width="81.28515625" style="30" customWidth="1"/>
    <col min="3" max="3" width="13.28515625" style="30" customWidth="1"/>
    <col min="4" max="7" width="13.140625" style="30" customWidth="1"/>
    <col min="8" max="8" width="13.140625" style="29" customWidth="1"/>
    <col min="9" max="259" width="8.85546875" style="29"/>
    <col min="260" max="260" width="42.5703125" style="29" customWidth="1"/>
    <col min="261" max="264" width="24.28515625" style="29" customWidth="1"/>
    <col min="265" max="515" width="8.85546875" style="29"/>
    <col min="516" max="516" width="42.5703125" style="29" customWidth="1"/>
    <col min="517" max="520" width="24.28515625" style="29" customWidth="1"/>
    <col min="521" max="771" width="8.85546875" style="29"/>
    <col min="772" max="772" width="42.5703125" style="29" customWidth="1"/>
    <col min="773" max="776" width="24.28515625" style="29" customWidth="1"/>
    <col min="777" max="1027" width="8.85546875" style="29"/>
    <col min="1028" max="1028" width="42.5703125" style="29" customWidth="1"/>
    <col min="1029" max="1032" width="24.28515625" style="29" customWidth="1"/>
    <col min="1033" max="1283" width="8.85546875" style="29"/>
    <col min="1284" max="1284" width="42.5703125" style="29" customWidth="1"/>
    <col min="1285" max="1288" width="24.28515625" style="29" customWidth="1"/>
    <col min="1289" max="1539" width="8.85546875" style="29"/>
    <col min="1540" max="1540" width="42.5703125" style="29" customWidth="1"/>
    <col min="1541" max="1544" width="24.28515625" style="29" customWidth="1"/>
    <col min="1545" max="1795" width="8.85546875" style="29"/>
    <col min="1796" max="1796" width="42.5703125" style="29" customWidth="1"/>
    <col min="1797" max="1800" width="24.28515625" style="29" customWidth="1"/>
    <col min="1801" max="2051" width="8.85546875" style="29"/>
    <col min="2052" max="2052" width="42.5703125" style="29" customWidth="1"/>
    <col min="2053" max="2056" width="24.28515625" style="29" customWidth="1"/>
    <col min="2057" max="2307" width="8.85546875" style="29"/>
    <col min="2308" max="2308" width="42.5703125" style="29" customWidth="1"/>
    <col min="2309" max="2312" width="24.28515625" style="29" customWidth="1"/>
    <col min="2313" max="2563" width="8.85546875" style="29"/>
    <col min="2564" max="2564" width="42.5703125" style="29" customWidth="1"/>
    <col min="2565" max="2568" width="24.28515625" style="29" customWidth="1"/>
    <col min="2569" max="2819" width="8.85546875" style="29"/>
    <col min="2820" max="2820" width="42.5703125" style="29" customWidth="1"/>
    <col min="2821" max="2824" width="24.28515625" style="29" customWidth="1"/>
    <col min="2825" max="3075" width="8.85546875" style="29"/>
    <col min="3076" max="3076" width="42.5703125" style="29" customWidth="1"/>
    <col min="3077" max="3080" width="24.28515625" style="29" customWidth="1"/>
    <col min="3081" max="3331" width="8.85546875" style="29"/>
    <col min="3332" max="3332" width="42.5703125" style="29" customWidth="1"/>
    <col min="3333" max="3336" width="24.28515625" style="29" customWidth="1"/>
    <col min="3337" max="3587" width="8.85546875" style="29"/>
    <col min="3588" max="3588" width="42.5703125" style="29" customWidth="1"/>
    <col min="3589" max="3592" width="24.28515625" style="29" customWidth="1"/>
    <col min="3593" max="3843" width="8.85546875" style="29"/>
    <col min="3844" max="3844" width="42.5703125" style="29" customWidth="1"/>
    <col min="3845" max="3848" width="24.28515625" style="29" customWidth="1"/>
    <col min="3849" max="4099" width="8.85546875" style="29"/>
    <col min="4100" max="4100" width="42.5703125" style="29" customWidth="1"/>
    <col min="4101" max="4104" width="24.28515625" style="29" customWidth="1"/>
    <col min="4105" max="4355" width="8.85546875" style="29"/>
    <col min="4356" max="4356" width="42.5703125" style="29" customWidth="1"/>
    <col min="4357" max="4360" width="24.28515625" style="29" customWidth="1"/>
    <col min="4361" max="4611" width="8.85546875" style="29"/>
    <col min="4612" max="4612" width="42.5703125" style="29" customWidth="1"/>
    <col min="4613" max="4616" width="24.28515625" style="29" customWidth="1"/>
    <col min="4617" max="4867" width="8.85546875" style="29"/>
    <col min="4868" max="4868" width="42.5703125" style="29" customWidth="1"/>
    <col min="4869" max="4872" width="24.28515625" style="29" customWidth="1"/>
    <col min="4873" max="5123" width="8.85546875" style="29"/>
    <col min="5124" max="5124" width="42.5703125" style="29" customWidth="1"/>
    <col min="5125" max="5128" width="24.28515625" style="29" customWidth="1"/>
    <col min="5129" max="5379" width="8.85546875" style="29"/>
    <col min="5380" max="5380" width="42.5703125" style="29" customWidth="1"/>
    <col min="5381" max="5384" width="24.28515625" style="29" customWidth="1"/>
    <col min="5385" max="5635" width="8.85546875" style="29"/>
    <col min="5636" max="5636" width="42.5703125" style="29" customWidth="1"/>
    <col min="5637" max="5640" width="24.28515625" style="29" customWidth="1"/>
    <col min="5641" max="5891" width="8.85546875" style="29"/>
    <col min="5892" max="5892" width="42.5703125" style="29" customWidth="1"/>
    <col min="5893" max="5896" width="24.28515625" style="29" customWidth="1"/>
    <col min="5897" max="6147" width="8.85546875" style="29"/>
    <col min="6148" max="6148" width="42.5703125" style="29" customWidth="1"/>
    <col min="6149" max="6152" width="24.28515625" style="29" customWidth="1"/>
    <col min="6153" max="6403" width="8.85546875" style="29"/>
    <col min="6404" max="6404" width="42.5703125" style="29" customWidth="1"/>
    <col min="6405" max="6408" width="24.28515625" style="29" customWidth="1"/>
    <col min="6409" max="6659" width="8.85546875" style="29"/>
    <col min="6660" max="6660" width="42.5703125" style="29" customWidth="1"/>
    <col min="6661" max="6664" width="24.28515625" style="29" customWidth="1"/>
    <col min="6665" max="6915" width="8.85546875" style="29"/>
    <col min="6916" max="6916" width="42.5703125" style="29" customWidth="1"/>
    <col min="6917" max="6920" width="24.28515625" style="29" customWidth="1"/>
    <col min="6921" max="7171" width="8.85546875" style="29"/>
    <col min="7172" max="7172" width="42.5703125" style="29" customWidth="1"/>
    <col min="7173" max="7176" width="24.28515625" style="29" customWidth="1"/>
    <col min="7177" max="7427" width="8.85546875" style="29"/>
    <col min="7428" max="7428" width="42.5703125" style="29" customWidth="1"/>
    <col min="7429" max="7432" width="24.28515625" style="29" customWidth="1"/>
    <col min="7433" max="7683" width="8.85546875" style="29"/>
    <col min="7684" max="7684" width="42.5703125" style="29" customWidth="1"/>
    <col min="7685" max="7688" width="24.28515625" style="29" customWidth="1"/>
    <col min="7689" max="7939" width="8.85546875" style="29"/>
    <col min="7940" max="7940" width="42.5703125" style="29" customWidth="1"/>
    <col min="7941" max="7944" width="24.28515625" style="29" customWidth="1"/>
    <col min="7945" max="8195" width="8.85546875" style="29"/>
    <col min="8196" max="8196" width="42.5703125" style="29" customWidth="1"/>
    <col min="8197" max="8200" width="24.28515625" style="29" customWidth="1"/>
    <col min="8201" max="8451" width="8.85546875" style="29"/>
    <col min="8452" max="8452" width="42.5703125" style="29" customWidth="1"/>
    <col min="8453" max="8456" width="24.28515625" style="29" customWidth="1"/>
    <col min="8457" max="8707" width="8.85546875" style="29"/>
    <col min="8708" max="8708" width="42.5703125" style="29" customWidth="1"/>
    <col min="8709" max="8712" width="24.28515625" style="29" customWidth="1"/>
    <col min="8713" max="8963" width="8.85546875" style="29"/>
    <col min="8964" max="8964" width="42.5703125" style="29" customWidth="1"/>
    <col min="8965" max="8968" width="24.28515625" style="29" customWidth="1"/>
    <col min="8969" max="9219" width="8.85546875" style="29"/>
    <col min="9220" max="9220" width="42.5703125" style="29" customWidth="1"/>
    <col min="9221" max="9224" width="24.28515625" style="29" customWidth="1"/>
    <col min="9225" max="9475" width="8.85546875" style="29"/>
    <col min="9476" max="9476" width="42.5703125" style="29" customWidth="1"/>
    <col min="9477" max="9480" width="24.28515625" style="29" customWidth="1"/>
    <col min="9481" max="9731" width="8.85546875" style="29"/>
    <col min="9732" max="9732" width="42.5703125" style="29" customWidth="1"/>
    <col min="9733" max="9736" width="24.28515625" style="29" customWidth="1"/>
    <col min="9737" max="9987" width="8.85546875" style="29"/>
    <col min="9988" max="9988" width="42.5703125" style="29" customWidth="1"/>
    <col min="9989" max="9992" width="24.28515625" style="29" customWidth="1"/>
    <col min="9993" max="10243" width="8.85546875" style="29"/>
    <col min="10244" max="10244" width="42.5703125" style="29" customWidth="1"/>
    <col min="10245" max="10248" width="24.28515625" style="29" customWidth="1"/>
    <col min="10249" max="10499" width="8.85546875" style="29"/>
    <col min="10500" max="10500" width="42.5703125" style="29" customWidth="1"/>
    <col min="10501" max="10504" width="24.28515625" style="29" customWidth="1"/>
    <col min="10505" max="10755" width="8.85546875" style="29"/>
    <col min="10756" max="10756" width="42.5703125" style="29" customWidth="1"/>
    <col min="10757" max="10760" width="24.28515625" style="29" customWidth="1"/>
    <col min="10761" max="11011" width="8.85546875" style="29"/>
    <col min="11012" max="11012" width="42.5703125" style="29" customWidth="1"/>
    <col min="11013" max="11016" width="24.28515625" style="29" customWidth="1"/>
    <col min="11017" max="11267" width="8.85546875" style="29"/>
    <col min="11268" max="11268" width="42.5703125" style="29" customWidth="1"/>
    <col min="11269" max="11272" width="24.28515625" style="29" customWidth="1"/>
    <col min="11273" max="11523" width="8.85546875" style="29"/>
    <col min="11524" max="11524" width="42.5703125" style="29" customWidth="1"/>
    <col min="11525" max="11528" width="24.28515625" style="29" customWidth="1"/>
    <col min="11529" max="11779" width="8.85546875" style="29"/>
    <col min="11780" max="11780" width="42.5703125" style="29" customWidth="1"/>
    <col min="11781" max="11784" width="24.28515625" style="29" customWidth="1"/>
    <col min="11785" max="12035" width="8.85546875" style="29"/>
    <col min="12036" max="12036" width="42.5703125" style="29" customWidth="1"/>
    <col min="12037" max="12040" width="24.28515625" style="29" customWidth="1"/>
    <col min="12041" max="12291" width="8.85546875" style="29"/>
    <col min="12292" max="12292" width="42.5703125" style="29" customWidth="1"/>
    <col min="12293" max="12296" width="24.28515625" style="29" customWidth="1"/>
    <col min="12297" max="12547" width="8.85546875" style="29"/>
    <col min="12548" max="12548" width="42.5703125" style="29" customWidth="1"/>
    <col min="12549" max="12552" width="24.28515625" style="29" customWidth="1"/>
    <col min="12553" max="12803" width="8.85546875" style="29"/>
    <col min="12804" max="12804" width="42.5703125" style="29" customWidth="1"/>
    <col min="12805" max="12808" width="24.28515625" style="29" customWidth="1"/>
    <col min="12809" max="13059" width="8.85546875" style="29"/>
    <col min="13060" max="13060" width="42.5703125" style="29" customWidth="1"/>
    <col min="13061" max="13064" width="24.28515625" style="29" customWidth="1"/>
    <col min="13065" max="13315" width="8.85546875" style="29"/>
    <col min="13316" max="13316" width="42.5703125" style="29" customWidth="1"/>
    <col min="13317" max="13320" width="24.28515625" style="29" customWidth="1"/>
    <col min="13321" max="13571" width="8.85546875" style="29"/>
    <col min="13572" max="13572" width="42.5703125" style="29" customWidth="1"/>
    <col min="13573" max="13576" width="24.28515625" style="29" customWidth="1"/>
    <col min="13577" max="13827" width="8.85546875" style="29"/>
    <col min="13828" max="13828" width="42.5703125" style="29" customWidth="1"/>
    <col min="13829" max="13832" width="24.28515625" style="29" customWidth="1"/>
    <col min="13833" max="14083" width="8.85546875" style="29"/>
    <col min="14084" max="14084" width="42.5703125" style="29" customWidth="1"/>
    <col min="14085" max="14088" width="24.28515625" style="29" customWidth="1"/>
    <col min="14089" max="14339" width="8.85546875" style="29"/>
    <col min="14340" max="14340" width="42.5703125" style="29" customWidth="1"/>
    <col min="14341" max="14344" width="24.28515625" style="29" customWidth="1"/>
    <col min="14345" max="14595" width="8.85546875" style="29"/>
    <col min="14596" max="14596" width="42.5703125" style="29" customWidth="1"/>
    <col min="14597" max="14600" width="24.28515625" style="29" customWidth="1"/>
    <col min="14601" max="14851" width="8.85546875" style="29"/>
    <col min="14852" max="14852" width="42.5703125" style="29" customWidth="1"/>
    <col min="14853" max="14856" width="24.28515625" style="29" customWidth="1"/>
    <col min="14857" max="15107" width="8.85546875" style="29"/>
    <col min="15108" max="15108" width="42.5703125" style="29" customWidth="1"/>
    <col min="15109" max="15112" width="24.28515625" style="29" customWidth="1"/>
    <col min="15113" max="15363" width="8.85546875" style="29"/>
    <col min="15364" max="15364" width="42.5703125" style="29" customWidth="1"/>
    <col min="15365" max="15368" width="24.28515625" style="29" customWidth="1"/>
    <col min="15369" max="15619" width="8.85546875" style="29"/>
    <col min="15620" max="15620" width="42.5703125" style="29" customWidth="1"/>
    <col min="15621" max="15624" width="24.28515625" style="29" customWidth="1"/>
    <col min="15625" max="15875" width="8.85546875" style="29"/>
    <col min="15876" max="15876" width="42.5703125" style="29" customWidth="1"/>
    <col min="15877" max="15880" width="24.28515625" style="29" customWidth="1"/>
    <col min="15881" max="16131" width="8.85546875" style="29"/>
    <col min="16132" max="16132" width="42.5703125" style="29" customWidth="1"/>
    <col min="16133" max="16136" width="24.28515625" style="29" customWidth="1"/>
    <col min="16137" max="16384" width="8.85546875" style="29"/>
  </cols>
  <sheetData>
    <row r="1" spans="1:13" x14ac:dyDescent="0.2">
      <c r="E1" s="520" t="s">
        <v>266</v>
      </c>
      <c r="F1" s="520"/>
      <c r="G1" s="520"/>
      <c r="H1" s="520"/>
    </row>
    <row r="3" spans="1:13" ht="15.75" customHeight="1" x14ac:dyDescent="0.2">
      <c r="A3" s="521" t="s">
        <v>684</v>
      </c>
      <c r="B3" s="521"/>
      <c r="C3" s="521"/>
      <c r="D3" s="521"/>
      <c r="E3" s="521"/>
      <c r="F3" s="521"/>
      <c r="G3" s="521"/>
      <c r="H3" s="521"/>
    </row>
    <row r="4" spans="1:13" ht="15.75" thickBot="1" x14ac:dyDescent="0.3">
      <c r="B4" s="32"/>
      <c r="C4" s="32"/>
      <c r="D4" s="351"/>
      <c r="E4" s="351"/>
      <c r="F4" s="351"/>
      <c r="G4" s="32"/>
      <c r="H4" s="32"/>
    </row>
    <row r="5" spans="1:13" ht="67.5" customHeight="1" x14ac:dyDescent="0.2">
      <c r="A5" s="353" t="s">
        <v>265</v>
      </c>
      <c r="B5" s="352" t="s">
        <v>423</v>
      </c>
      <c r="C5" s="25" t="s">
        <v>562</v>
      </c>
      <c r="D5" s="352" t="s">
        <v>264</v>
      </c>
      <c r="E5" s="352" t="s">
        <v>400</v>
      </c>
      <c r="F5" s="352" t="s">
        <v>461</v>
      </c>
      <c r="G5" s="352" t="s">
        <v>263</v>
      </c>
      <c r="H5" s="354" t="s">
        <v>401</v>
      </c>
    </row>
    <row r="6" spans="1:13" s="178" customFormat="1" ht="17.25" customHeight="1" x14ac:dyDescent="0.2">
      <c r="A6" s="448">
        <v>1</v>
      </c>
      <c r="B6" s="479" t="s">
        <v>413</v>
      </c>
      <c r="C6" s="479"/>
      <c r="D6" s="449">
        <v>7</v>
      </c>
      <c r="E6" s="449">
        <v>129</v>
      </c>
      <c r="F6" s="449">
        <v>156</v>
      </c>
      <c r="G6" s="450">
        <v>292</v>
      </c>
      <c r="H6" s="451">
        <f>G6/6831</f>
        <v>4.2746303615868834E-2</v>
      </c>
      <c r="J6" s="179"/>
      <c r="K6" s="179"/>
      <c r="L6" s="179"/>
      <c r="M6" s="179"/>
    </row>
    <row r="7" spans="1:13" ht="17.25" customHeight="1" x14ac:dyDescent="0.2">
      <c r="A7" s="418">
        <v>2</v>
      </c>
      <c r="B7" s="480" t="s">
        <v>490</v>
      </c>
      <c r="C7" s="480"/>
      <c r="D7" s="419"/>
      <c r="E7" s="419">
        <v>1</v>
      </c>
      <c r="F7" s="419">
        <v>5</v>
      </c>
      <c r="G7" s="420">
        <v>6</v>
      </c>
      <c r="H7" s="421">
        <f t="shared" ref="H7:H20" si="0">G7/6831</f>
        <v>8.7834870443566099E-4</v>
      </c>
      <c r="J7" s="30"/>
      <c r="K7" s="30"/>
      <c r="L7" s="30"/>
      <c r="M7" s="30"/>
    </row>
    <row r="8" spans="1:13" s="178" customFormat="1" ht="17.25" customHeight="1" x14ac:dyDescent="0.2">
      <c r="A8" s="448">
        <v>3</v>
      </c>
      <c r="B8" s="479" t="s">
        <v>414</v>
      </c>
      <c r="C8" s="479"/>
      <c r="D8" s="449"/>
      <c r="E8" s="449">
        <v>7</v>
      </c>
      <c r="F8" s="449">
        <v>7</v>
      </c>
      <c r="G8" s="450">
        <v>14</v>
      </c>
      <c r="H8" s="451">
        <f t="shared" si="0"/>
        <v>2.0494803103498754E-3</v>
      </c>
      <c r="J8" s="179"/>
      <c r="K8" s="179"/>
      <c r="L8" s="179"/>
      <c r="M8" s="179"/>
    </row>
    <row r="9" spans="1:13" s="178" customFormat="1" ht="17.25" customHeight="1" x14ac:dyDescent="0.2">
      <c r="A9" s="418">
        <v>4</v>
      </c>
      <c r="B9" s="480" t="s">
        <v>415</v>
      </c>
      <c r="C9" s="480"/>
      <c r="D9" s="419">
        <v>3</v>
      </c>
      <c r="E9" s="419">
        <v>47</v>
      </c>
      <c r="F9" s="419">
        <v>38</v>
      </c>
      <c r="G9" s="420">
        <v>88</v>
      </c>
      <c r="H9" s="421">
        <f t="shared" si="0"/>
        <v>1.2882447665056361E-2</v>
      </c>
      <c r="J9" s="179"/>
      <c r="K9" s="179"/>
      <c r="L9" s="179"/>
      <c r="M9" s="179"/>
    </row>
    <row r="10" spans="1:13" s="178" customFormat="1" ht="17.25" customHeight="1" x14ac:dyDescent="0.2">
      <c r="A10" s="448">
        <v>5</v>
      </c>
      <c r="B10" s="479" t="s">
        <v>416</v>
      </c>
      <c r="C10" s="481">
        <v>2</v>
      </c>
      <c r="D10" s="449">
        <v>1</v>
      </c>
      <c r="E10" s="449">
        <v>88</v>
      </c>
      <c r="F10" s="449">
        <v>50</v>
      </c>
      <c r="G10" s="450">
        <v>141</v>
      </c>
      <c r="H10" s="451">
        <f t="shared" si="0"/>
        <v>2.0641194554238032E-2</v>
      </c>
      <c r="J10" s="179"/>
      <c r="K10" s="179"/>
      <c r="L10" s="179"/>
      <c r="M10" s="179"/>
    </row>
    <row r="11" spans="1:13" s="178" customFormat="1" ht="17.25" customHeight="1" x14ac:dyDescent="0.2">
      <c r="A11" s="418">
        <v>6</v>
      </c>
      <c r="B11" s="480" t="s">
        <v>417</v>
      </c>
      <c r="C11" s="480"/>
      <c r="D11" s="419">
        <v>2</v>
      </c>
      <c r="E11" s="419">
        <v>28</v>
      </c>
      <c r="F11" s="419">
        <v>22</v>
      </c>
      <c r="G11" s="420">
        <v>52</v>
      </c>
      <c r="H11" s="421">
        <f t="shared" si="0"/>
        <v>7.6123554384423947E-3</v>
      </c>
      <c r="J11" s="179"/>
      <c r="K11" s="3">
        <v>4792</v>
      </c>
      <c r="L11" s="179"/>
      <c r="M11" s="179"/>
    </row>
    <row r="12" spans="1:13" s="178" customFormat="1" ht="17.25" customHeight="1" x14ac:dyDescent="0.2">
      <c r="A12" s="448">
        <v>7</v>
      </c>
      <c r="B12" s="479" t="s">
        <v>418</v>
      </c>
      <c r="C12" s="479"/>
      <c r="D12" s="449">
        <v>4</v>
      </c>
      <c r="E12" s="449">
        <v>48</v>
      </c>
      <c r="F12" s="449">
        <v>34</v>
      </c>
      <c r="G12" s="450">
        <v>86</v>
      </c>
      <c r="H12" s="451">
        <f t="shared" si="0"/>
        <v>1.2589664763577807E-2</v>
      </c>
      <c r="J12" s="179"/>
      <c r="K12" s="179"/>
      <c r="L12" s="179"/>
      <c r="M12" s="179"/>
    </row>
    <row r="13" spans="1:13" s="178" customFormat="1" ht="17.25" customHeight="1" x14ac:dyDescent="0.2">
      <c r="A13" s="418">
        <v>8</v>
      </c>
      <c r="B13" s="480" t="s">
        <v>419</v>
      </c>
      <c r="C13" s="480"/>
      <c r="D13" s="419"/>
      <c r="E13" s="419">
        <v>18</v>
      </c>
      <c r="F13" s="419">
        <v>24</v>
      </c>
      <c r="G13" s="420">
        <v>42</v>
      </c>
      <c r="H13" s="421">
        <f t="shared" si="0"/>
        <v>6.148440931049627E-3</v>
      </c>
      <c r="J13" s="179"/>
      <c r="K13" s="179"/>
      <c r="L13" s="179"/>
      <c r="M13" s="179"/>
    </row>
    <row r="14" spans="1:13" s="178" customFormat="1" ht="17.25" customHeight="1" x14ac:dyDescent="0.2">
      <c r="A14" s="448">
        <v>9</v>
      </c>
      <c r="B14" s="479" t="s">
        <v>682</v>
      </c>
      <c r="C14" s="479"/>
      <c r="D14" s="449"/>
      <c r="E14" s="449">
        <v>1</v>
      </c>
      <c r="F14" s="449">
        <v>1</v>
      </c>
      <c r="G14" s="450">
        <v>2</v>
      </c>
      <c r="H14" s="451">
        <f t="shared" si="0"/>
        <v>2.9278290147855365E-4</v>
      </c>
      <c r="J14" s="179"/>
      <c r="K14" s="179"/>
      <c r="L14" s="179"/>
      <c r="M14" s="179"/>
    </row>
    <row r="15" spans="1:13" s="178" customFormat="1" ht="17.25" customHeight="1" x14ac:dyDescent="0.2">
      <c r="A15" s="418">
        <v>10</v>
      </c>
      <c r="B15" s="480" t="s">
        <v>420</v>
      </c>
      <c r="C15" s="480"/>
      <c r="D15" s="419"/>
      <c r="E15" s="419">
        <v>4</v>
      </c>
      <c r="F15" s="419">
        <v>7</v>
      </c>
      <c r="G15" s="420">
        <v>11</v>
      </c>
      <c r="H15" s="421">
        <f t="shared" si="0"/>
        <v>1.6103059581320451E-3</v>
      </c>
      <c r="J15" s="179"/>
      <c r="K15" s="179"/>
      <c r="L15" s="179"/>
      <c r="M15" s="179"/>
    </row>
    <row r="16" spans="1:13" s="178" customFormat="1" ht="17.25" customHeight="1" x14ac:dyDescent="0.2">
      <c r="A16" s="448">
        <v>11</v>
      </c>
      <c r="B16" s="479" t="s">
        <v>421</v>
      </c>
      <c r="C16" s="479"/>
      <c r="D16" s="449">
        <v>2</v>
      </c>
      <c r="E16" s="449">
        <v>17</v>
      </c>
      <c r="F16" s="449">
        <v>10</v>
      </c>
      <c r="G16" s="450">
        <v>29</v>
      </c>
      <c r="H16" s="451">
        <f t="shared" si="0"/>
        <v>4.2453520714390283E-3</v>
      </c>
      <c r="J16" s="179"/>
      <c r="K16" s="179"/>
      <c r="L16" s="179"/>
      <c r="M16" s="179"/>
    </row>
    <row r="17" spans="1:13" s="178" customFormat="1" ht="17.25" customHeight="1" x14ac:dyDescent="0.2">
      <c r="A17" s="418">
        <v>12</v>
      </c>
      <c r="B17" s="480" t="s">
        <v>422</v>
      </c>
      <c r="C17" s="480"/>
      <c r="D17" s="419"/>
      <c r="E17" s="419">
        <v>4</v>
      </c>
      <c r="F17" s="419">
        <v>1</v>
      </c>
      <c r="G17" s="420">
        <v>5</v>
      </c>
      <c r="H17" s="421">
        <f t="shared" si="0"/>
        <v>7.3195725369638409E-4</v>
      </c>
      <c r="J17" s="179"/>
      <c r="K17" s="179"/>
      <c r="L17" s="179"/>
      <c r="M17" s="179"/>
    </row>
    <row r="18" spans="1:13" s="178" customFormat="1" ht="17.25" customHeight="1" x14ac:dyDescent="0.2">
      <c r="A18" s="448">
        <v>13</v>
      </c>
      <c r="B18" s="479" t="s">
        <v>563</v>
      </c>
      <c r="C18" s="479"/>
      <c r="D18" s="449"/>
      <c r="E18" s="449">
        <v>3</v>
      </c>
      <c r="F18" s="449">
        <v>3</v>
      </c>
      <c r="G18" s="450">
        <v>6</v>
      </c>
      <c r="H18" s="451">
        <f t="shared" si="0"/>
        <v>8.7834870443566099E-4</v>
      </c>
      <c r="J18" s="179"/>
      <c r="K18" s="179"/>
      <c r="L18" s="179"/>
      <c r="M18" s="179"/>
    </row>
    <row r="19" spans="1:13" s="178" customFormat="1" ht="17.25" customHeight="1" x14ac:dyDescent="0.2">
      <c r="A19" s="418">
        <v>14</v>
      </c>
      <c r="B19" s="480" t="s">
        <v>491</v>
      </c>
      <c r="C19" s="480"/>
      <c r="D19" s="419"/>
      <c r="E19" s="419">
        <v>2</v>
      </c>
      <c r="F19" s="419">
        <v>1</v>
      </c>
      <c r="G19" s="420">
        <v>3</v>
      </c>
      <c r="H19" s="421">
        <f t="shared" si="0"/>
        <v>4.391743522178305E-4</v>
      </c>
      <c r="J19" s="179"/>
      <c r="K19" s="179"/>
      <c r="L19" s="179"/>
      <c r="M19" s="179"/>
    </row>
    <row r="20" spans="1:13" s="178" customFormat="1" ht="17.25" customHeight="1" x14ac:dyDescent="0.2">
      <c r="A20" s="448">
        <v>15</v>
      </c>
      <c r="B20" s="479" t="s">
        <v>683</v>
      </c>
      <c r="C20" s="479"/>
      <c r="D20" s="449"/>
      <c r="E20" s="449">
        <v>2</v>
      </c>
      <c r="F20" s="449">
        <v>1</v>
      </c>
      <c r="G20" s="450">
        <v>3</v>
      </c>
      <c r="H20" s="451">
        <f t="shared" si="0"/>
        <v>4.391743522178305E-4</v>
      </c>
      <c r="J20" s="179"/>
      <c r="K20" s="179"/>
      <c r="L20" s="179"/>
      <c r="M20" s="179"/>
    </row>
    <row r="21" spans="1:13" s="180" customFormat="1" ht="22.5" customHeight="1" thickBot="1" x14ac:dyDescent="0.25">
      <c r="A21" s="522" t="s">
        <v>1</v>
      </c>
      <c r="B21" s="523"/>
      <c r="C21" s="478">
        <v>2</v>
      </c>
      <c r="D21" s="406">
        <v>19</v>
      </c>
      <c r="E21" s="406">
        <v>399</v>
      </c>
      <c r="F21" s="406">
        <v>360</v>
      </c>
      <c r="G21" s="407">
        <v>780</v>
      </c>
      <c r="H21" s="417">
        <f>G21/6831</f>
        <v>0.11418533157663592</v>
      </c>
      <c r="K21" s="181"/>
      <c r="L21" s="181"/>
      <c r="M21" s="181"/>
    </row>
    <row r="22" spans="1:13" x14ac:dyDescent="0.2">
      <c r="A22" s="31"/>
      <c r="C22" s="246">
        <f>C21/'Anexa 01'!E14</f>
        <v>0.13333333333333333</v>
      </c>
      <c r="D22" s="246">
        <f>D21/'Anexa 01'!$E$13</f>
        <v>4.3577981651376149E-2</v>
      </c>
      <c r="E22" s="246">
        <f>E21/'Anexa 01'!$E$10</f>
        <v>0.1293774319066148</v>
      </c>
      <c r="F22" s="246">
        <f>F21/'Anexa 01'!$E$12</f>
        <v>0.10922330097087378</v>
      </c>
    </row>
    <row r="23" spans="1:13" x14ac:dyDescent="0.2">
      <c r="A23" s="31"/>
    </row>
    <row r="24" spans="1:13" x14ac:dyDescent="0.2">
      <c r="A24" s="31"/>
    </row>
    <row r="25" spans="1:13" x14ac:dyDescent="0.2">
      <c r="A25" s="31"/>
    </row>
    <row r="26" spans="1:13" x14ac:dyDescent="0.2">
      <c r="A26" s="31"/>
    </row>
    <row r="27" spans="1:13" x14ac:dyDescent="0.2">
      <c r="A27" s="31"/>
    </row>
    <row r="28" spans="1:13" x14ac:dyDescent="0.2">
      <c r="A28" s="31"/>
    </row>
    <row r="29" spans="1:13" x14ac:dyDescent="0.2">
      <c r="A29" s="31"/>
    </row>
    <row r="30" spans="1:13" x14ac:dyDescent="0.2">
      <c r="A30" s="31"/>
    </row>
    <row r="31" spans="1:13" x14ac:dyDescent="0.2">
      <c r="A31" s="31"/>
    </row>
    <row r="32" spans="1:13" x14ac:dyDescent="0.2">
      <c r="A32" s="31"/>
    </row>
    <row r="33" spans="1:1" x14ac:dyDescent="0.2">
      <c r="A33" s="31"/>
    </row>
    <row r="157" spans="4:5" x14ac:dyDescent="0.2">
      <c r="D157" s="30">
        <f>SUM(D6:D91)</f>
        <v>38.043577981651374</v>
      </c>
      <c r="E157" s="30">
        <f>SUM(E6:E91)</f>
        <v>798.12937743190662</v>
      </c>
    </row>
    <row r="158" spans="4:5" x14ac:dyDescent="0.2">
      <c r="D158" s="30">
        <f>SUM(D92:D96)</f>
        <v>0</v>
      </c>
      <c r="E158" s="30">
        <f t="shared" ref="E158" si="1">SUM(E92:E96)</f>
        <v>0</v>
      </c>
    </row>
    <row r="159" spans="4:5" x14ac:dyDescent="0.2">
      <c r="D159" s="30">
        <f>SUM(D97:D153)</f>
        <v>0</v>
      </c>
      <c r="E159" s="30">
        <f t="shared" ref="E159" si="2">SUM(E97:E153)</f>
        <v>0</v>
      </c>
    </row>
  </sheetData>
  <mergeCells count="3">
    <mergeCell ref="E1:H1"/>
    <mergeCell ref="A3:H3"/>
    <mergeCell ref="A21:B21"/>
  </mergeCells>
  <printOptions horizontalCentered="1"/>
  <pageMargins left="0.98425196850393704" right="0.39370078740157483" top="0.39370078740157483" bottom="0.39370078740157483" header="0" footer="0"/>
  <pageSetup paperSize="9" scale="7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DZ184"/>
  <sheetViews>
    <sheetView tabSelected="1" view="pageBreakPreview" zoomScaleSheetLayoutView="100" workbookViewId="0">
      <pane ySplit="7" topLeftCell="A11" activePane="bottomLeft" state="frozen"/>
      <selection activeCell="P19" sqref="P19"/>
      <selection pane="bottomLeft" activeCell="P19" sqref="P19"/>
    </sheetView>
  </sheetViews>
  <sheetFormatPr defaultColWidth="4.7109375" defaultRowHeight="12.75" x14ac:dyDescent="0.2"/>
  <cols>
    <col min="1" max="1" width="5.28515625" style="12" customWidth="1"/>
    <col min="2" max="2" width="31.28515625" style="33" bestFit="1" customWidth="1"/>
    <col min="3" max="3" width="5.140625" style="12" customWidth="1"/>
    <col min="4" max="4" width="11.42578125" style="11" customWidth="1"/>
    <col min="5" max="5" width="5.140625" style="12" customWidth="1"/>
    <col min="6" max="6" width="10.85546875" style="11" customWidth="1"/>
    <col min="7" max="7" width="5.140625" style="12" customWidth="1"/>
    <col min="8" max="8" width="10.85546875" style="11" customWidth="1"/>
    <col min="9" max="9" width="5.140625" style="12" customWidth="1"/>
    <col min="10" max="10" width="10.85546875" style="12" customWidth="1"/>
    <col min="11" max="11" width="5.140625" style="34" customWidth="1"/>
    <col min="12" max="12" width="10.85546875" style="11" customWidth="1"/>
    <col min="13" max="13" width="5.140625" style="11" customWidth="1"/>
    <col min="14" max="14" width="5.5703125" style="6" customWidth="1"/>
    <col min="15" max="15" width="11.7109375" style="6" customWidth="1"/>
    <col min="16" max="17" width="6.5703125" style="6" customWidth="1"/>
    <col min="18" max="255" width="9.140625" style="6" customWidth="1"/>
    <col min="256" max="256" width="4.7109375" style="6"/>
    <col min="257" max="257" width="5.28515625" style="6" customWidth="1"/>
    <col min="258" max="258" width="31.28515625" style="6" bestFit="1" customWidth="1"/>
    <col min="259" max="259" width="6.140625" style="6" customWidth="1"/>
    <col min="260" max="260" width="14.85546875" style="6" customWidth="1"/>
    <col min="261" max="261" width="6.140625" style="6" customWidth="1"/>
    <col min="262" max="262" width="14.140625" style="6" bestFit="1" customWidth="1"/>
    <col min="263" max="263" width="6.140625" style="6" customWidth="1"/>
    <col min="264" max="264" width="15" style="6" customWidth="1"/>
    <col min="265" max="266" width="7.7109375" style="6" customWidth="1"/>
    <col min="267" max="267" width="14.85546875" style="6" customWidth="1"/>
    <col min="268" max="269" width="11.42578125" style="6" customWidth="1"/>
    <col min="270" max="511" width="9.140625" style="6" customWidth="1"/>
    <col min="512" max="512" width="4.7109375" style="6"/>
    <col min="513" max="513" width="5.28515625" style="6" customWidth="1"/>
    <col min="514" max="514" width="31.28515625" style="6" bestFit="1" customWidth="1"/>
    <col min="515" max="515" width="6.140625" style="6" customWidth="1"/>
    <col min="516" max="516" width="14.85546875" style="6" customWidth="1"/>
    <col min="517" max="517" width="6.140625" style="6" customWidth="1"/>
    <col min="518" max="518" width="14.140625" style="6" bestFit="1" customWidth="1"/>
    <col min="519" max="519" width="6.140625" style="6" customWidth="1"/>
    <col min="520" max="520" width="15" style="6" customWidth="1"/>
    <col min="521" max="522" width="7.7109375" style="6" customWidth="1"/>
    <col min="523" max="523" width="14.85546875" style="6" customWidth="1"/>
    <col min="524" max="525" width="11.42578125" style="6" customWidth="1"/>
    <col min="526" max="767" width="9.140625" style="6" customWidth="1"/>
    <col min="768" max="768" width="4.7109375" style="6"/>
    <col min="769" max="769" width="5.28515625" style="6" customWidth="1"/>
    <col min="770" max="770" width="31.28515625" style="6" bestFit="1" customWidth="1"/>
    <col min="771" max="771" width="6.140625" style="6" customWidth="1"/>
    <col min="772" max="772" width="14.85546875" style="6" customWidth="1"/>
    <col min="773" max="773" width="6.140625" style="6" customWidth="1"/>
    <col min="774" max="774" width="14.140625" style="6" bestFit="1" customWidth="1"/>
    <col min="775" max="775" width="6.140625" style="6" customWidth="1"/>
    <col min="776" max="776" width="15" style="6" customWidth="1"/>
    <col min="777" max="778" width="7.7109375" style="6" customWidth="1"/>
    <col min="779" max="779" width="14.85546875" style="6" customWidth="1"/>
    <col min="780" max="781" width="11.42578125" style="6" customWidth="1"/>
    <col min="782" max="1023" width="9.140625" style="6" customWidth="1"/>
    <col min="1024" max="1024" width="4.7109375" style="6"/>
    <col min="1025" max="1025" width="5.28515625" style="6" customWidth="1"/>
    <col min="1026" max="1026" width="31.28515625" style="6" bestFit="1" customWidth="1"/>
    <col min="1027" max="1027" width="6.140625" style="6" customWidth="1"/>
    <col min="1028" max="1028" width="14.85546875" style="6" customWidth="1"/>
    <col min="1029" max="1029" width="6.140625" style="6" customWidth="1"/>
    <col min="1030" max="1030" width="14.140625" style="6" bestFit="1" customWidth="1"/>
    <col min="1031" max="1031" width="6.140625" style="6" customWidth="1"/>
    <col min="1032" max="1032" width="15" style="6" customWidth="1"/>
    <col min="1033" max="1034" width="7.7109375" style="6" customWidth="1"/>
    <col min="1035" max="1035" width="14.85546875" style="6" customWidth="1"/>
    <col min="1036" max="1037" width="11.42578125" style="6" customWidth="1"/>
    <col min="1038" max="1279" width="9.140625" style="6" customWidth="1"/>
    <col min="1280" max="1280" width="4.7109375" style="6"/>
    <col min="1281" max="1281" width="5.28515625" style="6" customWidth="1"/>
    <col min="1282" max="1282" width="31.28515625" style="6" bestFit="1" customWidth="1"/>
    <col min="1283" max="1283" width="6.140625" style="6" customWidth="1"/>
    <col min="1284" max="1284" width="14.85546875" style="6" customWidth="1"/>
    <col min="1285" max="1285" width="6.140625" style="6" customWidth="1"/>
    <col min="1286" max="1286" width="14.140625" style="6" bestFit="1" customWidth="1"/>
    <col min="1287" max="1287" width="6.140625" style="6" customWidth="1"/>
    <col min="1288" max="1288" width="15" style="6" customWidth="1"/>
    <col min="1289" max="1290" width="7.7109375" style="6" customWidth="1"/>
    <col min="1291" max="1291" width="14.85546875" style="6" customWidth="1"/>
    <col min="1292" max="1293" width="11.42578125" style="6" customWidth="1"/>
    <col min="1294" max="1535" width="9.140625" style="6" customWidth="1"/>
    <col min="1536" max="1536" width="4.7109375" style="6"/>
    <col min="1537" max="1537" width="5.28515625" style="6" customWidth="1"/>
    <col min="1538" max="1538" width="31.28515625" style="6" bestFit="1" customWidth="1"/>
    <col min="1539" max="1539" width="6.140625" style="6" customWidth="1"/>
    <col min="1540" max="1540" width="14.85546875" style="6" customWidth="1"/>
    <col min="1541" max="1541" width="6.140625" style="6" customWidth="1"/>
    <col min="1542" max="1542" width="14.140625" style="6" bestFit="1" customWidth="1"/>
    <col min="1543" max="1543" width="6.140625" style="6" customWidth="1"/>
    <col min="1544" max="1544" width="15" style="6" customWidth="1"/>
    <col min="1545" max="1546" width="7.7109375" style="6" customWidth="1"/>
    <col min="1547" max="1547" width="14.85546875" style="6" customWidth="1"/>
    <col min="1548" max="1549" width="11.42578125" style="6" customWidth="1"/>
    <col min="1550" max="1791" width="9.140625" style="6" customWidth="1"/>
    <col min="1792" max="1792" width="4.7109375" style="6"/>
    <col min="1793" max="1793" width="5.28515625" style="6" customWidth="1"/>
    <col min="1794" max="1794" width="31.28515625" style="6" bestFit="1" customWidth="1"/>
    <col min="1795" max="1795" width="6.140625" style="6" customWidth="1"/>
    <col min="1796" max="1796" width="14.85546875" style="6" customWidth="1"/>
    <col min="1797" max="1797" width="6.140625" style="6" customWidth="1"/>
    <col min="1798" max="1798" width="14.140625" style="6" bestFit="1" customWidth="1"/>
    <col min="1799" max="1799" width="6.140625" style="6" customWidth="1"/>
    <col min="1800" max="1800" width="15" style="6" customWidth="1"/>
    <col min="1801" max="1802" width="7.7109375" style="6" customWidth="1"/>
    <col min="1803" max="1803" width="14.85546875" style="6" customWidth="1"/>
    <col min="1804" max="1805" width="11.42578125" style="6" customWidth="1"/>
    <col min="1806" max="2047" width="9.140625" style="6" customWidth="1"/>
    <col min="2048" max="2048" width="4.7109375" style="6"/>
    <col min="2049" max="2049" width="5.28515625" style="6" customWidth="1"/>
    <col min="2050" max="2050" width="31.28515625" style="6" bestFit="1" customWidth="1"/>
    <col min="2051" max="2051" width="6.140625" style="6" customWidth="1"/>
    <col min="2052" max="2052" width="14.85546875" style="6" customWidth="1"/>
    <col min="2053" max="2053" width="6.140625" style="6" customWidth="1"/>
    <col min="2054" max="2054" width="14.140625" style="6" bestFit="1" customWidth="1"/>
    <col min="2055" max="2055" width="6.140625" style="6" customWidth="1"/>
    <col min="2056" max="2056" width="15" style="6" customWidth="1"/>
    <col min="2057" max="2058" width="7.7109375" style="6" customWidth="1"/>
    <col min="2059" max="2059" width="14.85546875" style="6" customWidth="1"/>
    <col min="2060" max="2061" width="11.42578125" style="6" customWidth="1"/>
    <col min="2062" max="2303" width="9.140625" style="6" customWidth="1"/>
    <col min="2304" max="2304" width="4.7109375" style="6"/>
    <col min="2305" max="2305" width="5.28515625" style="6" customWidth="1"/>
    <col min="2306" max="2306" width="31.28515625" style="6" bestFit="1" customWidth="1"/>
    <col min="2307" max="2307" width="6.140625" style="6" customWidth="1"/>
    <col min="2308" max="2308" width="14.85546875" style="6" customWidth="1"/>
    <col min="2309" max="2309" width="6.140625" style="6" customWidth="1"/>
    <col min="2310" max="2310" width="14.140625" style="6" bestFit="1" customWidth="1"/>
    <col min="2311" max="2311" width="6.140625" style="6" customWidth="1"/>
    <col min="2312" max="2312" width="15" style="6" customWidth="1"/>
    <col min="2313" max="2314" width="7.7109375" style="6" customWidth="1"/>
    <col min="2315" max="2315" width="14.85546875" style="6" customWidth="1"/>
    <col min="2316" max="2317" width="11.42578125" style="6" customWidth="1"/>
    <col min="2318" max="2559" width="9.140625" style="6" customWidth="1"/>
    <col min="2560" max="2560" width="4.7109375" style="6"/>
    <col min="2561" max="2561" width="5.28515625" style="6" customWidth="1"/>
    <col min="2562" max="2562" width="31.28515625" style="6" bestFit="1" customWidth="1"/>
    <col min="2563" max="2563" width="6.140625" style="6" customWidth="1"/>
    <col min="2564" max="2564" width="14.85546875" style="6" customWidth="1"/>
    <col min="2565" max="2565" width="6.140625" style="6" customWidth="1"/>
    <col min="2566" max="2566" width="14.140625" style="6" bestFit="1" customWidth="1"/>
    <col min="2567" max="2567" width="6.140625" style="6" customWidth="1"/>
    <col min="2568" max="2568" width="15" style="6" customWidth="1"/>
    <col min="2569" max="2570" width="7.7109375" style="6" customWidth="1"/>
    <col min="2571" max="2571" width="14.85546875" style="6" customWidth="1"/>
    <col min="2572" max="2573" width="11.42578125" style="6" customWidth="1"/>
    <col min="2574" max="2815" width="9.140625" style="6" customWidth="1"/>
    <col min="2816" max="2816" width="4.7109375" style="6"/>
    <col min="2817" max="2817" width="5.28515625" style="6" customWidth="1"/>
    <col min="2818" max="2818" width="31.28515625" style="6" bestFit="1" customWidth="1"/>
    <col min="2819" max="2819" width="6.140625" style="6" customWidth="1"/>
    <col min="2820" max="2820" width="14.85546875" style="6" customWidth="1"/>
    <col min="2821" max="2821" width="6.140625" style="6" customWidth="1"/>
    <col min="2822" max="2822" width="14.140625" style="6" bestFit="1" customWidth="1"/>
    <col min="2823" max="2823" width="6.140625" style="6" customWidth="1"/>
    <col min="2824" max="2824" width="15" style="6" customWidth="1"/>
    <col min="2825" max="2826" width="7.7109375" style="6" customWidth="1"/>
    <col min="2827" max="2827" width="14.85546875" style="6" customWidth="1"/>
    <col min="2828" max="2829" width="11.42578125" style="6" customWidth="1"/>
    <col min="2830" max="3071" width="9.140625" style="6" customWidth="1"/>
    <col min="3072" max="3072" width="4.7109375" style="6"/>
    <col min="3073" max="3073" width="5.28515625" style="6" customWidth="1"/>
    <col min="3074" max="3074" width="31.28515625" style="6" bestFit="1" customWidth="1"/>
    <col min="3075" max="3075" width="6.140625" style="6" customWidth="1"/>
    <col min="3076" max="3076" width="14.85546875" style="6" customWidth="1"/>
    <col min="3077" max="3077" width="6.140625" style="6" customWidth="1"/>
    <col min="3078" max="3078" width="14.140625" style="6" bestFit="1" customWidth="1"/>
    <col min="3079" max="3079" width="6.140625" style="6" customWidth="1"/>
    <col min="3080" max="3080" width="15" style="6" customWidth="1"/>
    <col min="3081" max="3082" width="7.7109375" style="6" customWidth="1"/>
    <col min="3083" max="3083" width="14.85546875" style="6" customWidth="1"/>
    <col min="3084" max="3085" width="11.42578125" style="6" customWidth="1"/>
    <col min="3086" max="3327" width="9.140625" style="6" customWidth="1"/>
    <col min="3328" max="3328" width="4.7109375" style="6"/>
    <col min="3329" max="3329" width="5.28515625" style="6" customWidth="1"/>
    <col min="3330" max="3330" width="31.28515625" style="6" bestFit="1" customWidth="1"/>
    <col min="3331" max="3331" width="6.140625" style="6" customWidth="1"/>
    <col min="3332" max="3332" width="14.85546875" style="6" customWidth="1"/>
    <col min="3333" max="3333" width="6.140625" style="6" customWidth="1"/>
    <col min="3334" max="3334" width="14.140625" style="6" bestFit="1" customWidth="1"/>
    <col min="3335" max="3335" width="6.140625" style="6" customWidth="1"/>
    <col min="3336" max="3336" width="15" style="6" customWidth="1"/>
    <col min="3337" max="3338" width="7.7109375" style="6" customWidth="1"/>
    <col min="3339" max="3339" width="14.85546875" style="6" customWidth="1"/>
    <col min="3340" max="3341" width="11.42578125" style="6" customWidth="1"/>
    <col min="3342" max="3583" width="9.140625" style="6" customWidth="1"/>
    <col min="3584" max="3584" width="4.7109375" style="6"/>
    <col min="3585" max="3585" width="5.28515625" style="6" customWidth="1"/>
    <col min="3586" max="3586" width="31.28515625" style="6" bestFit="1" customWidth="1"/>
    <col min="3587" max="3587" width="6.140625" style="6" customWidth="1"/>
    <col min="3588" max="3588" width="14.85546875" style="6" customWidth="1"/>
    <col min="3589" max="3589" width="6.140625" style="6" customWidth="1"/>
    <col min="3590" max="3590" width="14.140625" style="6" bestFit="1" customWidth="1"/>
    <col min="3591" max="3591" width="6.140625" style="6" customWidth="1"/>
    <col min="3592" max="3592" width="15" style="6" customWidth="1"/>
    <col min="3593" max="3594" width="7.7109375" style="6" customWidth="1"/>
    <col min="3595" max="3595" width="14.85546875" style="6" customWidth="1"/>
    <col min="3596" max="3597" width="11.42578125" style="6" customWidth="1"/>
    <col min="3598" max="3839" width="9.140625" style="6" customWidth="1"/>
    <col min="3840" max="3840" width="4.7109375" style="6"/>
    <col min="3841" max="3841" width="5.28515625" style="6" customWidth="1"/>
    <col min="3842" max="3842" width="31.28515625" style="6" bestFit="1" customWidth="1"/>
    <col min="3843" max="3843" width="6.140625" style="6" customWidth="1"/>
    <col min="3844" max="3844" width="14.85546875" style="6" customWidth="1"/>
    <col min="3845" max="3845" width="6.140625" style="6" customWidth="1"/>
    <col min="3846" max="3846" width="14.140625" style="6" bestFit="1" customWidth="1"/>
    <col min="3847" max="3847" width="6.140625" style="6" customWidth="1"/>
    <col min="3848" max="3848" width="15" style="6" customWidth="1"/>
    <col min="3849" max="3850" width="7.7109375" style="6" customWidth="1"/>
    <col min="3851" max="3851" width="14.85546875" style="6" customWidth="1"/>
    <col min="3852" max="3853" width="11.42578125" style="6" customWidth="1"/>
    <col min="3854" max="4095" width="9.140625" style="6" customWidth="1"/>
    <col min="4096" max="4096" width="4.7109375" style="6"/>
    <col min="4097" max="4097" width="5.28515625" style="6" customWidth="1"/>
    <col min="4098" max="4098" width="31.28515625" style="6" bestFit="1" customWidth="1"/>
    <col min="4099" max="4099" width="6.140625" style="6" customWidth="1"/>
    <col min="4100" max="4100" width="14.85546875" style="6" customWidth="1"/>
    <col min="4101" max="4101" width="6.140625" style="6" customWidth="1"/>
    <col min="4102" max="4102" width="14.140625" style="6" bestFit="1" customWidth="1"/>
    <col min="4103" max="4103" width="6.140625" style="6" customWidth="1"/>
    <col min="4104" max="4104" width="15" style="6" customWidth="1"/>
    <col min="4105" max="4106" width="7.7109375" style="6" customWidth="1"/>
    <col min="4107" max="4107" width="14.85546875" style="6" customWidth="1"/>
    <col min="4108" max="4109" width="11.42578125" style="6" customWidth="1"/>
    <col min="4110" max="4351" width="9.140625" style="6" customWidth="1"/>
    <col min="4352" max="4352" width="4.7109375" style="6"/>
    <col min="4353" max="4353" width="5.28515625" style="6" customWidth="1"/>
    <col min="4354" max="4354" width="31.28515625" style="6" bestFit="1" customWidth="1"/>
    <col min="4355" max="4355" width="6.140625" style="6" customWidth="1"/>
    <col min="4356" max="4356" width="14.85546875" style="6" customWidth="1"/>
    <col min="4357" max="4357" width="6.140625" style="6" customWidth="1"/>
    <col min="4358" max="4358" width="14.140625" style="6" bestFit="1" customWidth="1"/>
    <col min="4359" max="4359" width="6.140625" style="6" customWidth="1"/>
    <col min="4360" max="4360" width="15" style="6" customWidth="1"/>
    <col min="4361" max="4362" width="7.7109375" style="6" customWidth="1"/>
    <col min="4363" max="4363" width="14.85546875" style="6" customWidth="1"/>
    <col min="4364" max="4365" width="11.42578125" style="6" customWidth="1"/>
    <col min="4366" max="4607" width="9.140625" style="6" customWidth="1"/>
    <col min="4608" max="4608" width="4.7109375" style="6"/>
    <col min="4609" max="4609" width="5.28515625" style="6" customWidth="1"/>
    <col min="4610" max="4610" width="31.28515625" style="6" bestFit="1" customWidth="1"/>
    <col min="4611" max="4611" width="6.140625" style="6" customWidth="1"/>
    <col min="4612" max="4612" width="14.85546875" style="6" customWidth="1"/>
    <col min="4613" max="4613" width="6.140625" style="6" customWidth="1"/>
    <col min="4614" max="4614" width="14.140625" style="6" bestFit="1" customWidth="1"/>
    <col min="4615" max="4615" width="6.140625" style="6" customWidth="1"/>
    <col min="4616" max="4616" width="15" style="6" customWidth="1"/>
    <col min="4617" max="4618" width="7.7109375" style="6" customWidth="1"/>
    <col min="4619" max="4619" width="14.85546875" style="6" customWidth="1"/>
    <col min="4620" max="4621" width="11.42578125" style="6" customWidth="1"/>
    <col min="4622" max="4863" width="9.140625" style="6" customWidth="1"/>
    <col min="4864" max="4864" width="4.7109375" style="6"/>
    <col min="4865" max="4865" width="5.28515625" style="6" customWidth="1"/>
    <col min="4866" max="4866" width="31.28515625" style="6" bestFit="1" customWidth="1"/>
    <col min="4867" max="4867" width="6.140625" style="6" customWidth="1"/>
    <col min="4868" max="4868" width="14.85546875" style="6" customWidth="1"/>
    <col min="4869" max="4869" width="6.140625" style="6" customWidth="1"/>
    <col min="4870" max="4870" width="14.140625" style="6" bestFit="1" customWidth="1"/>
    <col min="4871" max="4871" width="6.140625" style="6" customWidth="1"/>
    <col min="4872" max="4872" width="15" style="6" customWidth="1"/>
    <col min="4873" max="4874" width="7.7109375" style="6" customWidth="1"/>
    <col min="4875" max="4875" width="14.85546875" style="6" customWidth="1"/>
    <col min="4876" max="4877" width="11.42578125" style="6" customWidth="1"/>
    <col min="4878" max="5119" width="9.140625" style="6" customWidth="1"/>
    <col min="5120" max="5120" width="4.7109375" style="6"/>
    <col min="5121" max="5121" width="5.28515625" style="6" customWidth="1"/>
    <col min="5122" max="5122" width="31.28515625" style="6" bestFit="1" customWidth="1"/>
    <col min="5123" max="5123" width="6.140625" style="6" customWidth="1"/>
    <col min="5124" max="5124" width="14.85546875" style="6" customWidth="1"/>
    <col min="5125" max="5125" width="6.140625" style="6" customWidth="1"/>
    <col min="5126" max="5126" width="14.140625" style="6" bestFit="1" customWidth="1"/>
    <col min="5127" max="5127" width="6.140625" style="6" customWidth="1"/>
    <col min="5128" max="5128" width="15" style="6" customWidth="1"/>
    <col min="5129" max="5130" width="7.7109375" style="6" customWidth="1"/>
    <col min="5131" max="5131" width="14.85546875" style="6" customWidth="1"/>
    <col min="5132" max="5133" width="11.42578125" style="6" customWidth="1"/>
    <col min="5134" max="5375" width="9.140625" style="6" customWidth="1"/>
    <col min="5376" max="5376" width="4.7109375" style="6"/>
    <col min="5377" max="5377" width="5.28515625" style="6" customWidth="1"/>
    <col min="5378" max="5378" width="31.28515625" style="6" bestFit="1" customWidth="1"/>
    <col min="5379" max="5379" width="6.140625" style="6" customWidth="1"/>
    <col min="5380" max="5380" width="14.85546875" style="6" customWidth="1"/>
    <col min="5381" max="5381" width="6.140625" style="6" customWidth="1"/>
    <col min="5382" max="5382" width="14.140625" style="6" bestFit="1" customWidth="1"/>
    <col min="5383" max="5383" width="6.140625" style="6" customWidth="1"/>
    <col min="5384" max="5384" width="15" style="6" customWidth="1"/>
    <col min="5385" max="5386" width="7.7109375" style="6" customWidth="1"/>
    <col min="5387" max="5387" width="14.85546875" style="6" customWidth="1"/>
    <col min="5388" max="5389" width="11.42578125" style="6" customWidth="1"/>
    <col min="5390" max="5631" width="9.140625" style="6" customWidth="1"/>
    <col min="5632" max="5632" width="4.7109375" style="6"/>
    <col min="5633" max="5633" width="5.28515625" style="6" customWidth="1"/>
    <col min="5634" max="5634" width="31.28515625" style="6" bestFit="1" customWidth="1"/>
    <col min="5635" max="5635" width="6.140625" style="6" customWidth="1"/>
    <col min="5636" max="5636" width="14.85546875" style="6" customWidth="1"/>
    <col min="5637" max="5637" width="6.140625" style="6" customWidth="1"/>
    <col min="5638" max="5638" width="14.140625" style="6" bestFit="1" customWidth="1"/>
    <col min="5639" max="5639" width="6.140625" style="6" customWidth="1"/>
    <col min="5640" max="5640" width="15" style="6" customWidth="1"/>
    <col min="5641" max="5642" width="7.7109375" style="6" customWidth="1"/>
    <col min="5643" max="5643" width="14.85546875" style="6" customWidth="1"/>
    <col min="5644" max="5645" width="11.42578125" style="6" customWidth="1"/>
    <col min="5646" max="5887" width="9.140625" style="6" customWidth="1"/>
    <col min="5888" max="5888" width="4.7109375" style="6"/>
    <col min="5889" max="5889" width="5.28515625" style="6" customWidth="1"/>
    <col min="5890" max="5890" width="31.28515625" style="6" bestFit="1" customWidth="1"/>
    <col min="5891" max="5891" width="6.140625" style="6" customWidth="1"/>
    <col min="5892" max="5892" width="14.85546875" style="6" customWidth="1"/>
    <col min="5893" max="5893" width="6.140625" style="6" customWidth="1"/>
    <col min="5894" max="5894" width="14.140625" style="6" bestFit="1" customWidth="1"/>
    <col min="5895" max="5895" width="6.140625" style="6" customWidth="1"/>
    <col min="5896" max="5896" width="15" style="6" customWidth="1"/>
    <col min="5897" max="5898" width="7.7109375" style="6" customWidth="1"/>
    <col min="5899" max="5899" width="14.85546875" style="6" customWidth="1"/>
    <col min="5900" max="5901" width="11.42578125" style="6" customWidth="1"/>
    <col min="5902" max="6143" width="9.140625" style="6" customWidth="1"/>
    <col min="6144" max="6144" width="4.7109375" style="6"/>
    <col min="6145" max="6145" width="5.28515625" style="6" customWidth="1"/>
    <col min="6146" max="6146" width="31.28515625" style="6" bestFit="1" customWidth="1"/>
    <col min="6147" max="6147" width="6.140625" style="6" customWidth="1"/>
    <col min="6148" max="6148" width="14.85546875" style="6" customWidth="1"/>
    <col min="6149" max="6149" width="6.140625" style="6" customWidth="1"/>
    <col min="6150" max="6150" width="14.140625" style="6" bestFit="1" customWidth="1"/>
    <col min="6151" max="6151" width="6.140625" style="6" customWidth="1"/>
    <col min="6152" max="6152" width="15" style="6" customWidth="1"/>
    <col min="6153" max="6154" width="7.7109375" style="6" customWidth="1"/>
    <col min="6155" max="6155" width="14.85546875" style="6" customWidth="1"/>
    <col min="6156" max="6157" width="11.42578125" style="6" customWidth="1"/>
    <col min="6158" max="6399" width="9.140625" style="6" customWidth="1"/>
    <col min="6400" max="6400" width="4.7109375" style="6"/>
    <col min="6401" max="6401" width="5.28515625" style="6" customWidth="1"/>
    <col min="6402" max="6402" width="31.28515625" style="6" bestFit="1" customWidth="1"/>
    <col min="6403" max="6403" width="6.140625" style="6" customWidth="1"/>
    <col min="6404" max="6404" width="14.85546875" style="6" customWidth="1"/>
    <col min="6405" max="6405" width="6.140625" style="6" customWidth="1"/>
    <col min="6406" max="6406" width="14.140625" style="6" bestFit="1" customWidth="1"/>
    <col min="6407" max="6407" width="6.140625" style="6" customWidth="1"/>
    <col min="6408" max="6408" width="15" style="6" customWidth="1"/>
    <col min="6409" max="6410" width="7.7109375" style="6" customWidth="1"/>
    <col min="6411" max="6411" width="14.85546875" style="6" customWidth="1"/>
    <col min="6412" max="6413" width="11.42578125" style="6" customWidth="1"/>
    <col min="6414" max="6655" width="9.140625" style="6" customWidth="1"/>
    <col min="6656" max="6656" width="4.7109375" style="6"/>
    <col min="6657" max="6657" width="5.28515625" style="6" customWidth="1"/>
    <col min="6658" max="6658" width="31.28515625" style="6" bestFit="1" customWidth="1"/>
    <col min="6659" max="6659" width="6.140625" style="6" customWidth="1"/>
    <col min="6660" max="6660" width="14.85546875" style="6" customWidth="1"/>
    <col min="6661" max="6661" width="6.140625" style="6" customWidth="1"/>
    <col min="6662" max="6662" width="14.140625" style="6" bestFit="1" customWidth="1"/>
    <col min="6663" max="6663" width="6.140625" style="6" customWidth="1"/>
    <col min="6664" max="6664" width="15" style="6" customWidth="1"/>
    <col min="6665" max="6666" width="7.7109375" style="6" customWidth="1"/>
    <col min="6667" max="6667" width="14.85546875" style="6" customWidth="1"/>
    <col min="6668" max="6669" width="11.42578125" style="6" customWidth="1"/>
    <col min="6670" max="6911" width="9.140625" style="6" customWidth="1"/>
    <col min="6912" max="6912" width="4.7109375" style="6"/>
    <col min="6913" max="6913" width="5.28515625" style="6" customWidth="1"/>
    <col min="6914" max="6914" width="31.28515625" style="6" bestFit="1" customWidth="1"/>
    <col min="6915" max="6915" width="6.140625" style="6" customWidth="1"/>
    <col min="6916" max="6916" width="14.85546875" style="6" customWidth="1"/>
    <col min="6917" max="6917" width="6.140625" style="6" customWidth="1"/>
    <col min="6918" max="6918" width="14.140625" style="6" bestFit="1" customWidth="1"/>
    <col min="6919" max="6919" width="6.140625" style="6" customWidth="1"/>
    <col min="6920" max="6920" width="15" style="6" customWidth="1"/>
    <col min="6921" max="6922" width="7.7109375" style="6" customWidth="1"/>
    <col min="6923" max="6923" width="14.85546875" style="6" customWidth="1"/>
    <col min="6924" max="6925" width="11.42578125" style="6" customWidth="1"/>
    <col min="6926" max="7167" width="9.140625" style="6" customWidth="1"/>
    <col min="7168" max="7168" width="4.7109375" style="6"/>
    <col min="7169" max="7169" width="5.28515625" style="6" customWidth="1"/>
    <col min="7170" max="7170" width="31.28515625" style="6" bestFit="1" customWidth="1"/>
    <col min="7171" max="7171" width="6.140625" style="6" customWidth="1"/>
    <col min="7172" max="7172" width="14.85546875" style="6" customWidth="1"/>
    <col min="7173" max="7173" width="6.140625" style="6" customWidth="1"/>
    <col min="7174" max="7174" width="14.140625" style="6" bestFit="1" customWidth="1"/>
    <col min="7175" max="7175" width="6.140625" style="6" customWidth="1"/>
    <col min="7176" max="7176" width="15" style="6" customWidth="1"/>
    <col min="7177" max="7178" width="7.7109375" style="6" customWidth="1"/>
    <col min="7179" max="7179" width="14.85546875" style="6" customWidth="1"/>
    <col min="7180" max="7181" width="11.42578125" style="6" customWidth="1"/>
    <col min="7182" max="7423" width="9.140625" style="6" customWidth="1"/>
    <col min="7424" max="7424" width="4.7109375" style="6"/>
    <col min="7425" max="7425" width="5.28515625" style="6" customWidth="1"/>
    <col min="7426" max="7426" width="31.28515625" style="6" bestFit="1" customWidth="1"/>
    <col min="7427" max="7427" width="6.140625" style="6" customWidth="1"/>
    <col min="7428" max="7428" width="14.85546875" style="6" customWidth="1"/>
    <col min="7429" max="7429" width="6.140625" style="6" customWidth="1"/>
    <col min="7430" max="7430" width="14.140625" style="6" bestFit="1" customWidth="1"/>
    <col min="7431" max="7431" width="6.140625" style="6" customWidth="1"/>
    <col min="7432" max="7432" width="15" style="6" customWidth="1"/>
    <col min="7433" max="7434" width="7.7109375" style="6" customWidth="1"/>
    <col min="7435" max="7435" width="14.85546875" style="6" customWidth="1"/>
    <col min="7436" max="7437" width="11.42578125" style="6" customWidth="1"/>
    <col min="7438" max="7679" width="9.140625" style="6" customWidth="1"/>
    <col min="7680" max="7680" width="4.7109375" style="6"/>
    <col min="7681" max="7681" width="5.28515625" style="6" customWidth="1"/>
    <col min="7682" max="7682" width="31.28515625" style="6" bestFit="1" customWidth="1"/>
    <col min="7683" max="7683" width="6.140625" style="6" customWidth="1"/>
    <col min="7684" max="7684" width="14.85546875" style="6" customWidth="1"/>
    <col min="7685" max="7685" width="6.140625" style="6" customWidth="1"/>
    <col min="7686" max="7686" width="14.140625" style="6" bestFit="1" customWidth="1"/>
    <col min="7687" max="7687" width="6.140625" style="6" customWidth="1"/>
    <col min="7688" max="7688" width="15" style="6" customWidth="1"/>
    <col min="7689" max="7690" width="7.7109375" style="6" customWidth="1"/>
    <col min="7691" max="7691" width="14.85546875" style="6" customWidth="1"/>
    <col min="7692" max="7693" width="11.42578125" style="6" customWidth="1"/>
    <col min="7694" max="7935" width="9.140625" style="6" customWidth="1"/>
    <col min="7936" max="7936" width="4.7109375" style="6"/>
    <col min="7937" max="7937" width="5.28515625" style="6" customWidth="1"/>
    <col min="7938" max="7938" width="31.28515625" style="6" bestFit="1" customWidth="1"/>
    <col min="7939" max="7939" width="6.140625" style="6" customWidth="1"/>
    <col min="7940" max="7940" width="14.85546875" style="6" customWidth="1"/>
    <col min="7941" max="7941" width="6.140625" style="6" customWidth="1"/>
    <col min="7942" max="7942" width="14.140625" style="6" bestFit="1" customWidth="1"/>
    <col min="7943" max="7943" width="6.140625" style="6" customWidth="1"/>
    <col min="7944" max="7944" width="15" style="6" customWidth="1"/>
    <col min="7945" max="7946" width="7.7109375" style="6" customWidth="1"/>
    <col min="7947" max="7947" width="14.85546875" style="6" customWidth="1"/>
    <col min="7948" max="7949" width="11.42578125" style="6" customWidth="1"/>
    <col min="7950" max="8191" width="9.140625" style="6" customWidth="1"/>
    <col min="8192" max="8192" width="4.7109375" style="6"/>
    <col min="8193" max="8193" width="5.28515625" style="6" customWidth="1"/>
    <col min="8194" max="8194" width="31.28515625" style="6" bestFit="1" customWidth="1"/>
    <col min="8195" max="8195" width="6.140625" style="6" customWidth="1"/>
    <col min="8196" max="8196" width="14.85546875" style="6" customWidth="1"/>
    <col min="8197" max="8197" width="6.140625" style="6" customWidth="1"/>
    <col min="8198" max="8198" width="14.140625" style="6" bestFit="1" customWidth="1"/>
    <col min="8199" max="8199" width="6.140625" style="6" customWidth="1"/>
    <col min="8200" max="8200" width="15" style="6" customWidth="1"/>
    <col min="8201" max="8202" width="7.7109375" style="6" customWidth="1"/>
    <col min="8203" max="8203" width="14.85546875" style="6" customWidth="1"/>
    <col min="8204" max="8205" width="11.42578125" style="6" customWidth="1"/>
    <col min="8206" max="8447" width="9.140625" style="6" customWidth="1"/>
    <col min="8448" max="8448" width="4.7109375" style="6"/>
    <col min="8449" max="8449" width="5.28515625" style="6" customWidth="1"/>
    <col min="8450" max="8450" width="31.28515625" style="6" bestFit="1" customWidth="1"/>
    <col min="8451" max="8451" width="6.140625" style="6" customWidth="1"/>
    <col min="8452" max="8452" width="14.85546875" style="6" customWidth="1"/>
    <col min="8453" max="8453" width="6.140625" style="6" customWidth="1"/>
    <col min="8454" max="8454" width="14.140625" style="6" bestFit="1" customWidth="1"/>
    <col min="8455" max="8455" width="6.140625" style="6" customWidth="1"/>
    <col min="8456" max="8456" width="15" style="6" customWidth="1"/>
    <col min="8457" max="8458" width="7.7109375" style="6" customWidth="1"/>
    <col min="8459" max="8459" width="14.85546875" style="6" customWidth="1"/>
    <col min="8460" max="8461" width="11.42578125" style="6" customWidth="1"/>
    <col min="8462" max="8703" width="9.140625" style="6" customWidth="1"/>
    <col min="8704" max="8704" width="4.7109375" style="6"/>
    <col min="8705" max="8705" width="5.28515625" style="6" customWidth="1"/>
    <col min="8706" max="8706" width="31.28515625" style="6" bestFit="1" customWidth="1"/>
    <col min="8707" max="8707" width="6.140625" style="6" customWidth="1"/>
    <col min="8708" max="8708" width="14.85546875" style="6" customWidth="1"/>
    <col min="8709" max="8709" width="6.140625" style="6" customWidth="1"/>
    <col min="8710" max="8710" width="14.140625" style="6" bestFit="1" customWidth="1"/>
    <col min="8711" max="8711" width="6.140625" style="6" customWidth="1"/>
    <col min="8712" max="8712" width="15" style="6" customWidth="1"/>
    <col min="8713" max="8714" width="7.7109375" style="6" customWidth="1"/>
    <col min="8715" max="8715" width="14.85546875" style="6" customWidth="1"/>
    <col min="8716" max="8717" width="11.42578125" style="6" customWidth="1"/>
    <col min="8718" max="8959" width="9.140625" style="6" customWidth="1"/>
    <col min="8960" max="8960" width="4.7109375" style="6"/>
    <col min="8961" max="8961" width="5.28515625" style="6" customWidth="1"/>
    <col min="8962" max="8962" width="31.28515625" style="6" bestFit="1" customWidth="1"/>
    <col min="8963" max="8963" width="6.140625" style="6" customWidth="1"/>
    <col min="8964" max="8964" width="14.85546875" style="6" customWidth="1"/>
    <col min="8965" max="8965" width="6.140625" style="6" customWidth="1"/>
    <col min="8966" max="8966" width="14.140625" style="6" bestFit="1" customWidth="1"/>
    <col min="8967" max="8967" width="6.140625" style="6" customWidth="1"/>
    <col min="8968" max="8968" width="15" style="6" customWidth="1"/>
    <col min="8969" max="8970" width="7.7109375" style="6" customWidth="1"/>
    <col min="8971" max="8971" width="14.85546875" style="6" customWidth="1"/>
    <col min="8972" max="8973" width="11.42578125" style="6" customWidth="1"/>
    <col min="8974" max="9215" width="9.140625" style="6" customWidth="1"/>
    <col min="9216" max="9216" width="4.7109375" style="6"/>
    <col min="9217" max="9217" width="5.28515625" style="6" customWidth="1"/>
    <col min="9218" max="9218" width="31.28515625" style="6" bestFit="1" customWidth="1"/>
    <col min="9219" max="9219" width="6.140625" style="6" customWidth="1"/>
    <col min="9220" max="9220" width="14.85546875" style="6" customWidth="1"/>
    <col min="9221" max="9221" width="6.140625" style="6" customWidth="1"/>
    <col min="9222" max="9222" width="14.140625" style="6" bestFit="1" customWidth="1"/>
    <col min="9223" max="9223" width="6.140625" style="6" customWidth="1"/>
    <col min="9224" max="9224" width="15" style="6" customWidth="1"/>
    <col min="9225" max="9226" width="7.7109375" style="6" customWidth="1"/>
    <col min="9227" max="9227" width="14.85546875" style="6" customWidth="1"/>
    <col min="9228" max="9229" width="11.42578125" style="6" customWidth="1"/>
    <col min="9230" max="9471" width="9.140625" style="6" customWidth="1"/>
    <col min="9472" max="9472" width="4.7109375" style="6"/>
    <col min="9473" max="9473" width="5.28515625" style="6" customWidth="1"/>
    <col min="9474" max="9474" width="31.28515625" style="6" bestFit="1" customWidth="1"/>
    <col min="9475" max="9475" width="6.140625" style="6" customWidth="1"/>
    <col min="9476" max="9476" width="14.85546875" style="6" customWidth="1"/>
    <col min="9477" max="9477" width="6.140625" style="6" customWidth="1"/>
    <col min="9478" max="9478" width="14.140625" style="6" bestFit="1" customWidth="1"/>
    <col min="9479" max="9479" width="6.140625" style="6" customWidth="1"/>
    <col min="9480" max="9480" width="15" style="6" customWidth="1"/>
    <col min="9481" max="9482" width="7.7109375" style="6" customWidth="1"/>
    <col min="9483" max="9483" width="14.85546875" style="6" customWidth="1"/>
    <col min="9484" max="9485" width="11.42578125" style="6" customWidth="1"/>
    <col min="9486" max="9727" width="9.140625" style="6" customWidth="1"/>
    <col min="9728" max="9728" width="4.7109375" style="6"/>
    <col min="9729" max="9729" width="5.28515625" style="6" customWidth="1"/>
    <col min="9730" max="9730" width="31.28515625" style="6" bestFit="1" customWidth="1"/>
    <col min="9731" max="9731" width="6.140625" style="6" customWidth="1"/>
    <col min="9732" max="9732" width="14.85546875" style="6" customWidth="1"/>
    <col min="9733" max="9733" width="6.140625" style="6" customWidth="1"/>
    <col min="9734" max="9734" width="14.140625" style="6" bestFit="1" customWidth="1"/>
    <col min="9735" max="9735" width="6.140625" style="6" customWidth="1"/>
    <col min="9736" max="9736" width="15" style="6" customWidth="1"/>
    <col min="9737" max="9738" width="7.7109375" style="6" customWidth="1"/>
    <col min="9739" max="9739" width="14.85546875" style="6" customWidth="1"/>
    <col min="9740" max="9741" width="11.42578125" style="6" customWidth="1"/>
    <col min="9742" max="9983" width="9.140625" style="6" customWidth="1"/>
    <col min="9984" max="9984" width="4.7109375" style="6"/>
    <col min="9985" max="9985" width="5.28515625" style="6" customWidth="1"/>
    <col min="9986" max="9986" width="31.28515625" style="6" bestFit="1" customWidth="1"/>
    <col min="9987" max="9987" width="6.140625" style="6" customWidth="1"/>
    <col min="9988" max="9988" width="14.85546875" style="6" customWidth="1"/>
    <col min="9989" max="9989" width="6.140625" style="6" customWidth="1"/>
    <col min="9990" max="9990" width="14.140625" style="6" bestFit="1" customWidth="1"/>
    <col min="9991" max="9991" width="6.140625" style="6" customWidth="1"/>
    <col min="9992" max="9992" width="15" style="6" customWidth="1"/>
    <col min="9993" max="9994" width="7.7109375" style="6" customWidth="1"/>
    <col min="9995" max="9995" width="14.85546875" style="6" customWidth="1"/>
    <col min="9996" max="9997" width="11.42578125" style="6" customWidth="1"/>
    <col min="9998" max="10239" width="9.140625" style="6" customWidth="1"/>
    <col min="10240" max="10240" width="4.7109375" style="6"/>
    <col min="10241" max="10241" width="5.28515625" style="6" customWidth="1"/>
    <col min="10242" max="10242" width="31.28515625" style="6" bestFit="1" customWidth="1"/>
    <col min="10243" max="10243" width="6.140625" style="6" customWidth="1"/>
    <col min="10244" max="10244" width="14.85546875" style="6" customWidth="1"/>
    <col min="10245" max="10245" width="6.140625" style="6" customWidth="1"/>
    <col min="10246" max="10246" width="14.140625" style="6" bestFit="1" customWidth="1"/>
    <col min="10247" max="10247" width="6.140625" style="6" customWidth="1"/>
    <col min="10248" max="10248" width="15" style="6" customWidth="1"/>
    <col min="10249" max="10250" width="7.7109375" style="6" customWidth="1"/>
    <col min="10251" max="10251" width="14.85546875" style="6" customWidth="1"/>
    <col min="10252" max="10253" width="11.42578125" style="6" customWidth="1"/>
    <col min="10254" max="10495" width="9.140625" style="6" customWidth="1"/>
    <col min="10496" max="10496" width="4.7109375" style="6"/>
    <col min="10497" max="10497" width="5.28515625" style="6" customWidth="1"/>
    <col min="10498" max="10498" width="31.28515625" style="6" bestFit="1" customWidth="1"/>
    <col min="10499" max="10499" width="6.140625" style="6" customWidth="1"/>
    <col min="10500" max="10500" width="14.85546875" style="6" customWidth="1"/>
    <col min="10501" max="10501" width="6.140625" style="6" customWidth="1"/>
    <col min="10502" max="10502" width="14.140625" style="6" bestFit="1" customWidth="1"/>
    <col min="10503" max="10503" width="6.140625" style="6" customWidth="1"/>
    <col min="10504" max="10504" width="15" style="6" customWidth="1"/>
    <col min="10505" max="10506" width="7.7109375" style="6" customWidth="1"/>
    <col min="10507" max="10507" width="14.85546875" style="6" customWidth="1"/>
    <col min="10508" max="10509" width="11.42578125" style="6" customWidth="1"/>
    <col min="10510" max="10751" width="9.140625" style="6" customWidth="1"/>
    <col min="10752" max="10752" width="4.7109375" style="6"/>
    <col min="10753" max="10753" width="5.28515625" style="6" customWidth="1"/>
    <col min="10754" max="10754" width="31.28515625" style="6" bestFit="1" customWidth="1"/>
    <col min="10755" max="10755" width="6.140625" style="6" customWidth="1"/>
    <col min="10756" max="10756" width="14.85546875" style="6" customWidth="1"/>
    <col min="10757" max="10757" width="6.140625" style="6" customWidth="1"/>
    <col min="10758" max="10758" width="14.140625" style="6" bestFit="1" customWidth="1"/>
    <col min="10759" max="10759" width="6.140625" style="6" customWidth="1"/>
    <col min="10760" max="10760" width="15" style="6" customWidth="1"/>
    <col min="10761" max="10762" width="7.7109375" style="6" customWidth="1"/>
    <col min="10763" max="10763" width="14.85546875" style="6" customWidth="1"/>
    <col min="10764" max="10765" width="11.42578125" style="6" customWidth="1"/>
    <col min="10766" max="11007" width="9.140625" style="6" customWidth="1"/>
    <col min="11008" max="11008" width="4.7109375" style="6"/>
    <col min="11009" max="11009" width="5.28515625" style="6" customWidth="1"/>
    <col min="11010" max="11010" width="31.28515625" style="6" bestFit="1" customWidth="1"/>
    <col min="11011" max="11011" width="6.140625" style="6" customWidth="1"/>
    <col min="11012" max="11012" width="14.85546875" style="6" customWidth="1"/>
    <col min="11013" max="11013" width="6.140625" style="6" customWidth="1"/>
    <col min="11014" max="11014" width="14.140625" style="6" bestFit="1" customWidth="1"/>
    <col min="11015" max="11015" width="6.140625" style="6" customWidth="1"/>
    <col min="11016" max="11016" width="15" style="6" customWidth="1"/>
    <col min="11017" max="11018" width="7.7109375" style="6" customWidth="1"/>
    <col min="11019" max="11019" width="14.85546875" style="6" customWidth="1"/>
    <col min="11020" max="11021" width="11.42578125" style="6" customWidth="1"/>
    <col min="11022" max="11263" width="9.140625" style="6" customWidth="1"/>
    <col min="11264" max="11264" width="4.7109375" style="6"/>
    <col min="11265" max="11265" width="5.28515625" style="6" customWidth="1"/>
    <col min="11266" max="11266" width="31.28515625" style="6" bestFit="1" customWidth="1"/>
    <col min="11267" max="11267" width="6.140625" style="6" customWidth="1"/>
    <col min="11268" max="11268" width="14.85546875" style="6" customWidth="1"/>
    <col min="11269" max="11269" width="6.140625" style="6" customWidth="1"/>
    <col min="11270" max="11270" width="14.140625" style="6" bestFit="1" customWidth="1"/>
    <col min="11271" max="11271" width="6.140625" style="6" customWidth="1"/>
    <col min="11272" max="11272" width="15" style="6" customWidth="1"/>
    <col min="11273" max="11274" width="7.7109375" style="6" customWidth="1"/>
    <col min="11275" max="11275" width="14.85546875" style="6" customWidth="1"/>
    <col min="11276" max="11277" width="11.42578125" style="6" customWidth="1"/>
    <col min="11278" max="11519" width="9.140625" style="6" customWidth="1"/>
    <col min="11520" max="11520" width="4.7109375" style="6"/>
    <col min="11521" max="11521" width="5.28515625" style="6" customWidth="1"/>
    <col min="11522" max="11522" width="31.28515625" style="6" bestFit="1" customWidth="1"/>
    <col min="11523" max="11523" width="6.140625" style="6" customWidth="1"/>
    <col min="11524" max="11524" width="14.85546875" style="6" customWidth="1"/>
    <col min="11525" max="11525" width="6.140625" style="6" customWidth="1"/>
    <col min="11526" max="11526" width="14.140625" style="6" bestFit="1" customWidth="1"/>
    <col min="11527" max="11527" width="6.140625" style="6" customWidth="1"/>
    <col min="11528" max="11528" width="15" style="6" customWidth="1"/>
    <col min="11529" max="11530" width="7.7109375" style="6" customWidth="1"/>
    <col min="11531" max="11531" width="14.85546875" style="6" customWidth="1"/>
    <col min="11532" max="11533" width="11.42578125" style="6" customWidth="1"/>
    <col min="11534" max="11775" width="9.140625" style="6" customWidth="1"/>
    <col min="11776" max="11776" width="4.7109375" style="6"/>
    <col min="11777" max="11777" width="5.28515625" style="6" customWidth="1"/>
    <col min="11778" max="11778" width="31.28515625" style="6" bestFit="1" customWidth="1"/>
    <col min="11779" max="11779" width="6.140625" style="6" customWidth="1"/>
    <col min="11780" max="11780" width="14.85546875" style="6" customWidth="1"/>
    <col min="11781" max="11781" width="6.140625" style="6" customWidth="1"/>
    <col min="11782" max="11782" width="14.140625" style="6" bestFit="1" customWidth="1"/>
    <col min="11783" max="11783" width="6.140625" style="6" customWidth="1"/>
    <col min="11784" max="11784" width="15" style="6" customWidth="1"/>
    <col min="11785" max="11786" width="7.7109375" style="6" customWidth="1"/>
    <col min="11787" max="11787" width="14.85546875" style="6" customWidth="1"/>
    <col min="11788" max="11789" width="11.42578125" style="6" customWidth="1"/>
    <col min="11790" max="12031" width="9.140625" style="6" customWidth="1"/>
    <col min="12032" max="12032" width="4.7109375" style="6"/>
    <col min="12033" max="12033" width="5.28515625" style="6" customWidth="1"/>
    <col min="12034" max="12034" width="31.28515625" style="6" bestFit="1" customWidth="1"/>
    <col min="12035" max="12035" width="6.140625" style="6" customWidth="1"/>
    <col min="12036" max="12036" width="14.85546875" style="6" customWidth="1"/>
    <col min="12037" max="12037" width="6.140625" style="6" customWidth="1"/>
    <col min="12038" max="12038" width="14.140625" style="6" bestFit="1" customWidth="1"/>
    <col min="12039" max="12039" width="6.140625" style="6" customWidth="1"/>
    <col min="12040" max="12040" width="15" style="6" customWidth="1"/>
    <col min="12041" max="12042" width="7.7109375" style="6" customWidth="1"/>
    <col min="12043" max="12043" width="14.85546875" style="6" customWidth="1"/>
    <col min="12044" max="12045" width="11.42578125" style="6" customWidth="1"/>
    <col min="12046" max="12287" width="9.140625" style="6" customWidth="1"/>
    <col min="12288" max="12288" width="4.7109375" style="6"/>
    <col min="12289" max="12289" width="5.28515625" style="6" customWidth="1"/>
    <col min="12290" max="12290" width="31.28515625" style="6" bestFit="1" customWidth="1"/>
    <col min="12291" max="12291" width="6.140625" style="6" customWidth="1"/>
    <col min="12292" max="12292" width="14.85546875" style="6" customWidth="1"/>
    <col min="12293" max="12293" width="6.140625" style="6" customWidth="1"/>
    <col min="12294" max="12294" width="14.140625" style="6" bestFit="1" customWidth="1"/>
    <col min="12295" max="12295" width="6.140625" style="6" customWidth="1"/>
    <col min="12296" max="12296" width="15" style="6" customWidth="1"/>
    <col min="12297" max="12298" width="7.7109375" style="6" customWidth="1"/>
    <col min="12299" max="12299" width="14.85546875" style="6" customWidth="1"/>
    <col min="12300" max="12301" width="11.42578125" style="6" customWidth="1"/>
    <col min="12302" max="12543" width="9.140625" style="6" customWidth="1"/>
    <col min="12544" max="12544" width="4.7109375" style="6"/>
    <col min="12545" max="12545" width="5.28515625" style="6" customWidth="1"/>
    <col min="12546" max="12546" width="31.28515625" style="6" bestFit="1" customWidth="1"/>
    <col min="12547" max="12547" width="6.140625" style="6" customWidth="1"/>
    <col min="12548" max="12548" width="14.85546875" style="6" customWidth="1"/>
    <col min="12549" max="12549" width="6.140625" style="6" customWidth="1"/>
    <col min="12550" max="12550" width="14.140625" style="6" bestFit="1" customWidth="1"/>
    <col min="12551" max="12551" width="6.140625" style="6" customWidth="1"/>
    <col min="12552" max="12552" width="15" style="6" customWidth="1"/>
    <col min="12553" max="12554" width="7.7109375" style="6" customWidth="1"/>
    <col min="12555" max="12555" width="14.85546875" style="6" customWidth="1"/>
    <col min="12556" max="12557" width="11.42578125" style="6" customWidth="1"/>
    <col min="12558" max="12799" width="9.140625" style="6" customWidth="1"/>
    <col min="12800" max="12800" width="4.7109375" style="6"/>
    <col min="12801" max="12801" width="5.28515625" style="6" customWidth="1"/>
    <col min="12802" max="12802" width="31.28515625" style="6" bestFit="1" customWidth="1"/>
    <col min="12803" max="12803" width="6.140625" style="6" customWidth="1"/>
    <col min="12804" max="12804" width="14.85546875" style="6" customWidth="1"/>
    <col min="12805" max="12805" width="6.140625" style="6" customWidth="1"/>
    <col min="12806" max="12806" width="14.140625" style="6" bestFit="1" customWidth="1"/>
    <col min="12807" max="12807" width="6.140625" style="6" customWidth="1"/>
    <col min="12808" max="12808" width="15" style="6" customWidth="1"/>
    <col min="12809" max="12810" width="7.7109375" style="6" customWidth="1"/>
    <col min="12811" max="12811" width="14.85546875" style="6" customWidth="1"/>
    <col min="12812" max="12813" width="11.42578125" style="6" customWidth="1"/>
    <col min="12814" max="13055" width="9.140625" style="6" customWidth="1"/>
    <col min="13056" max="13056" width="4.7109375" style="6"/>
    <col min="13057" max="13057" width="5.28515625" style="6" customWidth="1"/>
    <col min="13058" max="13058" width="31.28515625" style="6" bestFit="1" customWidth="1"/>
    <col min="13059" max="13059" width="6.140625" style="6" customWidth="1"/>
    <col min="13060" max="13060" width="14.85546875" style="6" customWidth="1"/>
    <col min="13061" max="13061" width="6.140625" style="6" customWidth="1"/>
    <col min="13062" max="13062" width="14.140625" style="6" bestFit="1" customWidth="1"/>
    <col min="13063" max="13063" width="6.140625" style="6" customWidth="1"/>
    <col min="13064" max="13064" width="15" style="6" customWidth="1"/>
    <col min="13065" max="13066" width="7.7109375" style="6" customWidth="1"/>
    <col min="13067" max="13067" width="14.85546875" style="6" customWidth="1"/>
    <col min="13068" max="13069" width="11.42578125" style="6" customWidth="1"/>
    <col min="13070" max="13311" width="9.140625" style="6" customWidth="1"/>
    <col min="13312" max="13312" width="4.7109375" style="6"/>
    <col min="13313" max="13313" width="5.28515625" style="6" customWidth="1"/>
    <col min="13314" max="13314" width="31.28515625" style="6" bestFit="1" customWidth="1"/>
    <col min="13315" max="13315" width="6.140625" style="6" customWidth="1"/>
    <col min="13316" max="13316" width="14.85546875" style="6" customWidth="1"/>
    <col min="13317" max="13317" width="6.140625" style="6" customWidth="1"/>
    <col min="13318" max="13318" width="14.140625" style="6" bestFit="1" customWidth="1"/>
    <col min="13319" max="13319" width="6.140625" style="6" customWidth="1"/>
    <col min="13320" max="13320" width="15" style="6" customWidth="1"/>
    <col min="13321" max="13322" width="7.7109375" style="6" customWidth="1"/>
    <col min="13323" max="13323" width="14.85546875" style="6" customWidth="1"/>
    <col min="13324" max="13325" width="11.42578125" style="6" customWidth="1"/>
    <col min="13326" max="13567" width="9.140625" style="6" customWidth="1"/>
    <col min="13568" max="13568" width="4.7109375" style="6"/>
    <col min="13569" max="13569" width="5.28515625" style="6" customWidth="1"/>
    <col min="13570" max="13570" width="31.28515625" style="6" bestFit="1" customWidth="1"/>
    <col min="13571" max="13571" width="6.140625" style="6" customWidth="1"/>
    <col min="13572" max="13572" width="14.85546875" style="6" customWidth="1"/>
    <col min="13573" max="13573" width="6.140625" style="6" customWidth="1"/>
    <col min="13574" max="13574" width="14.140625" style="6" bestFit="1" customWidth="1"/>
    <col min="13575" max="13575" width="6.140625" style="6" customWidth="1"/>
    <col min="13576" max="13576" width="15" style="6" customWidth="1"/>
    <col min="13577" max="13578" width="7.7109375" style="6" customWidth="1"/>
    <col min="13579" max="13579" width="14.85546875" style="6" customWidth="1"/>
    <col min="13580" max="13581" width="11.42578125" style="6" customWidth="1"/>
    <col min="13582" max="13823" width="9.140625" style="6" customWidth="1"/>
    <col min="13824" max="13824" width="4.7109375" style="6"/>
    <col min="13825" max="13825" width="5.28515625" style="6" customWidth="1"/>
    <col min="13826" max="13826" width="31.28515625" style="6" bestFit="1" customWidth="1"/>
    <col min="13827" max="13827" width="6.140625" style="6" customWidth="1"/>
    <col min="13828" max="13828" width="14.85546875" style="6" customWidth="1"/>
    <col min="13829" max="13829" width="6.140625" style="6" customWidth="1"/>
    <col min="13830" max="13830" width="14.140625" style="6" bestFit="1" customWidth="1"/>
    <col min="13831" max="13831" width="6.140625" style="6" customWidth="1"/>
    <col min="13832" max="13832" width="15" style="6" customWidth="1"/>
    <col min="13833" max="13834" width="7.7109375" style="6" customWidth="1"/>
    <col min="13835" max="13835" width="14.85546875" style="6" customWidth="1"/>
    <col min="13836" max="13837" width="11.42578125" style="6" customWidth="1"/>
    <col min="13838" max="14079" width="9.140625" style="6" customWidth="1"/>
    <col min="14080" max="14080" width="4.7109375" style="6"/>
    <col min="14081" max="14081" width="5.28515625" style="6" customWidth="1"/>
    <col min="14082" max="14082" width="31.28515625" style="6" bestFit="1" customWidth="1"/>
    <col min="14083" max="14083" width="6.140625" style="6" customWidth="1"/>
    <col min="14084" max="14084" width="14.85546875" style="6" customWidth="1"/>
    <col min="14085" max="14085" width="6.140625" style="6" customWidth="1"/>
    <col min="14086" max="14086" width="14.140625" style="6" bestFit="1" customWidth="1"/>
    <col min="14087" max="14087" width="6.140625" style="6" customWidth="1"/>
    <col min="14088" max="14088" width="15" style="6" customWidth="1"/>
    <col min="14089" max="14090" width="7.7109375" style="6" customWidth="1"/>
    <col min="14091" max="14091" width="14.85546875" style="6" customWidth="1"/>
    <col min="14092" max="14093" width="11.42578125" style="6" customWidth="1"/>
    <col min="14094" max="14335" width="9.140625" style="6" customWidth="1"/>
    <col min="14336" max="14336" width="4.7109375" style="6"/>
    <col min="14337" max="14337" width="5.28515625" style="6" customWidth="1"/>
    <col min="14338" max="14338" width="31.28515625" style="6" bestFit="1" customWidth="1"/>
    <col min="14339" max="14339" width="6.140625" style="6" customWidth="1"/>
    <col min="14340" max="14340" width="14.85546875" style="6" customWidth="1"/>
    <col min="14341" max="14341" width="6.140625" style="6" customWidth="1"/>
    <col min="14342" max="14342" width="14.140625" style="6" bestFit="1" customWidth="1"/>
    <col min="14343" max="14343" width="6.140625" style="6" customWidth="1"/>
    <col min="14344" max="14344" width="15" style="6" customWidth="1"/>
    <col min="14345" max="14346" width="7.7109375" style="6" customWidth="1"/>
    <col min="14347" max="14347" width="14.85546875" style="6" customWidth="1"/>
    <col min="14348" max="14349" width="11.42578125" style="6" customWidth="1"/>
    <col min="14350" max="14591" width="9.140625" style="6" customWidth="1"/>
    <col min="14592" max="14592" width="4.7109375" style="6"/>
    <col min="14593" max="14593" width="5.28515625" style="6" customWidth="1"/>
    <col min="14594" max="14594" width="31.28515625" style="6" bestFit="1" customWidth="1"/>
    <col min="14595" max="14595" width="6.140625" style="6" customWidth="1"/>
    <col min="14596" max="14596" width="14.85546875" style="6" customWidth="1"/>
    <col min="14597" max="14597" width="6.140625" style="6" customWidth="1"/>
    <col min="14598" max="14598" width="14.140625" style="6" bestFit="1" customWidth="1"/>
    <col min="14599" max="14599" width="6.140625" style="6" customWidth="1"/>
    <col min="14600" max="14600" width="15" style="6" customWidth="1"/>
    <col min="14601" max="14602" width="7.7109375" style="6" customWidth="1"/>
    <col min="14603" max="14603" width="14.85546875" style="6" customWidth="1"/>
    <col min="14604" max="14605" width="11.42578125" style="6" customWidth="1"/>
    <col min="14606" max="14847" width="9.140625" style="6" customWidth="1"/>
    <col min="14848" max="14848" width="4.7109375" style="6"/>
    <col min="14849" max="14849" width="5.28515625" style="6" customWidth="1"/>
    <col min="14850" max="14850" width="31.28515625" style="6" bestFit="1" customWidth="1"/>
    <col min="14851" max="14851" width="6.140625" style="6" customWidth="1"/>
    <col min="14852" max="14852" width="14.85546875" style="6" customWidth="1"/>
    <col min="14853" max="14853" width="6.140625" style="6" customWidth="1"/>
    <col min="14854" max="14854" width="14.140625" style="6" bestFit="1" customWidth="1"/>
    <col min="14855" max="14855" width="6.140625" style="6" customWidth="1"/>
    <col min="14856" max="14856" width="15" style="6" customWidth="1"/>
    <col min="14857" max="14858" width="7.7109375" style="6" customWidth="1"/>
    <col min="14859" max="14859" width="14.85546875" style="6" customWidth="1"/>
    <col min="14860" max="14861" width="11.42578125" style="6" customWidth="1"/>
    <col min="14862" max="15103" width="9.140625" style="6" customWidth="1"/>
    <col min="15104" max="15104" width="4.7109375" style="6"/>
    <col min="15105" max="15105" width="5.28515625" style="6" customWidth="1"/>
    <col min="15106" max="15106" width="31.28515625" style="6" bestFit="1" customWidth="1"/>
    <col min="15107" max="15107" width="6.140625" style="6" customWidth="1"/>
    <col min="15108" max="15108" width="14.85546875" style="6" customWidth="1"/>
    <col min="15109" max="15109" width="6.140625" style="6" customWidth="1"/>
    <col min="15110" max="15110" width="14.140625" style="6" bestFit="1" customWidth="1"/>
    <col min="15111" max="15111" width="6.140625" style="6" customWidth="1"/>
    <col min="15112" max="15112" width="15" style="6" customWidth="1"/>
    <col min="15113" max="15114" width="7.7109375" style="6" customWidth="1"/>
    <col min="15115" max="15115" width="14.85546875" style="6" customWidth="1"/>
    <col min="15116" max="15117" width="11.42578125" style="6" customWidth="1"/>
    <col min="15118" max="15359" width="9.140625" style="6" customWidth="1"/>
    <col min="15360" max="15360" width="4.7109375" style="6"/>
    <col min="15361" max="15361" width="5.28515625" style="6" customWidth="1"/>
    <col min="15362" max="15362" width="31.28515625" style="6" bestFit="1" customWidth="1"/>
    <col min="15363" max="15363" width="6.140625" style="6" customWidth="1"/>
    <col min="15364" max="15364" width="14.85546875" style="6" customWidth="1"/>
    <col min="15365" max="15365" width="6.140625" style="6" customWidth="1"/>
    <col min="15366" max="15366" width="14.140625" style="6" bestFit="1" customWidth="1"/>
    <col min="15367" max="15367" width="6.140625" style="6" customWidth="1"/>
    <col min="15368" max="15368" width="15" style="6" customWidth="1"/>
    <col min="15369" max="15370" width="7.7109375" style="6" customWidth="1"/>
    <col min="15371" max="15371" width="14.85546875" style="6" customWidth="1"/>
    <col min="15372" max="15373" width="11.42578125" style="6" customWidth="1"/>
    <col min="15374" max="15615" width="9.140625" style="6" customWidth="1"/>
    <col min="15616" max="15616" width="4.7109375" style="6"/>
    <col min="15617" max="15617" width="5.28515625" style="6" customWidth="1"/>
    <col min="15618" max="15618" width="31.28515625" style="6" bestFit="1" customWidth="1"/>
    <col min="15619" max="15619" width="6.140625" style="6" customWidth="1"/>
    <col min="15620" max="15620" width="14.85546875" style="6" customWidth="1"/>
    <col min="15621" max="15621" width="6.140625" style="6" customWidth="1"/>
    <col min="15622" max="15622" width="14.140625" style="6" bestFit="1" customWidth="1"/>
    <col min="15623" max="15623" width="6.140625" style="6" customWidth="1"/>
    <col min="15624" max="15624" width="15" style="6" customWidth="1"/>
    <col min="15625" max="15626" width="7.7109375" style="6" customWidth="1"/>
    <col min="15627" max="15627" width="14.85546875" style="6" customWidth="1"/>
    <col min="15628" max="15629" width="11.42578125" style="6" customWidth="1"/>
    <col min="15630" max="15871" width="9.140625" style="6" customWidth="1"/>
    <col min="15872" max="15872" width="4.7109375" style="6"/>
    <col min="15873" max="15873" width="5.28515625" style="6" customWidth="1"/>
    <col min="15874" max="15874" width="31.28515625" style="6" bestFit="1" customWidth="1"/>
    <col min="15875" max="15875" width="6.140625" style="6" customWidth="1"/>
    <col min="15876" max="15876" width="14.85546875" style="6" customWidth="1"/>
    <col min="15877" max="15877" width="6.140625" style="6" customWidth="1"/>
    <col min="15878" max="15878" width="14.140625" style="6" bestFit="1" customWidth="1"/>
    <col min="15879" max="15879" width="6.140625" style="6" customWidth="1"/>
    <col min="15880" max="15880" width="15" style="6" customWidth="1"/>
    <col min="15881" max="15882" width="7.7109375" style="6" customWidth="1"/>
    <col min="15883" max="15883" width="14.85546875" style="6" customWidth="1"/>
    <col min="15884" max="15885" width="11.42578125" style="6" customWidth="1"/>
    <col min="15886" max="16127" width="9.140625" style="6" customWidth="1"/>
    <col min="16128" max="16128" width="4.7109375" style="6"/>
    <col min="16129" max="16129" width="5.28515625" style="6" customWidth="1"/>
    <col min="16130" max="16130" width="31.28515625" style="6" bestFit="1" customWidth="1"/>
    <col min="16131" max="16131" width="6.140625" style="6" customWidth="1"/>
    <col min="16132" max="16132" width="14.85546875" style="6" customWidth="1"/>
    <col min="16133" max="16133" width="6.140625" style="6" customWidth="1"/>
    <col min="16134" max="16134" width="14.140625" style="6" bestFit="1" customWidth="1"/>
    <col min="16135" max="16135" width="6.140625" style="6" customWidth="1"/>
    <col min="16136" max="16136" width="15" style="6" customWidth="1"/>
    <col min="16137" max="16138" width="7.7109375" style="6" customWidth="1"/>
    <col min="16139" max="16139" width="14.85546875" style="6" customWidth="1"/>
    <col min="16140" max="16141" width="11.42578125" style="6" customWidth="1"/>
    <col min="16142" max="16383" width="9.140625" style="6" customWidth="1"/>
    <col min="16384" max="16384" width="4.7109375" style="6"/>
  </cols>
  <sheetData>
    <row r="1" spans="1:18" ht="16.5" customHeight="1" x14ac:dyDescent="0.2">
      <c r="P1" s="524" t="s">
        <v>267</v>
      </c>
      <c r="Q1" s="524"/>
      <c r="R1" s="116"/>
    </row>
    <row r="2" spans="1:18" ht="36" customHeight="1" x14ac:dyDescent="0.2">
      <c r="A2" s="505" t="s">
        <v>713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</row>
    <row r="3" spans="1:18" ht="0.7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8" s="35" customFormat="1" ht="16.5" thickBot="1" x14ac:dyDescent="0.3">
      <c r="A4" s="535"/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12"/>
    </row>
    <row r="5" spans="1:18" ht="33.75" customHeight="1" x14ac:dyDescent="0.2">
      <c r="A5" s="536" t="s">
        <v>36</v>
      </c>
      <c r="B5" s="538" t="s">
        <v>268</v>
      </c>
      <c r="C5" s="525" t="s">
        <v>269</v>
      </c>
      <c r="D5" s="526"/>
      <c r="E5" s="525" t="s">
        <v>270</v>
      </c>
      <c r="F5" s="526"/>
      <c r="G5" s="525" t="s">
        <v>424</v>
      </c>
      <c r="H5" s="526"/>
      <c r="I5" s="525" t="s">
        <v>572</v>
      </c>
      <c r="J5" s="526"/>
      <c r="K5" s="525" t="s">
        <v>426</v>
      </c>
      <c r="L5" s="526"/>
      <c r="M5" s="527" t="s">
        <v>271</v>
      </c>
      <c r="N5" s="527" t="s">
        <v>272</v>
      </c>
      <c r="O5" s="529" t="s">
        <v>273</v>
      </c>
      <c r="P5" s="529" t="s">
        <v>274</v>
      </c>
      <c r="Q5" s="531" t="s">
        <v>275</v>
      </c>
    </row>
    <row r="6" spans="1:18" ht="32.25" customHeight="1" x14ac:dyDescent="0.2">
      <c r="A6" s="537"/>
      <c r="B6" s="539"/>
      <c r="C6" s="209" t="s">
        <v>276</v>
      </c>
      <c r="D6" s="210" t="s">
        <v>277</v>
      </c>
      <c r="E6" s="209" t="s">
        <v>276</v>
      </c>
      <c r="F6" s="210" t="s">
        <v>277</v>
      </c>
      <c r="G6" s="209" t="s">
        <v>276</v>
      </c>
      <c r="H6" s="210" t="s">
        <v>277</v>
      </c>
      <c r="I6" s="209" t="s">
        <v>276</v>
      </c>
      <c r="J6" s="210" t="s">
        <v>277</v>
      </c>
      <c r="K6" s="209" t="s">
        <v>276</v>
      </c>
      <c r="L6" s="210" t="s">
        <v>277</v>
      </c>
      <c r="M6" s="528"/>
      <c r="N6" s="528"/>
      <c r="O6" s="530"/>
      <c r="P6" s="530"/>
      <c r="Q6" s="532"/>
    </row>
    <row r="7" spans="1:18" s="36" customFormat="1" ht="37.5" customHeight="1" x14ac:dyDescent="0.25">
      <c r="A7" s="251">
        <v>1</v>
      </c>
      <c r="B7" s="205">
        <v>2</v>
      </c>
      <c r="C7" s="205">
        <v>3</v>
      </c>
      <c r="D7" s="206">
        <v>4</v>
      </c>
      <c r="E7" s="206">
        <v>5</v>
      </c>
      <c r="F7" s="206">
        <v>6</v>
      </c>
      <c r="G7" s="206">
        <v>7</v>
      </c>
      <c r="H7" s="206">
        <v>8</v>
      </c>
      <c r="I7" s="206">
        <v>9</v>
      </c>
      <c r="J7" s="206">
        <v>10</v>
      </c>
      <c r="K7" s="206">
        <v>11</v>
      </c>
      <c r="L7" s="206">
        <v>12</v>
      </c>
      <c r="M7" s="207">
        <v>13</v>
      </c>
      <c r="N7" s="207" t="s">
        <v>427</v>
      </c>
      <c r="O7" s="208" t="s">
        <v>428</v>
      </c>
      <c r="P7" s="207">
        <v>16</v>
      </c>
      <c r="Q7" s="252">
        <v>17</v>
      </c>
    </row>
    <row r="8" spans="1:18" s="38" customFormat="1" ht="11.25" x14ac:dyDescent="0.15">
      <c r="A8" s="247" t="s">
        <v>40</v>
      </c>
      <c r="B8" s="248" t="s">
        <v>41</v>
      </c>
      <c r="C8" s="253">
        <v>11</v>
      </c>
      <c r="D8" s="254">
        <v>9767193.9800000004</v>
      </c>
      <c r="E8" s="253"/>
      <c r="F8" s="254"/>
      <c r="G8" s="254"/>
      <c r="H8" s="254"/>
      <c r="I8" s="344"/>
      <c r="J8" s="254"/>
      <c r="K8" s="253"/>
      <c r="L8" s="254"/>
      <c r="M8" s="253">
        <v>0</v>
      </c>
      <c r="N8" s="253">
        <v>11</v>
      </c>
      <c r="O8" s="254">
        <v>9767193.9800000004</v>
      </c>
      <c r="P8" s="37">
        <v>8.9284820950751617E-2</v>
      </c>
      <c r="Q8" s="37">
        <v>4.1454682494818165E-2</v>
      </c>
    </row>
    <row r="9" spans="1:18" s="38" customFormat="1" ht="11.25" x14ac:dyDescent="0.15">
      <c r="A9" s="250" t="s">
        <v>42</v>
      </c>
      <c r="B9" s="249" t="s">
        <v>43</v>
      </c>
      <c r="C9" s="255">
        <v>103</v>
      </c>
      <c r="D9" s="256">
        <v>56484032.849999994</v>
      </c>
      <c r="E9" s="255">
        <v>3</v>
      </c>
      <c r="F9" s="256">
        <v>308553.24</v>
      </c>
      <c r="G9" s="256"/>
      <c r="H9" s="256"/>
      <c r="I9" s="345">
        <v>4</v>
      </c>
      <c r="J9" s="256">
        <v>-523864.53</v>
      </c>
      <c r="K9" s="255">
        <v>2</v>
      </c>
      <c r="L9" s="256">
        <v>-385996.83</v>
      </c>
      <c r="M9" s="255">
        <v>2</v>
      </c>
      <c r="N9" s="255">
        <v>114</v>
      </c>
      <c r="O9" s="256">
        <v>55882724.729999997</v>
      </c>
      <c r="P9" s="39">
        <v>0.51084058348539008</v>
      </c>
      <c r="Q9" s="39">
        <v>0.42962125494629733</v>
      </c>
    </row>
    <row r="10" spans="1:18" s="38" customFormat="1" ht="11.25" x14ac:dyDescent="0.15">
      <c r="A10" s="247" t="s">
        <v>44</v>
      </c>
      <c r="B10" s="248" t="s">
        <v>45</v>
      </c>
      <c r="C10" s="253">
        <v>13</v>
      </c>
      <c r="D10" s="254">
        <v>8436183.1900000013</v>
      </c>
      <c r="E10" s="253">
        <v>3</v>
      </c>
      <c r="F10" s="254">
        <v>139200</v>
      </c>
      <c r="G10" s="254"/>
      <c r="H10" s="254"/>
      <c r="I10" s="344">
        <v>3</v>
      </c>
      <c r="J10" s="254">
        <v>-633243.4</v>
      </c>
      <c r="K10" s="253"/>
      <c r="L10" s="254"/>
      <c r="M10" s="253">
        <v>0</v>
      </c>
      <c r="N10" s="253">
        <v>19</v>
      </c>
      <c r="O10" s="254">
        <v>7942139.790000001</v>
      </c>
      <c r="P10" s="37">
        <v>7.2601458573262626E-2</v>
      </c>
      <c r="Q10" s="37">
        <v>7.1603542491049554E-2</v>
      </c>
    </row>
    <row r="11" spans="1:18" s="38" customFormat="1" ht="18" x14ac:dyDescent="0.15">
      <c r="A11" s="250" t="s">
        <v>278</v>
      </c>
      <c r="B11" s="249" t="s">
        <v>279</v>
      </c>
      <c r="C11" s="255">
        <v>2</v>
      </c>
      <c r="D11" s="256">
        <v>2556956</v>
      </c>
      <c r="E11" s="255"/>
      <c r="F11" s="256"/>
      <c r="G11" s="256"/>
      <c r="H11" s="256"/>
      <c r="I11" s="345"/>
      <c r="J11" s="256"/>
      <c r="K11" s="255"/>
      <c r="L11" s="256"/>
      <c r="M11" s="255">
        <v>0</v>
      </c>
      <c r="N11" s="255">
        <v>2</v>
      </c>
      <c r="O11" s="256">
        <v>2556956</v>
      </c>
      <c r="P11" s="39">
        <v>2.3373894191763566E-2</v>
      </c>
      <c r="Q11" s="39">
        <v>7.5372149990578481E-3</v>
      </c>
    </row>
    <row r="12" spans="1:18" s="38" customFormat="1" ht="11.25" x14ac:dyDescent="0.15">
      <c r="A12" s="247" t="s">
        <v>46</v>
      </c>
      <c r="B12" s="248" t="s">
        <v>47</v>
      </c>
      <c r="C12" s="253">
        <v>71</v>
      </c>
      <c r="D12" s="254">
        <v>359508212.18000001</v>
      </c>
      <c r="E12" s="253">
        <v>5</v>
      </c>
      <c r="F12" s="254">
        <v>8416550.879999999</v>
      </c>
      <c r="G12" s="254"/>
      <c r="H12" s="254"/>
      <c r="I12" s="344">
        <v>15</v>
      </c>
      <c r="J12" s="254">
        <v>-16214836.550000001</v>
      </c>
      <c r="K12" s="253"/>
      <c r="L12" s="254"/>
      <c r="M12" s="253">
        <v>2</v>
      </c>
      <c r="N12" s="253">
        <v>93</v>
      </c>
      <c r="O12" s="254">
        <v>351709926.50999999</v>
      </c>
      <c r="P12" s="37">
        <v>3.2150848933019103</v>
      </c>
      <c r="Q12" s="37">
        <v>0.35048049745618992</v>
      </c>
    </row>
    <row r="13" spans="1:18" s="38" customFormat="1" ht="11.25" x14ac:dyDescent="0.15">
      <c r="A13" s="250" t="s">
        <v>48</v>
      </c>
      <c r="B13" s="249" t="s">
        <v>49</v>
      </c>
      <c r="C13" s="255">
        <v>20</v>
      </c>
      <c r="D13" s="256">
        <v>30584303.309999999</v>
      </c>
      <c r="E13" s="255">
        <v>1</v>
      </c>
      <c r="F13" s="256">
        <v>1032665</v>
      </c>
      <c r="G13" s="256"/>
      <c r="H13" s="256"/>
      <c r="I13" s="345">
        <v>2</v>
      </c>
      <c r="J13" s="256">
        <v>-1295000</v>
      </c>
      <c r="K13" s="255"/>
      <c r="L13" s="256"/>
      <c r="M13" s="255">
        <v>0</v>
      </c>
      <c r="N13" s="255">
        <v>23</v>
      </c>
      <c r="O13" s="256">
        <v>30321968.309999999</v>
      </c>
      <c r="P13" s="39">
        <v>0.27718211770712825</v>
      </c>
      <c r="Q13" s="39">
        <v>8.6677972489165256E-2</v>
      </c>
    </row>
    <row r="14" spans="1:18" s="38" customFormat="1" ht="11.25" x14ac:dyDescent="0.15">
      <c r="A14" s="247" t="s">
        <v>390</v>
      </c>
      <c r="B14" s="248" t="s">
        <v>391</v>
      </c>
      <c r="C14" s="253">
        <v>2</v>
      </c>
      <c r="D14" s="254">
        <v>1246490.6399999999</v>
      </c>
      <c r="E14" s="253"/>
      <c r="F14" s="254"/>
      <c r="G14" s="254"/>
      <c r="H14" s="254"/>
      <c r="I14" s="344">
        <v>1</v>
      </c>
      <c r="J14" s="254">
        <v>-41296.47</v>
      </c>
      <c r="K14" s="253"/>
      <c r="L14" s="254"/>
      <c r="M14" s="253">
        <v>0</v>
      </c>
      <c r="N14" s="253">
        <v>3</v>
      </c>
      <c r="O14" s="254">
        <v>1205194.17</v>
      </c>
      <c r="P14" s="37">
        <v>1.1017037841132312E-2</v>
      </c>
      <c r="Q14" s="37">
        <v>1.1305822498586773E-2</v>
      </c>
    </row>
    <row r="15" spans="1:18" s="38" customFormat="1" ht="11.25" x14ac:dyDescent="0.15">
      <c r="A15" s="250" t="s">
        <v>50</v>
      </c>
      <c r="B15" s="249" t="s">
        <v>51</v>
      </c>
      <c r="C15" s="255">
        <v>5</v>
      </c>
      <c r="D15" s="256">
        <v>11376163</v>
      </c>
      <c r="E15" s="255"/>
      <c r="F15" s="256"/>
      <c r="G15" s="256"/>
      <c r="H15" s="256"/>
      <c r="I15" s="345"/>
      <c r="J15" s="256"/>
      <c r="K15" s="255"/>
      <c r="L15" s="256"/>
      <c r="M15" s="255">
        <v>0</v>
      </c>
      <c r="N15" s="255">
        <v>5</v>
      </c>
      <c r="O15" s="256">
        <v>11376163</v>
      </c>
      <c r="P15" s="39">
        <v>0.10399288461367953</v>
      </c>
      <c r="Q15" s="39">
        <v>1.884303749764462E-2</v>
      </c>
    </row>
    <row r="16" spans="1:18" s="38" customFormat="1" ht="11.25" x14ac:dyDescent="0.15">
      <c r="A16" s="247" t="s">
        <v>315</v>
      </c>
      <c r="B16" s="248" t="s">
        <v>316</v>
      </c>
      <c r="C16" s="253">
        <v>1</v>
      </c>
      <c r="D16" s="254">
        <v>723200</v>
      </c>
      <c r="E16" s="253"/>
      <c r="F16" s="254"/>
      <c r="G16" s="254"/>
      <c r="H16" s="254"/>
      <c r="I16" s="344"/>
      <c r="J16" s="254"/>
      <c r="K16" s="253"/>
      <c r="L16" s="254"/>
      <c r="M16" s="253">
        <v>0</v>
      </c>
      <c r="N16" s="253">
        <v>1</v>
      </c>
      <c r="O16" s="254">
        <v>723200</v>
      </c>
      <c r="P16" s="37">
        <v>6.6109859846956338E-3</v>
      </c>
      <c r="Q16" s="37">
        <v>3.7686074995289241E-3</v>
      </c>
    </row>
    <row r="17" spans="1:17" s="38" customFormat="1" ht="11.25" x14ac:dyDescent="0.15">
      <c r="A17" s="250" t="s">
        <v>52</v>
      </c>
      <c r="B17" s="249" t="s">
        <v>53</v>
      </c>
      <c r="C17" s="255">
        <v>2</v>
      </c>
      <c r="D17" s="256">
        <v>4083000</v>
      </c>
      <c r="E17" s="255"/>
      <c r="F17" s="256"/>
      <c r="G17" s="256"/>
      <c r="H17" s="256"/>
      <c r="I17" s="345"/>
      <c r="J17" s="256"/>
      <c r="K17" s="255"/>
      <c r="L17" s="256"/>
      <c r="M17" s="255">
        <v>0</v>
      </c>
      <c r="N17" s="255">
        <v>2</v>
      </c>
      <c r="O17" s="256">
        <v>4083000</v>
      </c>
      <c r="P17" s="39">
        <v>3.7323915618794626E-2</v>
      </c>
      <c r="Q17" s="39">
        <v>7.5372149990578481E-3</v>
      </c>
    </row>
    <row r="18" spans="1:17" s="38" customFormat="1" ht="11.25" x14ac:dyDescent="0.15">
      <c r="A18" s="247" t="s">
        <v>466</v>
      </c>
      <c r="B18" s="248" t="s">
        <v>467</v>
      </c>
      <c r="C18" s="253">
        <v>1</v>
      </c>
      <c r="D18" s="254">
        <v>1075516.8600000001</v>
      </c>
      <c r="E18" s="253"/>
      <c r="F18" s="254"/>
      <c r="G18" s="254"/>
      <c r="H18" s="254"/>
      <c r="I18" s="344"/>
      <c r="J18" s="254"/>
      <c r="K18" s="253"/>
      <c r="L18" s="254"/>
      <c r="M18" s="253">
        <v>0</v>
      </c>
      <c r="N18" s="253">
        <v>1</v>
      </c>
      <c r="O18" s="254">
        <v>1075516.8600000001</v>
      </c>
      <c r="P18" s="37">
        <v>9.8316190372840957E-3</v>
      </c>
      <c r="Q18" s="37">
        <v>3.7686074995289241E-3</v>
      </c>
    </row>
    <row r="19" spans="1:17" s="38" customFormat="1" ht="11.25" x14ac:dyDescent="0.15">
      <c r="A19" s="250" t="s">
        <v>280</v>
      </c>
      <c r="B19" s="249" t="s">
        <v>281</v>
      </c>
      <c r="C19" s="255">
        <v>13</v>
      </c>
      <c r="D19" s="256">
        <v>2038509.67</v>
      </c>
      <c r="E19" s="255"/>
      <c r="F19" s="256"/>
      <c r="G19" s="256"/>
      <c r="H19" s="256"/>
      <c r="I19" s="345">
        <v>18</v>
      </c>
      <c r="J19" s="256">
        <v>-963855.45000000007</v>
      </c>
      <c r="K19" s="255"/>
      <c r="L19" s="256"/>
      <c r="M19" s="255">
        <v>0</v>
      </c>
      <c r="N19" s="255">
        <v>31</v>
      </c>
      <c r="O19" s="256">
        <v>1074654.2199999997</v>
      </c>
      <c r="P19" s="39">
        <v>9.8237333888468153E-3</v>
      </c>
      <c r="Q19" s="39">
        <v>0.11682683248539665</v>
      </c>
    </row>
    <row r="20" spans="1:17" s="38" customFormat="1" ht="11.25" x14ac:dyDescent="0.15">
      <c r="A20" s="247" t="s">
        <v>54</v>
      </c>
      <c r="B20" s="248" t="s">
        <v>55</v>
      </c>
      <c r="C20" s="253">
        <v>41</v>
      </c>
      <c r="D20" s="254">
        <v>39269823.359999999</v>
      </c>
      <c r="E20" s="253">
        <v>5</v>
      </c>
      <c r="F20" s="254">
        <v>69473.7</v>
      </c>
      <c r="G20" s="254"/>
      <c r="H20" s="254"/>
      <c r="I20" s="344">
        <v>4</v>
      </c>
      <c r="J20" s="254">
        <v>-373049.30000000005</v>
      </c>
      <c r="K20" s="253"/>
      <c r="L20" s="254"/>
      <c r="M20" s="253">
        <v>7</v>
      </c>
      <c r="N20" s="253">
        <v>57</v>
      </c>
      <c r="O20" s="254">
        <v>38966247.760000005</v>
      </c>
      <c r="P20" s="37">
        <v>0.3562020434423917</v>
      </c>
      <c r="Q20" s="37">
        <v>0.21481062747314866</v>
      </c>
    </row>
    <row r="21" spans="1:17" s="38" customFormat="1" ht="11.25" x14ac:dyDescent="0.15">
      <c r="A21" s="250" t="s">
        <v>58</v>
      </c>
      <c r="B21" s="249" t="s">
        <v>59</v>
      </c>
      <c r="C21" s="255">
        <v>36</v>
      </c>
      <c r="D21" s="256">
        <v>20306630</v>
      </c>
      <c r="E21" s="255"/>
      <c r="F21" s="256"/>
      <c r="G21" s="256"/>
      <c r="H21" s="256"/>
      <c r="I21" s="345">
        <v>2</v>
      </c>
      <c r="J21" s="256">
        <v>-210179.46</v>
      </c>
      <c r="K21" s="255"/>
      <c r="L21" s="256"/>
      <c r="M21" s="255">
        <v>0</v>
      </c>
      <c r="N21" s="255">
        <v>38</v>
      </c>
      <c r="O21" s="256">
        <v>20096450.539999999</v>
      </c>
      <c r="P21" s="39">
        <v>0.18370762287343612</v>
      </c>
      <c r="Q21" s="39">
        <v>0.14320708498209911</v>
      </c>
    </row>
    <row r="22" spans="1:17" s="38" customFormat="1" ht="11.25" x14ac:dyDescent="0.15">
      <c r="A22" s="247" t="s">
        <v>282</v>
      </c>
      <c r="B22" s="248" t="s">
        <v>283</v>
      </c>
      <c r="C22" s="253">
        <v>1</v>
      </c>
      <c r="D22" s="254">
        <v>1475910</v>
      </c>
      <c r="E22" s="253"/>
      <c r="F22" s="254"/>
      <c r="G22" s="254"/>
      <c r="H22" s="254"/>
      <c r="I22" s="344"/>
      <c r="J22" s="254"/>
      <c r="K22" s="253"/>
      <c r="L22" s="254"/>
      <c r="M22" s="253">
        <v>0</v>
      </c>
      <c r="N22" s="253">
        <v>1</v>
      </c>
      <c r="O22" s="254">
        <v>1475910</v>
      </c>
      <c r="P22" s="37">
        <v>1.3491731643628503E-2</v>
      </c>
      <c r="Q22" s="37">
        <v>3.7686074995289241E-3</v>
      </c>
    </row>
    <row r="23" spans="1:17" s="38" customFormat="1" ht="11.25" x14ac:dyDescent="0.15">
      <c r="A23" s="250" t="s">
        <v>60</v>
      </c>
      <c r="B23" s="249" t="s">
        <v>61</v>
      </c>
      <c r="C23" s="255">
        <v>34</v>
      </c>
      <c r="D23" s="256">
        <v>36689416.700000003</v>
      </c>
      <c r="E23" s="255"/>
      <c r="F23" s="256"/>
      <c r="G23" s="256"/>
      <c r="H23" s="256"/>
      <c r="I23" s="345">
        <v>3</v>
      </c>
      <c r="J23" s="256">
        <v>-775039.48</v>
      </c>
      <c r="K23" s="255"/>
      <c r="L23" s="256"/>
      <c r="M23" s="255">
        <v>0</v>
      </c>
      <c r="N23" s="255">
        <v>37</v>
      </c>
      <c r="O23" s="256">
        <v>35914377.220000006</v>
      </c>
      <c r="P23" s="39">
        <v>0.32830398845477349</v>
      </c>
      <c r="Q23" s="39">
        <v>0.13943847748257018</v>
      </c>
    </row>
    <row r="24" spans="1:17" s="38" customFormat="1" ht="11.25" x14ac:dyDescent="0.15">
      <c r="A24" s="247" t="s">
        <v>64</v>
      </c>
      <c r="B24" s="248" t="s">
        <v>65</v>
      </c>
      <c r="C24" s="253">
        <v>5</v>
      </c>
      <c r="D24" s="254">
        <v>3096199</v>
      </c>
      <c r="E24" s="253"/>
      <c r="F24" s="254"/>
      <c r="G24" s="254"/>
      <c r="H24" s="254"/>
      <c r="I24" s="344">
        <v>2</v>
      </c>
      <c r="J24" s="254">
        <v>-277095.59999999998</v>
      </c>
      <c r="K24" s="253"/>
      <c r="L24" s="254"/>
      <c r="M24" s="253">
        <v>2</v>
      </c>
      <c r="N24" s="253">
        <v>9</v>
      </c>
      <c r="O24" s="254">
        <v>2819103.4</v>
      </c>
      <c r="P24" s="37">
        <v>2.5770261430873631E-2</v>
      </c>
      <c r="Q24" s="37">
        <v>3.3917467495760314E-2</v>
      </c>
    </row>
    <row r="25" spans="1:17" s="38" customFormat="1" ht="11.25" x14ac:dyDescent="0.15">
      <c r="A25" s="250" t="s">
        <v>66</v>
      </c>
      <c r="B25" s="249" t="s">
        <v>67</v>
      </c>
      <c r="C25" s="255">
        <v>1532</v>
      </c>
      <c r="D25" s="256">
        <v>612778760.62000036</v>
      </c>
      <c r="E25" s="255">
        <v>47</v>
      </c>
      <c r="F25" s="256">
        <v>1058931.53</v>
      </c>
      <c r="G25" s="256"/>
      <c r="H25" s="256"/>
      <c r="I25" s="345">
        <v>160</v>
      </c>
      <c r="J25" s="256">
        <v>-8965510.9000000022</v>
      </c>
      <c r="K25" s="255">
        <v>6</v>
      </c>
      <c r="L25" s="256">
        <v>-1334640.69</v>
      </c>
      <c r="M25" s="255">
        <v>16</v>
      </c>
      <c r="N25" s="255">
        <v>1761</v>
      </c>
      <c r="O25" s="256">
        <v>603537540.5600003</v>
      </c>
      <c r="P25" s="39">
        <v>5.5171159041480013</v>
      </c>
      <c r="Q25" s="39">
        <v>6.6365178066704349</v>
      </c>
    </row>
    <row r="26" spans="1:17" s="38" customFormat="1" ht="11.25" x14ac:dyDescent="0.15">
      <c r="A26" s="247" t="s">
        <v>68</v>
      </c>
      <c r="B26" s="248" t="s">
        <v>69</v>
      </c>
      <c r="C26" s="253">
        <v>3</v>
      </c>
      <c r="D26" s="254">
        <v>544766</v>
      </c>
      <c r="E26" s="253"/>
      <c r="F26" s="254"/>
      <c r="G26" s="254"/>
      <c r="H26" s="254"/>
      <c r="I26" s="344"/>
      <c r="J26" s="254"/>
      <c r="K26" s="253"/>
      <c r="L26" s="254"/>
      <c r="M26" s="253">
        <v>0</v>
      </c>
      <c r="N26" s="253">
        <v>3</v>
      </c>
      <c r="O26" s="254">
        <v>544766</v>
      </c>
      <c r="P26" s="37">
        <v>4.979867797205063E-3</v>
      </c>
      <c r="Q26" s="37">
        <v>1.1305822498586773E-2</v>
      </c>
    </row>
    <row r="27" spans="1:17" s="38" customFormat="1" ht="18" x14ac:dyDescent="0.15">
      <c r="A27" s="250" t="s">
        <v>370</v>
      </c>
      <c r="B27" s="249" t="s">
        <v>371</v>
      </c>
      <c r="C27" s="255">
        <v>4</v>
      </c>
      <c r="D27" s="256">
        <v>64533310</v>
      </c>
      <c r="E27" s="255"/>
      <c r="F27" s="256"/>
      <c r="G27" s="256"/>
      <c r="H27" s="256"/>
      <c r="I27" s="345"/>
      <c r="J27" s="256"/>
      <c r="K27" s="255"/>
      <c r="L27" s="256"/>
      <c r="M27" s="255">
        <v>0</v>
      </c>
      <c r="N27" s="255">
        <v>4</v>
      </c>
      <c r="O27" s="256">
        <v>64533310</v>
      </c>
      <c r="P27" s="39">
        <v>0.58991815259405234</v>
      </c>
      <c r="Q27" s="39">
        <v>1.5074429998115696E-2</v>
      </c>
    </row>
    <row r="28" spans="1:17" s="38" customFormat="1" ht="11.25" x14ac:dyDescent="0.15">
      <c r="A28" s="247" t="s">
        <v>402</v>
      </c>
      <c r="B28" s="248" t="s">
        <v>403</v>
      </c>
      <c r="C28" s="253">
        <v>3</v>
      </c>
      <c r="D28" s="254">
        <v>3939853</v>
      </c>
      <c r="E28" s="253"/>
      <c r="F28" s="254"/>
      <c r="G28" s="254"/>
      <c r="H28" s="254"/>
      <c r="I28" s="344"/>
      <c r="J28" s="254"/>
      <c r="K28" s="253"/>
      <c r="L28" s="254"/>
      <c r="M28" s="253">
        <v>0</v>
      </c>
      <c r="N28" s="253">
        <v>3</v>
      </c>
      <c r="O28" s="254">
        <v>3939853</v>
      </c>
      <c r="P28" s="37">
        <v>3.6015366378264725E-2</v>
      </c>
      <c r="Q28" s="37">
        <v>1.1305822498586773E-2</v>
      </c>
    </row>
    <row r="29" spans="1:17" s="38" customFormat="1" ht="11.25" x14ac:dyDescent="0.15">
      <c r="A29" s="250" t="s">
        <v>70</v>
      </c>
      <c r="B29" s="249" t="s">
        <v>71</v>
      </c>
      <c r="C29" s="255">
        <v>13</v>
      </c>
      <c r="D29" s="256">
        <v>14558392.4</v>
      </c>
      <c r="E29" s="255"/>
      <c r="F29" s="256"/>
      <c r="G29" s="256"/>
      <c r="H29" s="256"/>
      <c r="I29" s="345"/>
      <c r="J29" s="256"/>
      <c r="K29" s="255"/>
      <c r="L29" s="256"/>
      <c r="M29" s="255">
        <v>0</v>
      </c>
      <c r="N29" s="255">
        <v>13</v>
      </c>
      <c r="O29" s="256">
        <v>14558392.4</v>
      </c>
      <c r="P29" s="39">
        <v>0.13308258865611095</v>
      </c>
      <c r="Q29" s="39">
        <v>4.8991897493876016E-2</v>
      </c>
    </row>
    <row r="30" spans="1:17" s="38" customFormat="1" ht="11.25" x14ac:dyDescent="0.15">
      <c r="A30" s="247" t="s">
        <v>607</v>
      </c>
      <c r="B30" s="248" t="s">
        <v>608</v>
      </c>
      <c r="C30" s="253"/>
      <c r="D30" s="254"/>
      <c r="E30" s="253">
        <v>1</v>
      </c>
      <c r="F30" s="254">
        <v>53592.47</v>
      </c>
      <c r="G30" s="254"/>
      <c r="H30" s="254"/>
      <c r="I30" s="344"/>
      <c r="J30" s="254"/>
      <c r="K30" s="253"/>
      <c r="L30" s="254"/>
      <c r="M30" s="253">
        <v>0</v>
      </c>
      <c r="N30" s="253">
        <v>1</v>
      </c>
      <c r="O30" s="254">
        <v>53592.47</v>
      </c>
      <c r="P30" s="37">
        <v>4.8990468481087011E-4</v>
      </c>
      <c r="Q30" s="37">
        <v>3.7686074995289241E-3</v>
      </c>
    </row>
    <row r="31" spans="1:17" s="38" customFormat="1" ht="11.25" x14ac:dyDescent="0.15">
      <c r="A31" s="250" t="s">
        <v>396</v>
      </c>
      <c r="B31" s="249" t="s">
        <v>397</v>
      </c>
      <c r="C31" s="255">
        <v>7</v>
      </c>
      <c r="D31" s="256">
        <v>4855434</v>
      </c>
      <c r="E31" s="255"/>
      <c r="F31" s="256"/>
      <c r="G31" s="256"/>
      <c r="H31" s="256"/>
      <c r="I31" s="345"/>
      <c r="J31" s="256"/>
      <c r="K31" s="255"/>
      <c r="L31" s="256"/>
      <c r="M31" s="255">
        <v>0</v>
      </c>
      <c r="N31" s="255">
        <v>7</v>
      </c>
      <c r="O31" s="256">
        <v>4855434</v>
      </c>
      <c r="P31" s="39">
        <v>4.4384964219599921E-2</v>
      </c>
      <c r="Q31" s="39">
        <v>2.6380252496702467E-2</v>
      </c>
    </row>
    <row r="32" spans="1:17" s="38" customFormat="1" ht="18" x14ac:dyDescent="0.15">
      <c r="A32" s="247" t="s">
        <v>72</v>
      </c>
      <c r="B32" s="248" t="s">
        <v>73</v>
      </c>
      <c r="C32" s="253">
        <v>31</v>
      </c>
      <c r="D32" s="254">
        <v>23143313.859999999</v>
      </c>
      <c r="E32" s="253">
        <v>18</v>
      </c>
      <c r="F32" s="254">
        <v>2026778.92</v>
      </c>
      <c r="G32" s="254"/>
      <c r="H32" s="254"/>
      <c r="I32" s="344"/>
      <c r="J32" s="254"/>
      <c r="K32" s="253"/>
      <c r="L32" s="254"/>
      <c r="M32" s="253">
        <v>20</v>
      </c>
      <c r="N32" s="253">
        <v>69</v>
      </c>
      <c r="O32" s="254">
        <v>25170092.780000001</v>
      </c>
      <c r="P32" s="37">
        <v>0.23008729342100218</v>
      </c>
      <c r="Q32" s="37">
        <v>0.26003391746749577</v>
      </c>
    </row>
    <row r="33" spans="1:17" s="38" customFormat="1" ht="11.25" x14ac:dyDescent="0.15">
      <c r="A33" s="250" t="s">
        <v>492</v>
      </c>
      <c r="B33" s="249" t="s">
        <v>493</v>
      </c>
      <c r="C33" s="255">
        <v>1</v>
      </c>
      <c r="D33" s="256">
        <v>441000</v>
      </c>
      <c r="E33" s="255"/>
      <c r="F33" s="256"/>
      <c r="G33" s="256"/>
      <c r="H33" s="256"/>
      <c r="I33" s="345"/>
      <c r="J33" s="256"/>
      <c r="K33" s="255"/>
      <c r="L33" s="256"/>
      <c r="M33" s="255">
        <v>0</v>
      </c>
      <c r="N33" s="255">
        <v>1</v>
      </c>
      <c r="O33" s="256">
        <v>441000</v>
      </c>
      <c r="P33" s="39">
        <v>4.0313119735215361E-3</v>
      </c>
      <c r="Q33" s="39">
        <v>3.7686074995289241E-3</v>
      </c>
    </row>
    <row r="34" spans="1:17" s="38" customFormat="1" ht="11.25" x14ac:dyDescent="0.15">
      <c r="A34" s="247" t="s">
        <v>579</v>
      </c>
      <c r="B34" s="248" t="s">
        <v>580</v>
      </c>
      <c r="C34" s="253">
        <v>3</v>
      </c>
      <c r="D34" s="254">
        <v>2883710</v>
      </c>
      <c r="E34" s="253"/>
      <c r="F34" s="254"/>
      <c r="G34" s="254"/>
      <c r="H34" s="254"/>
      <c r="I34" s="344"/>
      <c r="J34" s="254"/>
      <c r="K34" s="253"/>
      <c r="L34" s="254"/>
      <c r="M34" s="253">
        <v>1</v>
      </c>
      <c r="N34" s="253">
        <v>4</v>
      </c>
      <c r="O34" s="254">
        <v>2883710</v>
      </c>
      <c r="P34" s="37">
        <v>2.6360849549124234E-2</v>
      </c>
      <c r="Q34" s="37">
        <v>1.5074429998115696E-2</v>
      </c>
    </row>
    <row r="35" spans="1:17" s="38" customFormat="1" ht="11.25" x14ac:dyDescent="0.15">
      <c r="A35" s="250" t="s">
        <v>74</v>
      </c>
      <c r="B35" s="249" t="s">
        <v>75</v>
      </c>
      <c r="C35" s="255">
        <v>41</v>
      </c>
      <c r="D35" s="256">
        <v>28749784.740000002</v>
      </c>
      <c r="E35" s="255"/>
      <c r="F35" s="256"/>
      <c r="G35" s="256"/>
      <c r="H35" s="256"/>
      <c r="I35" s="345"/>
      <c r="J35" s="256"/>
      <c r="K35" s="255"/>
      <c r="L35" s="256"/>
      <c r="M35" s="255">
        <v>0</v>
      </c>
      <c r="N35" s="255">
        <v>41</v>
      </c>
      <c r="O35" s="256">
        <v>28749784.740000002</v>
      </c>
      <c r="P35" s="39">
        <v>0.26281032076763883</v>
      </c>
      <c r="Q35" s="39">
        <v>0.15451290748068588</v>
      </c>
    </row>
    <row r="36" spans="1:17" s="38" customFormat="1" ht="11.25" x14ac:dyDescent="0.15">
      <c r="A36" s="247" t="s">
        <v>76</v>
      </c>
      <c r="B36" s="248" t="s">
        <v>585</v>
      </c>
      <c r="C36" s="253">
        <v>5</v>
      </c>
      <c r="D36" s="254">
        <v>4684320</v>
      </c>
      <c r="E36" s="253"/>
      <c r="F36" s="254"/>
      <c r="G36" s="254"/>
      <c r="H36" s="254"/>
      <c r="I36" s="344"/>
      <c r="J36" s="254"/>
      <c r="K36" s="253"/>
      <c r="L36" s="254"/>
      <c r="M36" s="253">
        <v>4</v>
      </c>
      <c r="N36" s="253">
        <v>9</v>
      </c>
      <c r="O36" s="254">
        <v>4684320</v>
      </c>
      <c r="P36" s="37">
        <v>4.2820760326091611E-2</v>
      </c>
      <c r="Q36" s="37">
        <v>3.3917467495760314E-2</v>
      </c>
    </row>
    <row r="37" spans="1:17" s="38" customFormat="1" ht="11.25" x14ac:dyDescent="0.15">
      <c r="A37" s="250" t="s">
        <v>609</v>
      </c>
      <c r="B37" s="249" t="s">
        <v>610</v>
      </c>
      <c r="C37" s="255">
        <v>1</v>
      </c>
      <c r="D37" s="256">
        <v>1852500</v>
      </c>
      <c r="E37" s="255"/>
      <c r="F37" s="256"/>
      <c r="G37" s="256"/>
      <c r="H37" s="256"/>
      <c r="I37" s="345"/>
      <c r="J37" s="256"/>
      <c r="K37" s="255"/>
      <c r="L37" s="256"/>
      <c r="M37" s="255">
        <v>0</v>
      </c>
      <c r="N37" s="255">
        <v>1</v>
      </c>
      <c r="O37" s="256">
        <v>1852500</v>
      </c>
      <c r="P37" s="39">
        <v>1.6934252677888083E-2</v>
      </c>
      <c r="Q37" s="39">
        <v>3.7686074995289241E-3</v>
      </c>
    </row>
    <row r="38" spans="1:17" s="38" customFormat="1" ht="11.25" x14ac:dyDescent="0.15">
      <c r="A38" s="247" t="s">
        <v>77</v>
      </c>
      <c r="B38" s="248" t="s">
        <v>78</v>
      </c>
      <c r="C38" s="253">
        <v>2</v>
      </c>
      <c r="D38" s="254">
        <v>2741280</v>
      </c>
      <c r="E38" s="253"/>
      <c r="F38" s="254"/>
      <c r="G38" s="254"/>
      <c r="H38" s="254"/>
      <c r="I38" s="344"/>
      <c r="J38" s="254"/>
      <c r="K38" s="253"/>
      <c r="L38" s="254"/>
      <c r="M38" s="253">
        <v>0</v>
      </c>
      <c r="N38" s="253">
        <v>2</v>
      </c>
      <c r="O38" s="254">
        <v>2741280</v>
      </c>
      <c r="P38" s="37">
        <v>2.5058854618537678E-2</v>
      </c>
      <c r="Q38" s="37">
        <v>7.5372149990578481E-3</v>
      </c>
    </row>
    <row r="39" spans="1:17" s="38" customFormat="1" ht="11.25" x14ac:dyDescent="0.15">
      <c r="A39" s="250" t="s">
        <v>596</v>
      </c>
      <c r="B39" s="249" t="s">
        <v>597</v>
      </c>
      <c r="C39" s="255"/>
      <c r="D39" s="256"/>
      <c r="E39" s="255">
        <v>1</v>
      </c>
      <c r="F39" s="256">
        <v>29430</v>
      </c>
      <c r="G39" s="256"/>
      <c r="H39" s="256"/>
      <c r="I39" s="345"/>
      <c r="J39" s="256"/>
      <c r="K39" s="255"/>
      <c r="L39" s="256"/>
      <c r="M39" s="255">
        <v>0</v>
      </c>
      <c r="N39" s="255">
        <v>1</v>
      </c>
      <c r="O39" s="256">
        <v>29430</v>
      </c>
      <c r="P39" s="39">
        <v>2.6902837047786577E-4</v>
      </c>
      <c r="Q39" s="39">
        <v>3.7686074995289241E-3</v>
      </c>
    </row>
    <row r="40" spans="1:17" s="38" customFormat="1" ht="11.25" x14ac:dyDescent="0.15">
      <c r="A40" s="247" t="s">
        <v>81</v>
      </c>
      <c r="B40" s="248" t="s">
        <v>82</v>
      </c>
      <c r="C40" s="253">
        <v>30</v>
      </c>
      <c r="D40" s="254">
        <v>45286955</v>
      </c>
      <c r="E40" s="253"/>
      <c r="F40" s="254"/>
      <c r="G40" s="254"/>
      <c r="H40" s="254"/>
      <c r="I40" s="344">
        <v>1</v>
      </c>
      <c r="J40" s="254">
        <v>-1632175</v>
      </c>
      <c r="K40" s="253"/>
      <c r="L40" s="254"/>
      <c r="M40" s="253">
        <v>0</v>
      </c>
      <c r="N40" s="253">
        <v>31</v>
      </c>
      <c r="O40" s="254">
        <v>43654780</v>
      </c>
      <c r="P40" s="37">
        <v>0.39906130910532533</v>
      </c>
      <c r="Q40" s="37">
        <v>0.11682683248539665</v>
      </c>
    </row>
    <row r="41" spans="1:17" s="38" customFormat="1" ht="18" x14ac:dyDescent="0.15">
      <c r="A41" s="250" t="s">
        <v>83</v>
      </c>
      <c r="B41" s="249" t="s">
        <v>84</v>
      </c>
      <c r="C41" s="255">
        <v>3</v>
      </c>
      <c r="D41" s="256">
        <v>295766017.41999996</v>
      </c>
      <c r="E41" s="255">
        <v>1</v>
      </c>
      <c r="F41" s="256">
        <v>63451.13</v>
      </c>
      <c r="G41" s="256"/>
      <c r="H41" s="256"/>
      <c r="I41" s="345">
        <v>2</v>
      </c>
      <c r="J41" s="256">
        <v>-20962867.199999999</v>
      </c>
      <c r="K41" s="255"/>
      <c r="L41" s="256"/>
      <c r="M41" s="255">
        <v>2</v>
      </c>
      <c r="N41" s="255">
        <v>8</v>
      </c>
      <c r="O41" s="256">
        <v>274866601.34999996</v>
      </c>
      <c r="P41" s="39">
        <v>2.5126372361528926</v>
      </c>
      <c r="Q41" s="39">
        <v>3.0148859996231393E-2</v>
      </c>
    </row>
    <row r="42" spans="1:17" s="38" customFormat="1" ht="18" x14ac:dyDescent="0.15">
      <c r="A42" s="247" t="s">
        <v>510</v>
      </c>
      <c r="B42" s="248" t="s">
        <v>511</v>
      </c>
      <c r="C42" s="253">
        <v>1</v>
      </c>
      <c r="D42" s="254">
        <v>11240999.83</v>
      </c>
      <c r="E42" s="253"/>
      <c r="F42" s="254"/>
      <c r="G42" s="254"/>
      <c r="H42" s="254"/>
      <c r="I42" s="344"/>
      <c r="J42" s="254"/>
      <c r="K42" s="253"/>
      <c r="L42" s="254"/>
      <c r="M42" s="253">
        <v>0</v>
      </c>
      <c r="N42" s="253">
        <v>1</v>
      </c>
      <c r="O42" s="254">
        <v>11240999.83</v>
      </c>
      <c r="P42" s="37">
        <v>0.10275731793431417</v>
      </c>
      <c r="Q42" s="37">
        <v>3.7686074995289241E-3</v>
      </c>
    </row>
    <row r="43" spans="1:17" s="38" customFormat="1" ht="18" x14ac:dyDescent="0.15">
      <c r="A43" s="250" t="s">
        <v>85</v>
      </c>
      <c r="B43" s="249" t="s">
        <v>86</v>
      </c>
      <c r="C43" s="255">
        <v>4</v>
      </c>
      <c r="D43" s="256">
        <v>264142.45</v>
      </c>
      <c r="E43" s="255"/>
      <c r="F43" s="256"/>
      <c r="G43" s="256"/>
      <c r="H43" s="256"/>
      <c r="I43" s="345"/>
      <c r="J43" s="256"/>
      <c r="K43" s="255"/>
      <c r="L43" s="256"/>
      <c r="M43" s="255">
        <v>0</v>
      </c>
      <c r="N43" s="255">
        <v>4</v>
      </c>
      <c r="O43" s="256">
        <v>264142.45</v>
      </c>
      <c r="P43" s="39">
        <v>2.4146045836741805E-3</v>
      </c>
      <c r="Q43" s="39">
        <v>1.5074429998115696E-2</v>
      </c>
    </row>
    <row r="44" spans="1:17" s="38" customFormat="1" ht="11.25" x14ac:dyDescent="0.15">
      <c r="A44" s="247" t="s">
        <v>445</v>
      </c>
      <c r="B44" s="248" t="s">
        <v>446</v>
      </c>
      <c r="C44" s="253">
        <v>1</v>
      </c>
      <c r="D44" s="254">
        <v>306000</v>
      </c>
      <c r="E44" s="253"/>
      <c r="F44" s="254"/>
      <c r="G44" s="254"/>
      <c r="H44" s="254"/>
      <c r="I44" s="344"/>
      <c r="J44" s="254"/>
      <c r="K44" s="253"/>
      <c r="L44" s="254"/>
      <c r="M44" s="253">
        <v>0</v>
      </c>
      <c r="N44" s="253">
        <v>1</v>
      </c>
      <c r="O44" s="254">
        <v>306000</v>
      </c>
      <c r="P44" s="37">
        <v>2.7972368795863719E-3</v>
      </c>
      <c r="Q44" s="37">
        <v>3.7686074995289241E-3</v>
      </c>
    </row>
    <row r="45" spans="1:17" s="38" customFormat="1" ht="11.25" x14ac:dyDescent="0.15">
      <c r="A45" s="250" t="s">
        <v>87</v>
      </c>
      <c r="B45" s="249" t="s">
        <v>88</v>
      </c>
      <c r="C45" s="255">
        <v>67</v>
      </c>
      <c r="D45" s="256">
        <v>7843697.5999999996</v>
      </c>
      <c r="E45" s="255">
        <v>2</v>
      </c>
      <c r="F45" s="256">
        <v>76800</v>
      </c>
      <c r="G45" s="256"/>
      <c r="H45" s="256"/>
      <c r="I45" s="345"/>
      <c r="J45" s="256"/>
      <c r="K45" s="255"/>
      <c r="L45" s="256"/>
      <c r="M45" s="255">
        <v>0</v>
      </c>
      <c r="N45" s="255">
        <v>69</v>
      </c>
      <c r="O45" s="256">
        <v>7920497.5999999996</v>
      </c>
      <c r="P45" s="39">
        <v>7.2403620886912892E-2</v>
      </c>
      <c r="Q45" s="39">
        <v>0.26003391746749577</v>
      </c>
    </row>
    <row r="46" spans="1:17" s="38" customFormat="1" ht="11.25" x14ac:dyDescent="0.15">
      <c r="A46" s="247" t="s">
        <v>89</v>
      </c>
      <c r="B46" s="248" t="s">
        <v>90</v>
      </c>
      <c r="C46" s="253">
        <v>12</v>
      </c>
      <c r="D46" s="254">
        <v>2290181.2999999998</v>
      </c>
      <c r="E46" s="253"/>
      <c r="F46" s="254"/>
      <c r="G46" s="254"/>
      <c r="H46" s="254"/>
      <c r="I46" s="344"/>
      <c r="J46" s="254"/>
      <c r="K46" s="253"/>
      <c r="L46" s="254"/>
      <c r="M46" s="253">
        <v>0</v>
      </c>
      <c r="N46" s="253">
        <v>12</v>
      </c>
      <c r="O46" s="254">
        <v>2290181.2999999998</v>
      </c>
      <c r="P46" s="37">
        <v>2.0935227429081892E-2</v>
      </c>
      <c r="Q46" s="37">
        <v>4.5223289994347091E-2</v>
      </c>
    </row>
    <row r="47" spans="1:17" s="38" customFormat="1" ht="11.25" x14ac:dyDescent="0.15">
      <c r="A47" s="250" t="s">
        <v>91</v>
      </c>
      <c r="B47" s="249" t="s">
        <v>92</v>
      </c>
      <c r="C47" s="255">
        <v>1071</v>
      </c>
      <c r="D47" s="256">
        <v>21921285.640000045</v>
      </c>
      <c r="E47" s="255">
        <v>1</v>
      </c>
      <c r="F47" s="256">
        <v>6830.4</v>
      </c>
      <c r="G47" s="256"/>
      <c r="H47" s="256"/>
      <c r="I47" s="345"/>
      <c r="J47" s="256"/>
      <c r="K47" s="255"/>
      <c r="L47" s="256"/>
      <c r="M47" s="255">
        <v>1</v>
      </c>
      <c r="N47" s="255">
        <v>1073</v>
      </c>
      <c r="O47" s="256">
        <v>21928116.040000044</v>
      </c>
      <c r="P47" s="39">
        <v>0.20045142119914244</v>
      </c>
      <c r="Q47" s="39">
        <v>4.0437158469945356</v>
      </c>
    </row>
    <row r="48" spans="1:17" s="38" customFormat="1" ht="11.25" x14ac:dyDescent="0.15">
      <c r="A48" s="247" t="s">
        <v>512</v>
      </c>
      <c r="B48" s="248" t="s">
        <v>513</v>
      </c>
      <c r="C48" s="253">
        <v>10</v>
      </c>
      <c r="D48" s="254">
        <v>1699490.97</v>
      </c>
      <c r="E48" s="253"/>
      <c r="F48" s="254"/>
      <c r="G48" s="254"/>
      <c r="H48" s="254"/>
      <c r="I48" s="344"/>
      <c r="J48" s="254"/>
      <c r="K48" s="253"/>
      <c r="L48" s="254"/>
      <c r="M48" s="253">
        <v>0</v>
      </c>
      <c r="N48" s="253">
        <v>10</v>
      </c>
      <c r="O48" s="254">
        <v>1699490.97</v>
      </c>
      <c r="P48" s="37">
        <v>1.5535551692183059E-2</v>
      </c>
      <c r="Q48" s="37">
        <v>3.768607499528924E-2</v>
      </c>
    </row>
    <row r="49" spans="1:17" s="38" customFormat="1" ht="18" x14ac:dyDescent="0.15">
      <c r="A49" s="250" t="s">
        <v>598</v>
      </c>
      <c r="B49" s="249" t="s">
        <v>599</v>
      </c>
      <c r="C49" s="255">
        <v>3</v>
      </c>
      <c r="D49" s="256">
        <v>2354418.6</v>
      </c>
      <c r="E49" s="255"/>
      <c r="F49" s="256"/>
      <c r="G49" s="256"/>
      <c r="H49" s="256"/>
      <c r="I49" s="345"/>
      <c r="J49" s="256"/>
      <c r="K49" s="255"/>
      <c r="L49" s="256"/>
      <c r="M49" s="255">
        <v>0</v>
      </c>
      <c r="N49" s="255">
        <v>3</v>
      </c>
      <c r="O49" s="256">
        <v>2354418.6</v>
      </c>
      <c r="P49" s="39">
        <v>2.1522439666353314E-2</v>
      </c>
      <c r="Q49" s="39">
        <v>1.1305822498586773E-2</v>
      </c>
    </row>
    <row r="50" spans="1:17" s="38" customFormat="1" ht="18" x14ac:dyDescent="0.15">
      <c r="A50" s="247" t="s">
        <v>93</v>
      </c>
      <c r="B50" s="248" t="s">
        <v>94</v>
      </c>
      <c r="C50" s="253">
        <v>38</v>
      </c>
      <c r="D50" s="254">
        <v>19079912.379999995</v>
      </c>
      <c r="E50" s="253">
        <v>1</v>
      </c>
      <c r="F50" s="254">
        <v>99876</v>
      </c>
      <c r="G50" s="254"/>
      <c r="H50" s="254"/>
      <c r="I50" s="344">
        <v>3</v>
      </c>
      <c r="J50" s="254">
        <v>-320058</v>
      </c>
      <c r="K50" s="253"/>
      <c r="L50" s="254"/>
      <c r="M50" s="253">
        <v>0</v>
      </c>
      <c r="N50" s="253">
        <v>42</v>
      </c>
      <c r="O50" s="254">
        <v>18859730.379999995</v>
      </c>
      <c r="P50" s="37">
        <v>0.17240239659474341</v>
      </c>
      <c r="Q50" s="37">
        <v>0.15828151498021481</v>
      </c>
    </row>
    <row r="51" spans="1:17" s="38" customFormat="1" ht="11.25" x14ac:dyDescent="0.15">
      <c r="A51" s="250" t="s">
        <v>95</v>
      </c>
      <c r="B51" s="249" t="s">
        <v>96</v>
      </c>
      <c r="C51" s="255">
        <v>132</v>
      </c>
      <c r="D51" s="256">
        <v>109493178.70000003</v>
      </c>
      <c r="E51" s="255">
        <v>3</v>
      </c>
      <c r="F51" s="256">
        <v>208438.2</v>
      </c>
      <c r="G51" s="256"/>
      <c r="H51" s="256"/>
      <c r="I51" s="345">
        <v>1</v>
      </c>
      <c r="J51" s="256">
        <v>-2352</v>
      </c>
      <c r="K51" s="255"/>
      <c r="L51" s="256"/>
      <c r="M51" s="255">
        <v>4</v>
      </c>
      <c r="N51" s="255">
        <v>140</v>
      </c>
      <c r="O51" s="256">
        <v>109699264.90000004</v>
      </c>
      <c r="P51" s="39">
        <v>1.0027935602673037</v>
      </c>
      <c r="Q51" s="39">
        <v>0.52760504993404933</v>
      </c>
    </row>
    <row r="52" spans="1:17" s="38" customFormat="1" ht="11.25" x14ac:dyDescent="0.15">
      <c r="A52" s="247" t="s">
        <v>468</v>
      </c>
      <c r="B52" s="248" t="s">
        <v>469</v>
      </c>
      <c r="C52" s="253">
        <v>3</v>
      </c>
      <c r="D52" s="254">
        <v>2492304</v>
      </c>
      <c r="E52" s="253"/>
      <c r="F52" s="254"/>
      <c r="G52" s="254"/>
      <c r="H52" s="254"/>
      <c r="I52" s="344"/>
      <c r="J52" s="254"/>
      <c r="K52" s="253"/>
      <c r="L52" s="254"/>
      <c r="M52" s="253">
        <v>0</v>
      </c>
      <c r="N52" s="253">
        <v>3</v>
      </c>
      <c r="O52" s="254">
        <v>2492304</v>
      </c>
      <c r="P52" s="37">
        <v>2.2782891058629517E-2</v>
      </c>
      <c r="Q52" s="37">
        <v>1.1305822498586773E-2</v>
      </c>
    </row>
    <row r="53" spans="1:17" s="38" customFormat="1" ht="11.25" x14ac:dyDescent="0.15">
      <c r="A53" s="250" t="s">
        <v>259</v>
      </c>
      <c r="B53" s="249" t="s">
        <v>260</v>
      </c>
      <c r="C53" s="255">
        <v>4</v>
      </c>
      <c r="D53" s="256">
        <v>1392040</v>
      </c>
      <c r="E53" s="255"/>
      <c r="F53" s="256"/>
      <c r="G53" s="256"/>
      <c r="H53" s="256"/>
      <c r="I53" s="345"/>
      <c r="J53" s="256"/>
      <c r="K53" s="255"/>
      <c r="L53" s="256"/>
      <c r="M53" s="255">
        <v>0</v>
      </c>
      <c r="N53" s="255">
        <v>4</v>
      </c>
      <c r="O53" s="256">
        <v>1392040</v>
      </c>
      <c r="P53" s="39">
        <v>1.2725051064900043E-2</v>
      </c>
      <c r="Q53" s="39">
        <v>1.5074429998115696E-2</v>
      </c>
    </row>
    <row r="54" spans="1:17" s="38" customFormat="1" ht="11.25" x14ac:dyDescent="0.15">
      <c r="A54" s="247" t="s">
        <v>261</v>
      </c>
      <c r="B54" s="248" t="s">
        <v>262</v>
      </c>
      <c r="C54" s="253">
        <v>1</v>
      </c>
      <c r="D54" s="254">
        <v>926400</v>
      </c>
      <c r="E54" s="253"/>
      <c r="F54" s="254"/>
      <c r="G54" s="254"/>
      <c r="H54" s="254"/>
      <c r="I54" s="344"/>
      <c r="J54" s="254"/>
      <c r="K54" s="253"/>
      <c r="L54" s="254"/>
      <c r="M54" s="253">
        <v>0</v>
      </c>
      <c r="N54" s="253">
        <v>1</v>
      </c>
      <c r="O54" s="254">
        <v>926400</v>
      </c>
      <c r="P54" s="37">
        <v>8.4684975334928594E-3</v>
      </c>
      <c r="Q54" s="37">
        <v>3.7686074995289241E-3</v>
      </c>
    </row>
    <row r="55" spans="1:17" s="38" customFormat="1" ht="11.25" x14ac:dyDescent="0.15">
      <c r="A55" s="250" t="s">
        <v>97</v>
      </c>
      <c r="B55" s="249" t="s">
        <v>98</v>
      </c>
      <c r="C55" s="255">
        <v>9</v>
      </c>
      <c r="D55" s="256">
        <v>12119326.890000001</v>
      </c>
      <c r="E55" s="255"/>
      <c r="F55" s="256"/>
      <c r="G55" s="256"/>
      <c r="H55" s="256"/>
      <c r="I55" s="345"/>
      <c r="J55" s="256"/>
      <c r="K55" s="255"/>
      <c r="L55" s="256"/>
      <c r="M55" s="255">
        <v>0</v>
      </c>
      <c r="N55" s="255">
        <v>9</v>
      </c>
      <c r="O55" s="256">
        <v>12119326.890000001</v>
      </c>
      <c r="P55" s="39">
        <v>0.11078636644598303</v>
      </c>
      <c r="Q55" s="39">
        <v>3.3917467495760314E-2</v>
      </c>
    </row>
    <row r="56" spans="1:17" s="38" customFormat="1" ht="11.25" x14ac:dyDescent="0.15">
      <c r="A56" s="247" t="s">
        <v>99</v>
      </c>
      <c r="B56" s="248" t="s">
        <v>100</v>
      </c>
      <c r="C56" s="253">
        <v>25</v>
      </c>
      <c r="D56" s="254">
        <v>8547774.6999999993</v>
      </c>
      <c r="E56" s="253">
        <v>8</v>
      </c>
      <c r="F56" s="254">
        <v>466292.41</v>
      </c>
      <c r="G56" s="254"/>
      <c r="H56" s="254"/>
      <c r="I56" s="344"/>
      <c r="J56" s="254"/>
      <c r="K56" s="253"/>
      <c r="L56" s="254"/>
      <c r="M56" s="253">
        <v>0</v>
      </c>
      <c r="N56" s="253">
        <v>33</v>
      </c>
      <c r="O56" s="254">
        <v>9014067.1099999994</v>
      </c>
      <c r="P56" s="37">
        <v>8.2400264559341643E-2</v>
      </c>
      <c r="Q56" s="37">
        <v>0.1243640474844545</v>
      </c>
    </row>
    <row r="57" spans="1:17" s="38" customFormat="1" ht="11.25" x14ac:dyDescent="0.15">
      <c r="A57" s="250" t="s">
        <v>101</v>
      </c>
      <c r="B57" s="249" t="s">
        <v>102</v>
      </c>
      <c r="C57" s="255">
        <v>12</v>
      </c>
      <c r="D57" s="256">
        <v>8494813.1000000015</v>
      </c>
      <c r="E57" s="255">
        <v>5</v>
      </c>
      <c r="F57" s="256">
        <v>234170.82</v>
      </c>
      <c r="G57" s="256"/>
      <c r="H57" s="256"/>
      <c r="I57" s="345"/>
      <c r="J57" s="256"/>
      <c r="K57" s="255"/>
      <c r="L57" s="256"/>
      <c r="M57" s="255">
        <v>0</v>
      </c>
      <c r="N57" s="255">
        <v>17</v>
      </c>
      <c r="O57" s="256">
        <v>8728983.9200000018</v>
      </c>
      <c r="P57" s="39">
        <v>7.9794234452092883E-2</v>
      </c>
      <c r="Q57" s="39">
        <v>6.4066327491991704E-2</v>
      </c>
    </row>
    <row r="58" spans="1:17" s="38" customFormat="1" ht="18" x14ac:dyDescent="0.15">
      <c r="A58" s="247" t="s">
        <v>103</v>
      </c>
      <c r="B58" s="248" t="s">
        <v>104</v>
      </c>
      <c r="C58" s="253">
        <v>3</v>
      </c>
      <c r="D58" s="254">
        <v>2163650.96</v>
      </c>
      <c r="E58" s="253"/>
      <c r="F58" s="254"/>
      <c r="G58" s="254"/>
      <c r="H58" s="254"/>
      <c r="I58" s="344"/>
      <c r="J58" s="254"/>
      <c r="K58" s="253"/>
      <c r="L58" s="254"/>
      <c r="M58" s="253">
        <v>1</v>
      </c>
      <c r="N58" s="253">
        <v>4</v>
      </c>
      <c r="O58" s="254">
        <v>2163650.96</v>
      </c>
      <c r="P58" s="37">
        <v>1.9778576012628946E-2</v>
      </c>
      <c r="Q58" s="37">
        <v>1.5074429998115696E-2</v>
      </c>
    </row>
    <row r="59" spans="1:17" s="38" customFormat="1" ht="18" x14ac:dyDescent="0.15">
      <c r="A59" s="250" t="s">
        <v>105</v>
      </c>
      <c r="B59" s="249" t="s">
        <v>106</v>
      </c>
      <c r="C59" s="255">
        <v>15</v>
      </c>
      <c r="D59" s="256">
        <v>8907814.2199999988</v>
      </c>
      <c r="E59" s="255"/>
      <c r="F59" s="256"/>
      <c r="G59" s="256"/>
      <c r="H59" s="256"/>
      <c r="I59" s="345"/>
      <c r="J59" s="256"/>
      <c r="K59" s="255"/>
      <c r="L59" s="256"/>
      <c r="M59" s="255">
        <v>3</v>
      </c>
      <c r="N59" s="255">
        <v>18</v>
      </c>
      <c r="O59" s="256">
        <v>8907814.2199999988</v>
      </c>
      <c r="P59" s="39">
        <v>8.1428975335581397E-2</v>
      </c>
      <c r="Q59" s="39">
        <v>6.7834934991520629E-2</v>
      </c>
    </row>
    <row r="60" spans="1:17" s="38" customFormat="1" ht="11.25" x14ac:dyDescent="0.15">
      <c r="A60" s="247" t="s">
        <v>107</v>
      </c>
      <c r="B60" s="248" t="s">
        <v>108</v>
      </c>
      <c r="C60" s="253">
        <v>10</v>
      </c>
      <c r="D60" s="254">
        <v>29371604.580000002</v>
      </c>
      <c r="E60" s="253"/>
      <c r="F60" s="254"/>
      <c r="G60" s="254"/>
      <c r="H60" s="254"/>
      <c r="I60" s="344"/>
      <c r="J60" s="254"/>
      <c r="K60" s="253"/>
      <c r="L60" s="254"/>
      <c r="M60" s="253">
        <v>0</v>
      </c>
      <c r="N60" s="253">
        <v>10</v>
      </c>
      <c r="O60" s="254">
        <v>29371604.580000002</v>
      </c>
      <c r="P60" s="37">
        <v>0.26849456060066662</v>
      </c>
      <c r="Q60" s="37">
        <v>3.768607499528924E-2</v>
      </c>
    </row>
    <row r="61" spans="1:17" s="38" customFormat="1" ht="18" x14ac:dyDescent="0.15">
      <c r="A61" s="250" t="s">
        <v>284</v>
      </c>
      <c r="B61" s="249" t="s">
        <v>285</v>
      </c>
      <c r="C61" s="255">
        <v>11</v>
      </c>
      <c r="D61" s="256">
        <v>8153903.7400000002</v>
      </c>
      <c r="E61" s="255">
        <v>13</v>
      </c>
      <c r="F61" s="256">
        <v>648542.6</v>
      </c>
      <c r="G61" s="256"/>
      <c r="H61" s="256"/>
      <c r="I61" s="345">
        <v>2</v>
      </c>
      <c r="J61" s="256">
        <v>-324238.5</v>
      </c>
      <c r="K61" s="255"/>
      <c r="L61" s="256"/>
      <c r="M61" s="255">
        <v>0</v>
      </c>
      <c r="N61" s="255">
        <v>26</v>
      </c>
      <c r="O61" s="256">
        <v>8478207.8399999999</v>
      </c>
      <c r="P61" s="39">
        <v>7.7501815826295145E-2</v>
      </c>
      <c r="Q61" s="39">
        <v>9.7983794987752032E-2</v>
      </c>
    </row>
    <row r="62" spans="1:17" s="38" customFormat="1" ht="11.25" x14ac:dyDescent="0.15">
      <c r="A62" s="247" t="s">
        <v>109</v>
      </c>
      <c r="B62" s="248" t="s">
        <v>110</v>
      </c>
      <c r="C62" s="253">
        <v>11656</v>
      </c>
      <c r="D62" s="254">
        <v>1251378377.1200011</v>
      </c>
      <c r="E62" s="253">
        <v>175</v>
      </c>
      <c r="F62" s="254">
        <v>27440527.029999997</v>
      </c>
      <c r="G62" s="254"/>
      <c r="H62" s="254"/>
      <c r="I62" s="344">
        <v>422</v>
      </c>
      <c r="J62" s="254">
        <v>-18823237.269999985</v>
      </c>
      <c r="K62" s="253">
        <v>12</v>
      </c>
      <c r="L62" s="254">
        <v>-1079194.24</v>
      </c>
      <c r="M62" s="253">
        <v>234</v>
      </c>
      <c r="N62" s="253">
        <v>12499</v>
      </c>
      <c r="O62" s="254">
        <v>1258916472.6400011</v>
      </c>
      <c r="P62" s="37">
        <v>11.5081293646647</v>
      </c>
      <c r="Q62" s="37">
        <v>47.103825136612024</v>
      </c>
    </row>
    <row r="63" spans="1:17" s="38" customFormat="1" ht="11.25" x14ac:dyDescent="0.15">
      <c r="A63" s="250" t="s">
        <v>111</v>
      </c>
      <c r="B63" s="249" t="s">
        <v>112</v>
      </c>
      <c r="C63" s="255">
        <v>6021</v>
      </c>
      <c r="D63" s="256">
        <v>847332921.98999572</v>
      </c>
      <c r="E63" s="255">
        <v>444</v>
      </c>
      <c r="F63" s="256">
        <v>14811352.539999997</v>
      </c>
      <c r="G63" s="256"/>
      <c r="H63" s="256"/>
      <c r="I63" s="345">
        <v>428</v>
      </c>
      <c r="J63" s="256">
        <v>-23131351.549999982</v>
      </c>
      <c r="K63" s="255">
        <v>10</v>
      </c>
      <c r="L63" s="256">
        <v>-41303.079999999994</v>
      </c>
      <c r="M63" s="255">
        <v>54</v>
      </c>
      <c r="N63" s="255">
        <v>6957</v>
      </c>
      <c r="O63" s="256">
        <v>838971619.89999568</v>
      </c>
      <c r="P63" s="39">
        <v>7.6692887454594363</v>
      </c>
      <c r="Q63" s="39">
        <v>26.218202374222724</v>
      </c>
    </row>
    <row r="64" spans="1:17" s="38" customFormat="1" ht="11.25" x14ac:dyDescent="0.15">
      <c r="A64" s="247" t="s">
        <v>113</v>
      </c>
      <c r="B64" s="248" t="s">
        <v>114</v>
      </c>
      <c r="C64" s="253">
        <v>17</v>
      </c>
      <c r="D64" s="254">
        <v>6771929.5199999996</v>
      </c>
      <c r="E64" s="253">
        <v>5</v>
      </c>
      <c r="F64" s="254">
        <v>221931</v>
      </c>
      <c r="G64" s="254"/>
      <c r="H64" s="254"/>
      <c r="I64" s="344"/>
      <c r="J64" s="254"/>
      <c r="K64" s="253"/>
      <c r="L64" s="254"/>
      <c r="M64" s="253">
        <v>0</v>
      </c>
      <c r="N64" s="253">
        <v>22</v>
      </c>
      <c r="O64" s="254">
        <v>6993860.5199999996</v>
      </c>
      <c r="P64" s="37">
        <v>6.3932956134729144E-2</v>
      </c>
      <c r="Q64" s="37">
        <v>8.2909364989636331E-2</v>
      </c>
    </row>
    <row r="65" spans="1:17" s="38" customFormat="1" ht="18" x14ac:dyDescent="0.15">
      <c r="A65" s="250" t="s">
        <v>628</v>
      </c>
      <c r="B65" s="249" t="s">
        <v>629</v>
      </c>
      <c r="C65" s="255">
        <v>1</v>
      </c>
      <c r="D65" s="256">
        <v>1380000</v>
      </c>
      <c r="E65" s="255"/>
      <c r="F65" s="256"/>
      <c r="G65" s="256"/>
      <c r="H65" s="256"/>
      <c r="I65" s="345"/>
      <c r="J65" s="256"/>
      <c r="K65" s="255"/>
      <c r="L65" s="256"/>
      <c r="M65" s="255">
        <v>0</v>
      </c>
      <c r="N65" s="255">
        <v>1</v>
      </c>
      <c r="O65" s="256">
        <v>1380000</v>
      </c>
      <c r="P65" s="39">
        <v>1.2614989849115009E-2</v>
      </c>
      <c r="Q65" s="39">
        <v>3.7686074995289241E-3</v>
      </c>
    </row>
    <row r="66" spans="1:17" s="38" customFormat="1" ht="11.25" x14ac:dyDescent="0.15">
      <c r="A66" s="247" t="s">
        <v>115</v>
      </c>
      <c r="B66" s="248" t="s">
        <v>116</v>
      </c>
      <c r="C66" s="253">
        <v>81</v>
      </c>
      <c r="D66" s="254">
        <v>260161754.85999998</v>
      </c>
      <c r="E66" s="253">
        <v>1</v>
      </c>
      <c r="F66" s="254">
        <v>9332791.1999999993</v>
      </c>
      <c r="G66" s="254"/>
      <c r="H66" s="254"/>
      <c r="I66" s="344"/>
      <c r="J66" s="254"/>
      <c r="K66" s="253"/>
      <c r="L66" s="254"/>
      <c r="M66" s="253">
        <v>2</v>
      </c>
      <c r="N66" s="253">
        <v>84</v>
      </c>
      <c r="O66" s="254">
        <v>269494546.06</v>
      </c>
      <c r="P66" s="37">
        <v>2.4635296832889546</v>
      </c>
      <c r="Q66" s="37">
        <v>0.31656302996042962</v>
      </c>
    </row>
    <row r="67" spans="1:17" s="38" customFormat="1" ht="18" x14ac:dyDescent="0.15">
      <c r="A67" s="250" t="s">
        <v>117</v>
      </c>
      <c r="B67" s="249" t="s">
        <v>118</v>
      </c>
      <c r="C67" s="255">
        <v>33</v>
      </c>
      <c r="D67" s="256">
        <v>16305162.85</v>
      </c>
      <c r="E67" s="255">
        <v>1</v>
      </c>
      <c r="F67" s="256">
        <v>61023</v>
      </c>
      <c r="G67" s="256"/>
      <c r="H67" s="256"/>
      <c r="I67" s="345"/>
      <c r="J67" s="256"/>
      <c r="K67" s="255"/>
      <c r="L67" s="256"/>
      <c r="M67" s="255">
        <v>0</v>
      </c>
      <c r="N67" s="255">
        <v>34</v>
      </c>
      <c r="O67" s="256">
        <v>16366185.85</v>
      </c>
      <c r="P67" s="39">
        <v>0.1496081654829563</v>
      </c>
      <c r="Q67" s="39">
        <v>0.12813265498398341</v>
      </c>
    </row>
    <row r="68" spans="1:17" s="38" customFormat="1" ht="11.25" x14ac:dyDescent="0.15">
      <c r="A68" s="247" t="s">
        <v>516</v>
      </c>
      <c r="B68" s="248" t="s">
        <v>517</v>
      </c>
      <c r="C68" s="253">
        <v>1</v>
      </c>
      <c r="D68" s="254">
        <v>902435</v>
      </c>
      <c r="E68" s="253"/>
      <c r="F68" s="254"/>
      <c r="G68" s="254"/>
      <c r="H68" s="254"/>
      <c r="I68" s="344"/>
      <c r="J68" s="254"/>
      <c r="K68" s="253"/>
      <c r="L68" s="254"/>
      <c r="M68" s="253">
        <v>0</v>
      </c>
      <c r="N68" s="253">
        <v>1</v>
      </c>
      <c r="O68" s="254">
        <v>902435</v>
      </c>
      <c r="P68" s="37">
        <v>8.249426351076887E-3</v>
      </c>
      <c r="Q68" s="37">
        <v>3.7686074995289241E-3</v>
      </c>
    </row>
    <row r="69" spans="1:17" s="38" customFormat="1" ht="11.25" x14ac:dyDescent="0.15">
      <c r="A69" s="250" t="s">
        <v>630</v>
      </c>
      <c r="B69" s="249" t="s">
        <v>631</v>
      </c>
      <c r="C69" s="255">
        <v>1</v>
      </c>
      <c r="D69" s="256">
        <v>94344</v>
      </c>
      <c r="E69" s="255"/>
      <c r="F69" s="256"/>
      <c r="G69" s="256"/>
      <c r="H69" s="256"/>
      <c r="I69" s="345"/>
      <c r="J69" s="256"/>
      <c r="K69" s="255"/>
      <c r="L69" s="256"/>
      <c r="M69" s="255">
        <v>0</v>
      </c>
      <c r="N69" s="255">
        <v>1</v>
      </c>
      <c r="O69" s="256">
        <v>94344</v>
      </c>
      <c r="P69" s="39">
        <v>8.624265234238453E-4</v>
      </c>
      <c r="Q69" s="39">
        <v>3.7686074995289241E-3</v>
      </c>
    </row>
    <row r="70" spans="1:17" s="38" customFormat="1" ht="11.25" x14ac:dyDescent="0.15">
      <c r="A70" s="247" t="s">
        <v>409</v>
      </c>
      <c r="B70" s="248" t="s">
        <v>410</v>
      </c>
      <c r="C70" s="253">
        <v>1</v>
      </c>
      <c r="D70" s="254">
        <v>2437110</v>
      </c>
      <c r="E70" s="253">
        <v>1</v>
      </c>
      <c r="F70" s="254">
        <v>187470</v>
      </c>
      <c r="G70" s="254"/>
      <c r="H70" s="254"/>
      <c r="I70" s="344"/>
      <c r="J70" s="254"/>
      <c r="K70" s="253"/>
      <c r="L70" s="254"/>
      <c r="M70" s="253">
        <v>1</v>
      </c>
      <c r="N70" s="253">
        <v>3</v>
      </c>
      <c r="O70" s="254">
        <v>2624580</v>
      </c>
      <c r="P70" s="37">
        <v>2.399206525955817E-2</v>
      </c>
      <c r="Q70" s="37">
        <v>1.1305822498586773E-2</v>
      </c>
    </row>
    <row r="71" spans="1:17" s="38" customFormat="1" ht="11.25" x14ac:dyDescent="0.15">
      <c r="A71" s="250" t="s">
        <v>119</v>
      </c>
      <c r="B71" s="249" t="s">
        <v>120</v>
      </c>
      <c r="C71" s="255">
        <v>12</v>
      </c>
      <c r="D71" s="256">
        <v>31893178.5</v>
      </c>
      <c r="E71" s="255"/>
      <c r="F71" s="256"/>
      <c r="G71" s="256"/>
      <c r="H71" s="256"/>
      <c r="I71" s="345"/>
      <c r="J71" s="256"/>
      <c r="K71" s="255"/>
      <c r="L71" s="256"/>
      <c r="M71" s="255">
        <v>0</v>
      </c>
      <c r="N71" s="255">
        <v>12</v>
      </c>
      <c r="O71" s="256">
        <v>31893178.5</v>
      </c>
      <c r="P71" s="39">
        <v>0.29154501669095151</v>
      </c>
      <c r="Q71" s="39">
        <v>4.5223289994347091E-2</v>
      </c>
    </row>
    <row r="72" spans="1:17" s="38" customFormat="1" ht="11.25" x14ac:dyDescent="0.15">
      <c r="A72" s="247" t="s">
        <v>121</v>
      </c>
      <c r="B72" s="248" t="s">
        <v>122</v>
      </c>
      <c r="C72" s="253">
        <v>11</v>
      </c>
      <c r="D72" s="254">
        <v>37367431.490000002</v>
      </c>
      <c r="E72" s="253">
        <v>2</v>
      </c>
      <c r="F72" s="254">
        <v>232857</v>
      </c>
      <c r="G72" s="254"/>
      <c r="H72" s="254"/>
      <c r="I72" s="344"/>
      <c r="J72" s="254"/>
      <c r="K72" s="253"/>
      <c r="L72" s="254"/>
      <c r="M72" s="253">
        <v>0</v>
      </c>
      <c r="N72" s="253">
        <v>13</v>
      </c>
      <c r="O72" s="254">
        <v>37600288.490000002</v>
      </c>
      <c r="P72" s="37">
        <v>0.34371540407619272</v>
      </c>
      <c r="Q72" s="37">
        <v>4.8991897493876016E-2</v>
      </c>
    </row>
    <row r="73" spans="1:17" s="38" customFormat="1" ht="11.25" x14ac:dyDescent="0.15">
      <c r="A73" s="250" t="s">
        <v>123</v>
      </c>
      <c r="B73" s="249" t="s">
        <v>124</v>
      </c>
      <c r="C73" s="255">
        <v>10</v>
      </c>
      <c r="D73" s="256">
        <v>10705580.1</v>
      </c>
      <c r="E73" s="255">
        <v>5</v>
      </c>
      <c r="F73" s="256">
        <v>660593.69999999995</v>
      </c>
      <c r="G73" s="256"/>
      <c r="H73" s="256"/>
      <c r="I73" s="345"/>
      <c r="J73" s="256"/>
      <c r="K73" s="255"/>
      <c r="L73" s="256"/>
      <c r="M73" s="255">
        <v>1</v>
      </c>
      <c r="N73" s="255">
        <v>16</v>
      </c>
      <c r="O73" s="256">
        <v>11366173.799999999</v>
      </c>
      <c r="P73" s="39">
        <v>0.10390157036976592</v>
      </c>
      <c r="Q73" s="39">
        <v>6.0297719992462785E-2</v>
      </c>
    </row>
    <row r="74" spans="1:17" s="38" customFormat="1" ht="11.25" x14ac:dyDescent="0.15">
      <c r="A74" s="247" t="s">
        <v>586</v>
      </c>
      <c r="B74" s="248" t="s">
        <v>587</v>
      </c>
      <c r="C74" s="253">
        <v>1</v>
      </c>
      <c r="D74" s="254">
        <v>4764000</v>
      </c>
      <c r="E74" s="253"/>
      <c r="F74" s="254"/>
      <c r="G74" s="254"/>
      <c r="H74" s="254"/>
      <c r="I74" s="344"/>
      <c r="J74" s="254"/>
      <c r="K74" s="253"/>
      <c r="L74" s="254"/>
      <c r="M74" s="253">
        <v>0</v>
      </c>
      <c r="N74" s="253">
        <v>1</v>
      </c>
      <c r="O74" s="254">
        <v>4764000</v>
      </c>
      <c r="P74" s="37">
        <v>4.3549138870423124E-2</v>
      </c>
      <c r="Q74" s="37">
        <v>3.7686074995289241E-3</v>
      </c>
    </row>
    <row r="75" spans="1:17" s="38" customFormat="1" ht="11.25" x14ac:dyDescent="0.15">
      <c r="A75" s="250" t="s">
        <v>376</v>
      </c>
      <c r="B75" s="249" t="s">
        <v>377</v>
      </c>
      <c r="C75" s="255">
        <v>1</v>
      </c>
      <c r="D75" s="256">
        <v>457460</v>
      </c>
      <c r="E75" s="255"/>
      <c r="F75" s="256"/>
      <c r="G75" s="256"/>
      <c r="H75" s="256"/>
      <c r="I75" s="345"/>
      <c r="J75" s="256"/>
      <c r="K75" s="255"/>
      <c r="L75" s="256"/>
      <c r="M75" s="255">
        <v>0</v>
      </c>
      <c r="N75" s="255">
        <v>1</v>
      </c>
      <c r="O75" s="256">
        <v>457460</v>
      </c>
      <c r="P75" s="39">
        <v>4.181777722011705E-3</v>
      </c>
      <c r="Q75" s="39">
        <v>3.7686074995289241E-3</v>
      </c>
    </row>
    <row r="76" spans="1:17" s="38" customFormat="1" ht="11.25" x14ac:dyDescent="0.15">
      <c r="A76" s="247" t="s">
        <v>125</v>
      </c>
      <c r="B76" s="248" t="s">
        <v>126</v>
      </c>
      <c r="C76" s="253">
        <v>15</v>
      </c>
      <c r="D76" s="254">
        <v>25437509.969999995</v>
      </c>
      <c r="E76" s="253"/>
      <c r="F76" s="254"/>
      <c r="G76" s="254"/>
      <c r="H76" s="254"/>
      <c r="I76" s="344"/>
      <c r="J76" s="254"/>
      <c r="K76" s="253"/>
      <c r="L76" s="254"/>
      <c r="M76" s="253">
        <v>2</v>
      </c>
      <c r="N76" s="253">
        <v>17</v>
      </c>
      <c r="O76" s="254">
        <v>25437509.969999995</v>
      </c>
      <c r="P76" s="37">
        <v>0.23253183337558825</v>
      </c>
      <c r="Q76" s="37">
        <v>6.4066327491991704E-2</v>
      </c>
    </row>
    <row r="77" spans="1:17" s="38" customFormat="1" ht="18" x14ac:dyDescent="0.15">
      <c r="A77" s="250" t="s">
        <v>632</v>
      </c>
      <c r="B77" s="249" t="s">
        <v>633</v>
      </c>
      <c r="C77" s="255">
        <v>1</v>
      </c>
      <c r="D77" s="256">
        <v>2161584</v>
      </c>
      <c r="E77" s="255"/>
      <c r="F77" s="256"/>
      <c r="G77" s="256"/>
      <c r="H77" s="256"/>
      <c r="I77" s="345"/>
      <c r="J77" s="256"/>
      <c r="K77" s="255"/>
      <c r="L77" s="256"/>
      <c r="M77" s="255">
        <v>0</v>
      </c>
      <c r="N77" s="255">
        <v>1</v>
      </c>
      <c r="O77" s="256">
        <v>2161584</v>
      </c>
      <c r="P77" s="39">
        <v>1.975968131739813E-2</v>
      </c>
      <c r="Q77" s="39">
        <v>3.7686074995289241E-3</v>
      </c>
    </row>
    <row r="78" spans="1:17" s="38" customFormat="1" ht="11.25" x14ac:dyDescent="0.15">
      <c r="A78" s="247" t="s">
        <v>520</v>
      </c>
      <c r="B78" s="248" t="s">
        <v>521</v>
      </c>
      <c r="C78" s="253">
        <v>7</v>
      </c>
      <c r="D78" s="254">
        <v>3658543.2</v>
      </c>
      <c r="E78" s="253"/>
      <c r="F78" s="254"/>
      <c r="G78" s="254"/>
      <c r="H78" s="254"/>
      <c r="I78" s="344"/>
      <c r="J78" s="254"/>
      <c r="K78" s="253"/>
      <c r="L78" s="254"/>
      <c r="M78" s="253">
        <v>2</v>
      </c>
      <c r="N78" s="253">
        <v>9</v>
      </c>
      <c r="O78" s="254">
        <v>3658543.2</v>
      </c>
      <c r="P78" s="37">
        <v>3.3443829949673001E-2</v>
      </c>
      <c r="Q78" s="37">
        <v>3.3917467495760314E-2</v>
      </c>
    </row>
    <row r="79" spans="1:17" s="38" customFormat="1" ht="11.25" x14ac:dyDescent="0.15">
      <c r="A79" s="250" t="s">
        <v>522</v>
      </c>
      <c r="B79" s="249" t="s">
        <v>523</v>
      </c>
      <c r="C79" s="255">
        <v>3</v>
      </c>
      <c r="D79" s="256">
        <v>2652246.5700000003</v>
      </c>
      <c r="E79" s="255"/>
      <c r="F79" s="256"/>
      <c r="G79" s="256"/>
      <c r="H79" s="256"/>
      <c r="I79" s="345"/>
      <c r="J79" s="256"/>
      <c r="K79" s="255"/>
      <c r="L79" s="256"/>
      <c r="M79" s="255">
        <v>0</v>
      </c>
      <c r="N79" s="255">
        <v>3</v>
      </c>
      <c r="O79" s="256">
        <v>2652246.5700000003</v>
      </c>
      <c r="P79" s="39">
        <v>2.4244973592681237E-2</v>
      </c>
      <c r="Q79" s="39">
        <v>1.1305822498586773E-2</v>
      </c>
    </row>
    <row r="80" spans="1:17" s="38" customFormat="1" ht="11.25" x14ac:dyDescent="0.15">
      <c r="A80" s="247" t="s">
        <v>372</v>
      </c>
      <c r="B80" s="248" t="s">
        <v>373</v>
      </c>
      <c r="C80" s="253">
        <v>5</v>
      </c>
      <c r="D80" s="254">
        <v>9525636.8000000007</v>
      </c>
      <c r="E80" s="253"/>
      <c r="F80" s="254"/>
      <c r="G80" s="254"/>
      <c r="H80" s="254"/>
      <c r="I80" s="344"/>
      <c r="J80" s="254"/>
      <c r="K80" s="253"/>
      <c r="L80" s="254"/>
      <c r="M80" s="253">
        <v>0</v>
      </c>
      <c r="N80" s="253">
        <v>5</v>
      </c>
      <c r="O80" s="254">
        <v>9525636.8000000007</v>
      </c>
      <c r="P80" s="37">
        <v>8.7076675027794495E-2</v>
      </c>
      <c r="Q80" s="37">
        <v>1.884303749764462E-2</v>
      </c>
    </row>
    <row r="81" spans="1:17" s="38" customFormat="1" ht="11.25" x14ac:dyDescent="0.15">
      <c r="A81" s="250" t="s">
        <v>615</v>
      </c>
      <c r="B81" s="249" t="s">
        <v>616</v>
      </c>
      <c r="C81" s="255">
        <v>1</v>
      </c>
      <c r="D81" s="256">
        <v>573552</v>
      </c>
      <c r="E81" s="255"/>
      <c r="F81" s="256"/>
      <c r="G81" s="256"/>
      <c r="H81" s="256"/>
      <c r="I81" s="345"/>
      <c r="J81" s="256"/>
      <c r="K81" s="255"/>
      <c r="L81" s="256"/>
      <c r="M81" s="255">
        <v>0</v>
      </c>
      <c r="N81" s="255">
        <v>1</v>
      </c>
      <c r="O81" s="256">
        <v>573552</v>
      </c>
      <c r="P81" s="39">
        <v>5.2430091724200087E-3</v>
      </c>
      <c r="Q81" s="39">
        <v>3.7686074995289241E-3</v>
      </c>
    </row>
    <row r="82" spans="1:17" s="38" customFormat="1" ht="13.15" customHeight="1" x14ac:dyDescent="0.15">
      <c r="A82" s="247" t="s">
        <v>127</v>
      </c>
      <c r="B82" s="248" t="s">
        <v>128</v>
      </c>
      <c r="C82" s="253">
        <v>1</v>
      </c>
      <c r="D82" s="254">
        <v>2244540</v>
      </c>
      <c r="E82" s="253"/>
      <c r="F82" s="254"/>
      <c r="G82" s="254"/>
      <c r="H82" s="254"/>
      <c r="I82" s="344"/>
      <c r="J82" s="254"/>
      <c r="K82" s="253"/>
      <c r="L82" s="254"/>
      <c r="M82" s="253">
        <v>0</v>
      </c>
      <c r="N82" s="253">
        <v>1</v>
      </c>
      <c r="O82" s="254">
        <v>2244540</v>
      </c>
      <c r="P82" s="37">
        <v>2.0518006750675801E-2</v>
      </c>
      <c r="Q82" s="37">
        <v>3.7686074995289241E-3</v>
      </c>
    </row>
    <row r="83" spans="1:17" s="38" customFormat="1" ht="11.25" x14ac:dyDescent="0.15">
      <c r="A83" s="250" t="s">
        <v>129</v>
      </c>
      <c r="B83" s="249" t="s">
        <v>130</v>
      </c>
      <c r="C83" s="255">
        <v>81</v>
      </c>
      <c r="D83" s="256">
        <v>40518024.729999997</v>
      </c>
      <c r="E83" s="255">
        <v>3</v>
      </c>
      <c r="F83" s="256">
        <v>149664</v>
      </c>
      <c r="G83" s="256"/>
      <c r="H83" s="256"/>
      <c r="I83" s="345"/>
      <c r="J83" s="256"/>
      <c r="K83" s="255"/>
      <c r="L83" s="256"/>
      <c r="M83" s="255">
        <v>6</v>
      </c>
      <c r="N83" s="255">
        <v>90</v>
      </c>
      <c r="O83" s="256">
        <v>40667688.729999997</v>
      </c>
      <c r="P83" s="39">
        <v>0.37175542066370931</v>
      </c>
      <c r="Q83" s="39">
        <v>0.33917467495760317</v>
      </c>
    </row>
    <row r="84" spans="1:17" s="38" customFormat="1" ht="11.25" x14ac:dyDescent="0.15">
      <c r="A84" s="247" t="s">
        <v>131</v>
      </c>
      <c r="B84" s="248" t="s">
        <v>132</v>
      </c>
      <c r="C84" s="253">
        <v>5</v>
      </c>
      <c r="D84" s="254">
        <v>1571270</v>
      </c>
      <c r="E84" s="253"/>
      <c r="F84" s="254"/>
      <c r="G84" s="254"/>
      <c r="H84" s="254"/>
      <c r="I84" s="344"/>
      <c r="J84" s="254"/>
      <c r="K84" s="253"/>
      <c r="L84" s="254"/>
      <c r="M84" s="253">
        <v>0</v>
      </c>
      <c r="N84" s="253">
        <v>5</v>
      </c>
      <c r="O84" s="254">
        <v>1571270</v>
      </c>
      <c r="P84" s="37">
        <v>1.4363445724796335E-2</v>
      </c>
      <c r="Q84" s="37">
        <v>1.884303749764462E-2</v>
      </c>
    </row>
    <row r="85" spans="1:17" s="38" customFormat="1" ht="11.25" x14ac:dyDescent="0.15">
      <c r="A85" s="250" t="s">
        <v>360</v>
      </c>
      <c r="B85" s="249" t="s">
        <v>361</v>
      </c>
      <c r="C85" s="255">
        <v>9</v>
      </c>
      <c r="D85" s="256">
        <v>867760.94000000006</v>
      </c>
      <c r="E85" s="255"/>
      <c r="F85" s="256"/>
      <c r="G85" s="256"/>
      <c r="H85" s="256"/>
      <c r="I85" s="345"/>
      <c r="J85" s="256"/>
      <c r="K85" s="255"/>
      <c r="L85" s="256"/>
      <c r="M85" s="255">
        <v>0</v>
      </c>
      <c r="N85" s="255">
        <v>9</v>
      </c>
      <c r="O85" s="256">
        <v>867760.94000000006</v>
      </c>
      <c r="P85" s="39">
        <v>7.9324604706945655E-3</v>
      </c>
      <c r="Q85" s="39">
        <v>3.3917467495760314E-2</v>
      </c>
    </row>
    <row r="86" spans="1:17" s="38" customFormat="1" ht="11.25" x14ac:dyDescent="0.15">
      <c r="A86" s="247" t="s">
        <v>133</v>
      </c>
      <c r="B86" s="248" t="s">
        <v>134</v>
      </c>
      <c r="C86" s="253">
        <v>11</v>
      </c>
      <c r="D86" s="254">
        <v>7685148.4200000009</v>
      </c>
      <c r="E86" s="253"/>
      <c r="F86" s="254"/>
      <c r="G86" s="254"/>
      <c r="H86" s="254"/>
      <c r="I86" s="344"/>
      <c r="J86" s="254"/>
      <c r="K86" s="253"/>
      <c r="L86" s="254"/>
      <c r="M86" s="253">
        <v>0</v>
      </c>
      <c r="N86" s="253">
        <v>11</v>
      </c>
      <c r="O86" s="254">
        <v>7685148.4200000009</v>
      </c>
      <c r="P86" s="37">
        <v>7.02522241356828E-2</v>
      </c>
      <c r="Q86" s="37">
        <v>4.1454682494818165E-2</v>
      </c>
    </row>
    <row r="87" spans="1:17" s="38" customFormat="1" ht="11.25" x14ac:dyDescent="0.15">
      <c r="A87" s="250" t="s">
        <v>135</v>
      </c>
      <c r="B87" s="249" t="s">
        <v>136</v>
      </c>
      <c r="C87" s="255">
        <v>35</v>
      </c>
      <c r="D87" s="256">
        <v>15257507.07</v>
      </c>
      <c r="E87" s="255"/>
      <c r="F87" s="256"/>
      <c r="G87" s="256"/>
      <c r="H87" s="256"/>
      <c r="I87" s="345"/>
      <c r="J87" s="256"/>
      <c r="K87" s="255">
        <v>1</v>
      </c>
      <c r="L87" s="256">
        <v>-4116000</v>
      </c>
      <c r="M87" s="255">
        <v>2</v>
      </c>
      <c r="N87" s="255">
        <v>38</v>
      </c>
      <c r="O87" s="256">
        <v>11141507.07</v>
      </c>
      <c r="P87" s="39">
        <v>0.10184782506658921</v>
      </c>
      <c r="Q87" s="39">
        <v>0.14320708498209911</v>
      </c>
    </row>
    <row r="88" spans="1:17" s="38" customFormat="1" ht="11.25" x14ac:dyDescent="0.15">
      <c r="A88" s="247" t="s">
        <v>137</v>
      </c>
      <c r="B88" s="248" t="s">
        <v>138</v>
      </c>
      <c r="C88" s="253">
        <v>69</v>
      </c>
      <c r="D88" s="254">
        <v>14475662.399999999</v>
      </c>
      <c r="E88" s="253">
        <v>2</v>
      </c>
      <c r="F88" s="254">
        <v>173575.8</v>
      </c>
      <c r="G88" s="254"/>
      <c r="H88" s="254"/>
      <c r="I88" s="344">
        <v>1</v>
      </c>
      <c r="J88" s="254">
        <v>-744000</v>
      </c>
      <c r="K88" s="253"/>
      <c r="L88" s="254"/>
      <c r="M88" s="253">
        <v>0</v>
      </c>
      <c r="N88" s="253">
        <v>72</v>
      </c>
      <c r="O88" s="254">
        <v>13905238.199999999</v>
      </c>
      <c r="P88" s="37">
        <v>0.12711191213226541</v>
      </c>
      <c r="Q88" s="37">
        <v>0.27133973996608252</v>
      </c>
    </row>
    <row r="89" spans="1:17" s="38" customFormat="1" ht="11.25" x14ac:dyDescent="0.15">
      <c r="A89" s="250" t="s">
        <v>141</v>
      </c>
      <c r="B89" s="249" t="s">
        <v>142</v>
      </c>
      <c r="C89" s="255">
        <v>1</v>
      </c>
      <c r="D89" s="256">
        <v>1978800</v>
      </c>
      <c r="E89" s="255"/>
      <c r="F89" s="256"/>
      <c r="G89" s="256"/>
      <c r="H89" s="256"/>
      <c r="I89" s="345"/>
      <c r="J89" s="256"/>
      <c r="K89" s="255">
        <v>1</v>
      </c>
      <c r="L89" s="256">
        <v>-143856</v>
      </c>
      <c r="M89" s="255">
        <v>0</v>
      </c>
      <c r="N89" s="255">
        <v>2</v>
      </c>
      <c r="O89" s="256">
        <v>1834944</v>
      </c>
      <c r="P89" s="39">
        <v>1.6773768067894559E-2</v>
      </c>
      <c r="Q89" s="39">
        <v>7.5372149990578481E-3</v>
      </c>
    </row>
    <row r="90" spans="1:17" s="38" customFormat="1" ht="18" x14ac:dyDescent="0.15">
      <c r="A90" s="247" t="s">
        <v>143</v>
      </c>
      <c r="B90" s="248" t="s">
        <v>144</v>
      </c>
      <c r="C90" s="253">
        <v>4</v>
      </c>
      <c r="D90" s="254">
        <v>4641000</v>
      </c>
      <c r="E90" s="253"/>
      <c r="F90" s="254"/>
      <c r="G90" s="254"/>
      <c r="H90" s="254"/>
      <c r="I90" s="344"/>
      <c r="J90" s="254"/>
      <c r="K90" s="253"/>
      <c r="L90" s="254"/>
      <c r="M90" s="253">
        <v>1</v>
      </c>
      <c r="N90" s="253">
        <v>5</v>
      </c>
      <c r="O90" s="254">
        <v>4641000</v>
      </c>
      <c r="P90" s="37">
        <v>4.2424759340393303E-2</v>
      </c>
      <c r="Q90" s="37">
        <v>1.884303749764462E-2</v>
      </c>
    </row>
    <row r="91" spans="1:17" s="38" customFormat="1" ht="11.25" x14ac:dyDescent="0.15">
      <c r="A91" s="250" t="s">
        <v>145</v>
      </c>
      <c r="B91" s="249" t="s">
        <v>146</v>
      </c>
      <c r="C91" s="255">
        <v>3</v>
      </c>
      <c r="D91" s="256">
        <v>2195274.1</v>
      </c>
      <c r="E91" s="255"/>
      <c r="F91" s="256"/>
      <c r="G91" s="256"/>
      <c r="H91" s="256"/>
      <c r="I91" s="345"/>
      <c r="J91" s="256"/>
      <c r="K91" s="255"/>
      <c r="L91" s="256"/>
      <c r="M91" s="255">
        <v>0</v>
      </c>
      <c r="N91" s="255">
        <v>3</v>
      </c>
      <c r="O91" s="256">
        <v>2195274.1</v>
      </c>
      <c r="P91" s="39">
        <v>2.0067652527192094E-2</v>
      </c>
      <c r="Q91" s="39">
        <v>1.1305822498586773E-2</v>
      </c>
    </row>
    <row r="92" spans="1:17" s="38" customFormat="1" ht="11.25" x14ac:dyDescent="0.15">
      <c r="A92" s="247" t="s">
        <v>147</v>
      </c>
      <c r="B92" s="248" t="s">
        <v>148</v>
      </c>
      <c r="C92" s="253">
        <v>2</v>
      </c>
      <c r="D92" s="254">
        <v>2498280</v>
      </c>
      <c r="E92" s="253"/>
      <c r="F92" s="254"/>
      <c r="G92" s="254"/>
      <c r="H92" s="254"/>
      <c r="I92" s="344"/>
      <c r="J92" s="254"/>
      <c r="K92" s="253"/>
      <c r="L92" s="254"/>
      <c r="M92" s="253">
        <v>0</v>
      </c>
      <c r="N92" s="253">
        <v>2</v>
      </c>
      <c r="O92" s="254">
        <v>2498280</v>
      </c>
      <c r="P92" s="37">
        <v>2.2837519449454381E-2</v>
      </c>
      <c r="Q92" s="37">
        <v>7.5372149990578481E-3</v>
      </c>
    </row>
    <row r="93" spans="1:17" s="38" customFormat="1" ht="11.25" x14ac:dyDescent="0.15">
      <c r="A93" s="250" t="s">
        <v>149</v>
      </c>
      <c r="B93" s="249" t="s">
        <v>150</v>
      </c>
      <c r="C93" s="255">
        <v>12</v>
      </c>
      <c r="D93" s="256">
        <v>2232200.5</v>
      </c>
      <c r="E93" s="255"/>
      <c r="F93" s="256"/>
      <c r="G93" s="256"/>
      <c r="H93" s="256"/>
      <c r="I93" s="345"/>
      <c r="J93" s="256"/>
      <c r="K93" s="255"/>
      <c r="L93" s="256"/>
      <c r="M93" s="255">
        <v>0</v>
      </c>
      <c r="N93" s="255">
        <v>12</v>
      </c>
      <c r="O93" s="256">
        <v>2232200.5</v>
      </c>
      <c r="P93" s="39">
        <v>2.040520771644163E-2</v>
      </c>
      <c r="Q93" s="39">
        <v>4.5223289994347091E-2</v>
      </c>
    </row>
    <row r="94" spans="1:17" s="38" customFormat="1" ht="18" x14ac:dyDescent="0.15">
      <c r="A94" s="247" t="s">
        <v>524</v>
      </c>
      <c r="B94" s="248" t="s">
        <v>525</v>
      </c>
      <c r="C94" s="253">
        <v>2</v>
      </c>
      <c r="D94" s="254">
        <v>10625250</v>
      </c>
      <c r="E94" s="253"/>
      <c r="F94" s="254"/>
      <c r="G94" s="254"/>
      <c r="H94" s="254"/>
      <c r="I94" s="344"/>
      <c r="J94" s="254"/>
      <c r="K94" s="253"/>
      <c r="L94" s="254"/>
      <c r="M94" s="253">
        <v>0</v>
      </c>
      <c r="N94" s="253">
        <v>2</v>
      </c>
      <c r="O94" s="254">
        <v>10625250</v>
      </c>
      <c r="P94" s="37">
        <v>9.7128565865441496E-2</v>
      </c>
      <c r="Q94" s="37">
        <v>7.5372149990578481E-3</v>
      </c>
    </row>
    <row r="95" spans="1:17" s="38" customFormat="1" ht="11.25" x14ac:dyDescent="0.15">
      <c r="A95" s="250" t="s">
        <v>526</v>
      </c>
      <c r="B95" s="249" t="s">
        <v>527</v>
      </c>
      <c r="C95" s="255">
        <v>2</v>
      </c>
      <c r="D95" s="256">
        <v>1194300</v>
      </c>
      <c r="E95" s="255"/>
      <c r="F95" s="256"/>
      <c r="G95" s="256"/>
      <c r="H95" s="256"/>
      <c r="I95" s="345"/>
      <c r="J95" s="256"/>
      <c r="K95" s="255"/>
      <c r="L95" s="256"/>
      <c r="M95" s="255">
        <v>0</v>
      </c>
      <c r="N95" s="255">
        <v>2</v>
      </c>
      <c r="O95" s="256">
        <v>1194300</v>
      </c>
      <c r="P95" s="39">
        <v>1.0917450997679752E-2</v>
      </c>
      <c r="Q95" s="39">
        <v>7.5372149990578481E-3</v>
      </c>
    </row>
    <row r="96" spans="1:17" s="38" customFormat="1" ht="18" x14ac:dyDescent="0.15">
      <c r="A96" s="247" t="s">
        <v>566</v>
      </c>
      <c r="B96" s="248" t="s">
        <v>567</v>
      </c>
      <c r="C96" s="253">
        <v>22</v>
      </c>
      <c r="D96" s="254">
        <v>2629075.7299999995</v>
      </c>
      <c r="E96" s="253">
        <v>1</v>
      </c>
      <c r="F96" s="254">
        <v>1329.6</v>
      </c>
      <c r="G96" s="254"/>
      <c r="H96" s="254"/>
      <c r="I96" s="344"/>
      <c r="J96" s="254"/>
      <c r="K96" s="253"/>
      <c r="L96" s="254"/>
      <c r="M96" s="253">
        <v>0</v>
      </c>
      <c r="N96" s="253">
        <v>23</v>
      </c>
      <c r="O96" s="254">
        <v>2630405.3299999996</v>
      </c>
      <c r="P96" s="37">
        <v>2.4045316331165228E-2</v>
      </c>
      <c r="Q96" s="37">
        <v>8.6677972489165256E-2</v>
      </c>
    </row>
    <row r="97" spans="1:17" s="38" customFormat="1" ht="11.25" x14ac:dyDescent="0.15">
      <c r="A97" s="250" t="s">
        <v>151</v>
      </c>
      <c r="B97" s="249" t="s">
        <v>152</v>
      </c>
      <c r="C97" s="255">
        <v>107</v>
      </c>
      <c r="D97" s="256">
        <v>189061543.16999996</v>
      </c>
      <c r="E97" s="255">
        <v>15</v>
      </c>
      <c r="F97" s="256">
        <v>638977.97</v>
      </c>
      <c r="G97" s="256"/>
      <c r="H97" s="256"/>
      <c r="I97" s="345"/>
      <c r="J97" s="256"/>
      <c r="K97" s="255"/>
      <c r="L97" s="256"/>
      <c r="M97" s="255">
        <v>1</v>
      </c>
      <c r="N97" s="255">
        <v>123</v>
      </c>
      <c r="O97" s="256">
        <v>189700521.13999996</v>
      </c>
      <c r="P97" s="39">
        <v>1.7341088032992225</v>
      </c>
      <c r="Q97" s="39">
        <v>0.46353872244205768</v>
      </c>
    </row>
    <row r="98" spans="1:17" s="38" customFormat="1" ht="11.25" x14ac:dyDescent="0.15">
      <c r="A98" s="247" t="s">
        <v>153</v>
      </c>
      <c r="B98" s="248" t="s">
        <v>154</v>
      </c>
      <c r="C98" s="253">
        <v>2</v>
      </c>
      <c r="D98" s="254">
        <v>2866798.2</v>
      </c>
      <c r="E98" s="253"/>
      <c r="F98" s="254"/>
      <c r="G98" s="254"/>
      <c r="H98" s="254"/>
      <c r="I98" s="344"/>
      <c r="J98" s="254"/>
      <c r="K98" s="253"/>
      <c r="L98" s="254"/>
      <c r="M98" s="253">
        <v>2</v>
      </c>
      <c r="N98" s="253">
        <v>4</v>
      </c>
      <c r="O98" s="254">
        <v>2866798.2</v>
      </c>
      <c r="P98" s="37">
        <v>2.620625376265303E-2</v>
      </c>
      <c r="Q98" s="37">
        <v>1.5074429998115696E-2</v>
      </c>
    </row>
    <row r="99" spans="1:17" s="38" customFormat="1" ht="11.25" x14ac:dyDescent="0.15">
      <c r="A99" s="250" t="s">
        <v>155</v>
      </c>
      <c r="B99" s="249" t="s">
        <v>156</v>
      </c>
      <c r="C99" s="255">
        <v>17</v>
      </c>
      <c r="D99" s="256">
        <v>10966368.739999998</v>
      </c>
      <c r="E99" s="255">
        <v>1</v>
      </c>
      <c r="F99" s="256">
        <v>417996.61</v>
      </c>
      <c r="G99" s="256"/>
      <c r="H99" s="256"/>
      <c r="I99" s="345"/>
      <c r="J99" s="256"/>
      <c r="K99" s="255"/>
      <c r="L99" s="256"/>
      <c r="M99" s="255">
        <v>1</v>
      </c>
      <c r="N99" s="255">
        <v>19</v>
      </c>
      <c r="O99" s="256">
        <v>11384365.349999998</v>
      </c>
      <c r="P99" s="39">
        <v>0.10406786473106276</v>
      </c>
      <c r="Q99" s="39">
        <v>7.1603542491049554E-2</v>
      </c>
    </row>
    <row r="100" spans="1:17" s="38" customFormat="1" ht="18" x14ac:dyDescent="0.15">
      <c r="A100" s="247" t="s">
        <v>362</v>
      </c>
      <c r="B100" s="248" t="s">
        <v>363</v>
      </c>
      <c r="C100" s="253">
        <v>5</v>
      </c>
      <c r="D100" s="254">
        <v>260774.46000000002</v>
      </c>
      <c r="E100" s="253"/>
      <c r="F100" s="254"/>
      <c r="G100" s="254"/>
      <c r="H100" s="254"/>
      <c r="I100" s="344"/>
      <c r="J100" s="254"/>
      <c r="K100" s="253"/>
      <c r="L100" s="254"/>
      <c r="M100" s="253">
        <v>0</v>
      </c>
      <c r="N100" s="253">
        <v>5</v>
      </c>
      <c r="O100" s="254">
        <v>260774.46000000002</v>
      </c>
      <c r="P100" s="37">
        <v>2.3838167868177164E-3</v>
      </c>
      <c r="Q100" s="37">
        <v>1.884303749764462E-2</v>
      </c>
    </row>
    <row r="101" spans="1:17" s="38" customFormat="1" ht="18" x14ac:dyDescent="0.15">
      <c r="A101" s="250" t="s">
        <v>157</v>
      </c>
      <c r="B101" s="249" t="s">
        <v>158</v>
      </c>
      <c r="C101" s="255">
        <v>2</v>
      </c>
      <c r="D101" s="256">
        <v>1690000</v>
      </c>
      <c r="E101" s="255">
        <v>1</v>
      </c>
      <c r="F101" s="256">
        <v>128325</v>
      </c>
      <c r="G101" s="256"/>
      <c r="H101" s="256"/>
      <c r="I101" s="345"/>
      <c r="J101" s="256"/>
      <c r="K101" s="255"/>
      <c r="L101" s="256"/>
      <c r="M101" s="255">
        <v>0</v>
      </c>
      <c r="N101" s="255">
        <v>3</v>
      </c>
      <c r="O101" s="256">
        <v>1818325</v>
      </c>
      <c r="P101" s="39">
        <v>1.6621848853182644E-2</v>
      </c>
      <c r="Q101" s="39">
        <v>1.1305822498586773E-2</v>
      </c>
    </row>
    <row r="102" spans="1:17" s="38" customFormat="1" ht="11.25" x14ac:dyDescent="0.15">
      <c r="A102" s="247" t="s">
        <v>286</v>
      </c>
      <c r="B102" s="248" t="s">
        <v>287</v>
      </c>
      <c r="C102" s="253">
        <v>23</v>
      </c>
      <c r="D102" s="254">
        <v>109292969.57000001</v>
      </c>
      <c r="E102" s="253">
        <v>9</v>
      </c>
      <c r="F102" s="254">
        <v>5799019.4700000007</v>
      </c>
      <c r="G102" s="254">
        <v>1</v>
      </c>
      <c r="H102" s="254">
        <v>449274.96</v>
      </c>
      <c r="I102" s="344">
        <v>8</v>
      </c>
      <c r="J102" s="254">
        <v>-11419576.879999999</v>
      </c>
      <c r="K102" s="253">
        <v>1</v>
      </c>
      <c r="L102" s="254">
        <v>-4649709.42</v>
      </c>
      <c r="M102" s="253">
        <v>11</v>
      </c>
      <c r="N102" s="253">
        <v>53</v>
      </c>
      <c r="O102" s="254">
        <v>99471977.700000003</v>
      </c>
      <c r="P102" s="37">
        <v>0.90930289054847435</v>
      </c>
      <c r="Q102" s="37">
        <v>0.19973619747503296</v>
      </c>
    </row>
    <row r="103" spans="1:17" s="38" customFormat="1" ht="11.25" x14ac:dyDescent="0.15">
      <c r="A103" s="250" t="s">
        <v>161</v>
      </c>
      <c r="B103" s="249" t="s">
        <v>162</v>
      </c>
      <c r="C103" s="255">
        <v>19</v>
      </c>
      <c r="D103" s="256">
        <v>101736561.7</v>
      </c>
      <c r="E103" s="255">
        <v>3</v>
      </c>
      <c r="F103" s="256">
        <v>290156.28999999998</v>
      </c>
      <c r="G103" s="256">
        <v>1</v>
      </c>
      <c r="H103" s="256">
        <v>220103.48</v>
      </c>
      <c r="I103" s="345">
        <v>1</v>
      </c>
      <c r="J103" s="256">
        <v>-113.28</v>
      </c>
      <c r="K103" s="255"/>
      <c r="L103" s="256"/>
      <c r="M103" s="255">
        <v>6</v>
      </c>
      <c r="N103" s="255">
        <v>30</v>
      </c>
      <c r="O103" s="256">
        <v>102246708.19000001</v>
      </c>
      <c r="P103" s="39">
        <v>0.93466752603063386</v>
      </c>
      <c r="Q103" s="39">
        <v>0.11305822498586772</v>
      </c>
    </row>
    <row r="104" spans="1:17" s="38" customFormat="1" ht="18" x14ac:dyDescent="0.15">
      <c r="A104" s="247" t="s">
        <v>163</v>
      </c>
      <c r="B104" s="248" t="s">
        <v>164</v>
      </c>
      <c r="C104" s="253">
        <v>705</v>
      </c>
      <c r="D104" s="254">
        <v>4685852147.8099995</v>
      </c>
      <c r="E104" s="253">
        <v>199</v>
      </c>
      <c r="F104" s="254">
        <v>116640191.60000002</v>
      </c>
      <c r="G104" s="254">
        <v>36</v>
      </c>
      <c r="H104" s="254">
        <v>42083748.049999997</v>
      </c>
      <c r="I104" s="344">
        <v>132</v>
      </c>
      <c r="J104" s="254">
        <v>-171168173.48999998</v>
      </c>
      <c r="K104" s="253">
        <v>9</v>
      </c>
      <c r="L104" s="254">
        <v>-83686757.799999997</v>
      </c>
      <c r="M104" s="253">
        <v>201</v>
      </c>
      <c r="N104" s="253">
        <v>1282</v>
      </c>
      <c r="O104" s="254">
        <v>4589721156.1700001</v>
      </c>
      <c r="P104" s="37">
        <v>41.956004199531129</v>
      </c>
      <c r="Q104" s="37">
        <v>4.8313548143960805</v>
      </c>
    </row>
    <row r="105" spans="1:17" s="38" customFormat="1" ht="11.25" x14ac:dyDescent="0.15">
      <c r="A105" s="250" t="s">
        <v>165</v>
      </c>
      <c r="B105" s="249" t="s">
        <v>166</v>
      </c>
      <c r="C105" s="255">
        <v>28</v>
      </c>
      <c r="D105" s="256">
        <v>74147925.590000004</v>
      </c>
      <c r="E105" s="255">
        <v>9</v>
      </c>
      <c r="F105" s="256">
        <v>1165065.92</v>
      </c>
      <c r="G105" s="256"/>
      <c r="H105" s="256"/>
      <c r="I105" s="345">
        <v>5</v>
      </c>
      <c r="J105" s="256">
        <v>-5246739.9700000007</v>
      </c>
      <c r="K105" s="255">
        <v>1</v>
      </c>
      <c r="L105" s="256">
        <v>-2097783</v>
      </c>
      <c r="M105" s="255">
        <v>10</v>
      </c>
      <c r="N105" s="255">
        <v>53</v>
      </c>
      <c r="O105" s="256">
        <v>67968468.540000007</v>
      </c>
      <c r="P105" s="39">
        <v>0.62131995702318332</v>
      </c>
      <c r="Q105" s="39">
        <v>0.19973619747503296</v>
      </c>
    </row>
    <row r="106" spans="1:17" s="38" customFormat="1" ht="11.25" x14ac:dyDescent="0.15">
      <c r="A106" s="247" t="s">
        <v>167</v>
      </c>
      <c r="B106" s="248" t="s">
        <v>168</v>
      </c>
      <c r="C106" s="253">
        <v>108</v>
      </c>
      <c r="D106" s="254">
        <v>408674464.99999994</v>
      </c>
      <c r="E106" s="253">
        <v>38</v>
      </c>
      <c r="F106" s="254">
        <v>15071716.350000003</v>
      </c>
      <c r="G106" s="254"/>
      <c r="H106" s="254"/>
      <c r="I106" s="344">
        <v>12</v>
      </c>
      <c r="J106" s="254">
        <v>-3526337.3399999994</v>
      </c>
      <c r="K106" s="253">
        <v>2</v>
      </c>
      <c r="L106" s="254">
        <v>-138725441.89000002</v>
      </c>
      <c r="M106" s="253">
        <v>22</v>
      </c>
      <c r="N106" s="253">
        <v>182</v>
      </c>
      <c r="O106" s="254">
        <v>281494402.12</v>
      </c>
      <c r="P106" s="37">
        <v>2.5732239313960137</v>
      </c>
      <c r="Q106" s="37">
        <v>0.68588656491426414</v>
      </c>
    </row>
    <row r="107" spans="1:17" s="38" customFormat="1" ht="11.25" x14ac:dyDescent="0.15">
      <c r="A107" s="250" t="s">
        <v>568</v>
      </c>
      <c r="B107" s="249" t="s">
        <v>569</v>
      </c>
      <c r="C107" s="255">
        <v>2</v>
      </c>
      <c r="D107" s="256">
        <v>2607792</v>
      </c>
      <c r="E107" s="255"/>
      <c r="F107" s="256"/>
      <c r="G107" s="256"/>
      <c r="H107" s="256"/>
      <c r="I107" s="345"/>
      <c r="J107" s="256"/>
      <c r="K107" s="255"/>
      <c r="L107" s="256"/>
      <c r="M107" s="255">
        <v>0</v>
      </c>
      <c r="N107" s="255">
        <v>2</v>
      </c>
      <c r="O107" s="256">
        <v>2607792</v>
      </c>
      <c r="P107" s="39">
        <v>2.3838601165654588E-2</v>
      </c>
      <c r="Q107" s="39">
        <v>7.5372149990578481E-3</v>
      </c>
    </row>
    <row r="108" spans="1:17" s="38" customFormat="1" ht="11.25" x14ac:dyDescent="0.15">
      <c r="A108" s="247" t="s">
        <v>169</v>
      </c>
      <c r="B108" s="248" t="s">
        <v>170</v>
      </c>
      <c r="C108" s="253">
        <v>2</v>
      </c>
      <c r="D108" s="254">
        <v>3719978.4</v>
      </c>
      <c r="E108" s="253"/>
      <c r="F108" s="254"/>
      <c r="G108" s="254"/>
      <c r="H108" s="254"/>
      <c r="I108" s="344"/>
      <c r="J108" s="254"/>
      <c r="K108" s="253"/>
      <c r="L108" s="254"/>
      <c r="M108" s="253">
        <v>0</v>
      </c>
      <c r="N108" s="253">
        <v>2</v>
      </c>
      <c r="O108" s="254">
        <v>3719978.4</v>
      </c>
      <c r="P108" s="37">
        <v>3.4005427358642822E-2</v>
      </c>
      <c r="Q108" s="37">
        <v>7.5372149990578481E-3</v>
      </c>
    </row>
    <row r="109" spans="1:17" s="38" customFormat="1" ht="18" x14ac:dyDescent="0.15">
      <c r="A109" s="250" t="s">
        <v>532</v>
      </c>
      <c r="B109" s="249" t="s">
        <v>533</v>
      </c>
      <c r="C109" s="255">
        <v>1</v>
      </c>
      <c r="D109" s="256">
        <v>1657568.76</v>
      </c>
      <c r="E109" s="255"/>
      <c r="F109" s="256"/>
      <c r="G109" s="256"/>
      <c r="H109" s="256"/>
      <c r="I109" s="345"/>
      <c r="J109" s="256"/>
      <c r="K109" s="255"/>
      <c r="L109" s="256"/>
      <c r="M109" s="255">
        <v>0</v>
      </c>
      <c r="N109" s="255">
        <v>1</v>
      </c>
      <c r="O109" s="256">
        <v>1657568.76</v>
      </c>
      <c r="P109" s="39">
        <v>1.5152328320007359E-2</v>
      </c>
      <c r="Q109" s="39">
        <v>3.7686074995289241E-3</v>
      </c>
    </row>
    <row r="110" spans="1:17" s="38" customFormat="1" ht="11.25" x14ac:dyDescent="0.15">
      <c r="A110" s="247" t="s">
        <v>534</v>
      </c>
      <c r="B110" s="248" t="s">
        <v>535</v>
      </c>
      <c r="C110" s="253">
        <v>4</v>
      </c>
      <c r="D110" s="254">
        <v>3325650.18</v>
      </c>
      <c r="E110" s="253"/>
      <c r="F110" s="254"/>
      <c r="G110" s="254"/>
      <c r="H110" s="254"/>
      <c r="I110" s="344"/>
      <c r="J110" s="254"/>
      <c r="K110" s="253"/>
      <c r="L110" s="254"/>
      <c r="M110" s="253">
        <v>0</v>
      </c>
      <c r="N110" s="253">
        <v>4</v>
      </c>
      <c r="O110" s="254">
        <v>3325650.18</v>
      </c>
      <c r="P110" s="37">
        <v>3.0400755987251817E-2</v>
      </c>
      <c r="Q110" s="37">
        <v>1.5074429998115696E-2</v>
      </c>
    </row>
    <row r="111" spans="1:17" s="38" customFormat="1" ht="11.25" x14ac:dyDescent="0.15">
      <c r="A111" s="250" t="s">
        <v>600</v>
      </c>
      <c r="B111" s="249" t="s">
        <v>601</v>
      </c>
      <c r="C111" s="255">
        <v>1</v>
      </c>
      <c r="D111" s="256">
        <v>353744.54</v>
      </c>
      <c r="E111" s="255"/>
      <c r="F111" s="256"/>
      <c r="G111" s="256"/>
      <c r="H111" s="256"/>
      <c r="I111" s="345"/>
      <c r="J111" s="256"/>
      <c r="K111" s="255"/>
      <c r="L111" s="256"/>
      <c r="M111" s="255">
        <v>0</v>
      </c>
      <c r="N111" s="255">
        <v>1</v>
      </c>
      <c r="O111" s="256">
        <v>353744.54</v>
      </c>
      <c r="P111" s="39">
        <v>3.2336838994781584E-3</v>
      </c>
      <c r="Q111" s="39">
        <v>3.7686074995289241E-3</v>
      </c>
    </row>
    <row r="112" spans="1:17" s="38" customFormat="1" ht="11.25" x14ac:dyDescent="0.15">
      <c r="A112" s="247" t="s">
        <v>171</v>
      </c>
      <c r="B112" s="248" t="s">
        <v>172</v>
      </c>
      <c r="C112" s="253">
        <v>8</v>
      </c>
      <c r="D112" s="254">
        <v>20175631.579999998</v>
      </c>
      <c r="E112" s="253"/>
      <c r="F112" s="254"/>
      <c r="G112" s="254"/>
      <c r="H112" s="254"/>
      <c r="I112" s="344"/>
      <c r="J112" s="254"/>
      <c r="K112" s="253"/>
      <c r="L112" s="254"/>
      <c r="M112" s="253">
        <v>2</v>
      </c>
      <c r="N112" s="253">
        <v>10</v>
      </c>
      <c r="O112" s="254">
        <v>20175631.579999998</v>
      </c>
      <c r="P112" s="37">
        <v>0.18443144027622044</v>
      </c>
      <c r="Q112" s="37">
        <v>3.768607499528924E-2</v>
      </c>
    </row>
    <row r="113" spans="1:17" s="38" customFormat="1" ht="11.25" x14ac:dyDescent="0.15">
      <c r="A113" s="250" t="s">
        <v>536</v>
      </c>
      <c r="B113" s="249" t="s">
        <v>537</v>
      </c>
      <c r="C113" s="255">
        <v>1</v>
      </c>
      <c r="D113" s="256">
        <v>868293</v>
      </c>
      <c r="E113" s="255"/>
      <c r="F113" s="256"/>
      <c r="G113" s="256"/>
      <c r="H113" s="256"/>
      <c r="I113" s="345"/>
      <c r="J113" s="256"/>
      <c r="K113" s="255"/>
      <c r="L113" s="256"/>
      <c r="M113" s="255">
        <v>0</v>
      </c>
      <c r="N113" s="255">
        <v>1</v>
      </c>
      <c r="O113" s="256">
        <v>868293</v>
      </c>
      <c r="P113" s="39">
        <v>7.9373241891721874E-3</v>
      </c>
      <c r="Q113" s="39">
        <v>3.7686074995289241E-3</v>
      </c>
    </row>
    <row r="114" spans="1:17" s="38" customFormat="1" ht="11.25" x14ac:dyDescent="0.15">
      <c r="A114" s="247" t="s">
        <v>308</v>
      </c>
      <c r="B114" s="248" t="s">
        <v>309</v>
      </c>
      <c r="C114" s="253">
        <v>7</v>
      </c>
      <c r="D114" s="254">
        <v>12046876.959999999</v>
      </c>
      <c r="E114" s="253">
        <v>1</v>
      </c>
      <c r="F114" s="254">
        <v>55000</v>
      </c>
      <c r="G114" s="254"/>
      <c r="H114" s="254"/>
      <c r="I114" s="344"/>
      <c r="J114" s="254"/>
      <c r="K114" s="253"/>
      <c r="L114" s="254"/>
      <c r="M114" s="253">
        <v>0</v>
      </c>
      <c r="N114" s="253">
        <v>8</v>
      </c>
      <c r="O114" s="254">
        <v>12101876.959999999</v>
      </c>
      <c r="P114" s="37">
        <v>0.11062685145336146</v>
      </c>
      <c r="Q114" s="37">
        <v>3.0148859996231393E-2</v>
      </c>
    </row>
    <row r="115" spans="1:17" s="38" customFormat="1" ht="18" x14ac:dyDescent="0.15">
      <c r="A115" s="250" t="s">
        <v>173</v>
      </c>
      <c r="B115" s="249" t="s">
        <v>174</v>
      </c>
      <c r="C115" s="255">
        <v>38</v>
      </c>
      <c r="D115" s="256">
        <v>59006106.819999993</v>
      </c>
      <c r="E115" s="255">
        <v>6</v>
      </c>
      <c r="F115" s="256">
        <v>105920</v>
      </c>
      <c r="G115" s="256"/>
      <c r="H115" s="256"/>
      <c r="I115" s="345">
        <v>6</v>
      </c>
      <c r="J115" s="256">
        <v>-3446263.62</v>
      </c>
      <c r="K115" s="255">
        <v>2</v>
      </c>
      <c r="L115" s="256">
        <v>-1209605.2</v>
      </c>
      <c r="M115" s="255">
        <v>0</v>
      </c>
      <c r="N115" s="255">
        <v>52</v>
      </c>
      <c r="O115" s="256">
        <v>54456157.999999993</v>
      </c>
      <c r="P115" s="39">
        <v>0.49779991332739348</v>
      </c>
      <c r="Q115" s="39">
        <v>0.19596758997550406</v>
      </c>
    </row>
    <row r="116" spans="1:17" s="38" customFormat="1" ht="27" x14ac:dyDescent="0.15">
      <c r="A116" s="247" t="s">
        <v>175</v>
      </c>
      <c r="B116" s="248" t="s">
        <v>176</v>
      </c>
      <c r="C116" s="253">
        <v>4</v>
      </c>
      <c r="D116" s="254">
        <v>2701965.55</v>
      </c>
      <c r="E116" s="253">
        <v>1</v>
      </c>
      <c r="F116" s="254">
        <v>76824.34</v>
      </c>
      <c r="G116" s="254"/>
      <c r="H116" s="254"/>
      <c r="I116" s="344"/>
      <c r="J116" s="254"/>
      <c r="K116" s="253"/>
      <c r="L116" s="254"/>
      <c r="M116" s="253">
        <v>0</v>
      </c>
      <c r="N116" s="253">
        <v>5</v>
      </c>
      <c r="O116" s="254">
        <v>2778789.8899999997</v>
      </c>
      <c r="P116" s="37">
        <v>2.5401743663169135E-2</v>
      </c>
      <c r="Q116" s="37">
        <v>1.884303749764462E-2</v>
      </c>
    </row>
    <row r="117" spans="1:17" s="38" customFormat="1" ht="27" x14ac:dyDescent="0.15">
      <c r="A117" s="250" t="s">
        <v>177</v>
      </c>
      <c r="B117" s="249" t="s">
        <v>178</v>
      </c>
      <c r="C117" s="255">
        <v>21</v>
      </c>
      <c r="D117" s="256">
        <v>17369769.559999999</v>
      </c>
      <c r="E117" s="255"/>
      <c r="F117" s="256"/>
      <c r="G117" s="256"/>
      <c r="H117" s="256"/>
      <c r="I117" s="345">
        <v>1</v>
      </c>
      <c r="J117" s="256">
        <v>-80000</v>
      </c>
      <c r="K117" s="255"/>
      <c r="L117" s="256"/>
      <c r="M117" s="255">
        <v>3</v>
      </c>
      <c r="N117" s="255">
        <v>25</v>
      </c>
      <c r="O117" s="256">
        <v>17289769.559999999</v>
      </c>
      <c r="P117" s="39">
        <v>0.15805091847314323</v>
      </c>
      <c r="Q117" s="39">
        <v>9.4215187488223107E-2</v>
      </c>
    </row>
    <row r="118" spans="1:17" s="38" customFormat="1" ht="18" x14ac:dyDescent="0.15">
      <c r="A118" s="247" t="s">
        <v>179</v>
      </c>
      <c r="B118" s="248" t="s">
        <v>180</v>
      </c>
      <c r="C118" s="253">
        <v>55</v>
      </c>
      <c r="D118" s="254">
        <v>12222732.859999999</v>
      </c>
      <c r="E118" s="253"/>
      <c r="F118" s="254"/>
      <c r="G118" s="254"/>
      <c r="H118" s="254"/>
      <c r="I118" s="344">
        <v>1</v>
      </c>
      <c r="J118" s="254">
        <v>-70963.199999999997</v>
      </c>
      <c r="K118" s="253"/>
      <c r="L118" s="254"/>
      <c r="M118" s="253">
        <v>0</v>
      </c>
      <c r="N118" s="253">
        <v>56</v>
      </c>
      <c r="O118" s="254">
        <v>12151769.66</v>
      </c>
      <c r="P118" s="37">
        <v>0.11108293544179983</v>
      </c>
      <c r="Q118" s="37">
        <v>0.21104201997361974</v>
      </c>
    </row>
    <row r="119" spans="1:17" s="38" customFormat="1" ht="27" x14ac:dyDescent="0.15">
      <c r="A119" s="250" t="s">
        <v>538</v>
      </c>
      <c r="B119" s="249" t="s">
        <v>539</v>
      </c>
      <c r="C119" s="255">
        <v>1</v>
      </c>
      <c r="D119" s="256">
        <v>441450</v>
      </c>
      <c r="E119" s="255"/>
      <c r="F119" s="256"/>
      <c r="G119" s="256"/>
      <c r="H119" s="256"/>
      <c r="I119" s="345"/>
      <c r="J119" s="256"/>
      <c r="K119" s="255"/>
      <c r="L119" s="256"/>
      <c r="M119" s="255">
        <v>0</v>
      </c>
      <c r="N119" s="255">
        <v>1</v>
      </c>
      <c r="O119" s="256">
        <v>441450</v>
      </c>
      <c r="P119" s="39">
        <v>4.0354255571679867E-3</v>
      </c>
      <c r="Q119" s="39">
        <v>3.7686074995289241E-3</v>
      </c>
    </row>
    <row r="120" spans="1:17" s="38" customFormat="1" ht="18" x14ac:dyDescent="0.15">
      <c r="A120" s="247" t="s">
        <v>494</v>
      </c>
      <c r="B120" s="248" t="s">
        <v>495</v>
      </c>
      <c r="C120" s="253">
        <v>1</v>
      </c>
      <c r="D120" s="254">
        <v>14106240</v>
      </c>
      <c r="E120" s="253"/>
      <c r="F120" s="254"/>
      <c r="G120" s="254"/>
      <c r="H120" s="254"/>
      <c r="I120" s="344"/>
      <c r="J120" s="254"/>
      <c r="K120" s="253"/>
      <c r="L120" s="254"/>
      <c r="M120" s="253">
        <v>0</v>
      </c>
      <c r="N120" s="253">
        <v>1</v>
      </c>
      <c r="O120" s="254">
        <v>14106240</v>
      </c>
      <c r="P120" s="37">
        <v>0.12894932928201458</v>
      </c>
      <c r="Q120" s="37">
        <v>3.7686074995289241E-3</v>
      </c>
    </row>
    <row r="121" spans="1:17" s="38" customFormat="1" ht="18" x14ac:dyDescent="0.15">
      <c r="A121" s="250" t="s">
        <v>181</v>
      </c>
      <c r="B121" s="249" t="s">
        <v>182</v>
      </c>
      <c r="C121" s="255">
        <v>6</v>
      </c>
      <c r="D121" s="256">
        <v>5024077</v>
      </c>
      <c r="E121" s="255"/>
      <c r="F121" s="256"/>
      <c r="G121" s="256"/>
      <c r="H121" s="256"/>
      <c r="I121" s="345"/>
      <c r="J121" s="256"/>
      <c r="K121" s="255"/>
      <c r="L121" s="256"/>
      <c r="M121" s="255">
        <v>0</v>
      </c>
      <c r="N121" s="255">
        <v>6</v>
      </c>
      <c r="O121" s="256">
        <v>5024077</v>
      </c>
      <c r="P121" s="39">
        <v>4.5926579968240719E-2</v>
      </c>
      <c r="Q121" s="39">
        <v>2.2611644997173545E-2</v>
      </c>
    </row>
    <row r="122" spans="1:17" s="38" customFormat="1" ht="11.25" x14ac:dyDescent="0.15">
      <c r="A122" s="247" t="s">
        <v>183</v>
      </c>
      <c r="B122" s="248" t="s">
        <v>184</v>
      </c>
      <c r="C122" s="253">
        <v>13</v>
      </c>
      <c r="D122" s="254">
        <v>25325733.639999997</v>
      </c>
      <c r="E122" s="253">
        <v>1</v>
      </c>
      <c r="F122" s="254">
        <v>629412.27</v>
      </c>
      <c r="G122" s="254"/>
      <c r="H122" s="254"/>
      <c r="I122" s="344">
        <v>2</v>
      </c>
      <c r="J122" s="254">
        <v>-159627.03</v>
      </c>
      <c r="K122" s="253"/>
      <c r="L122" s="254"/>
      <c r="M122" s="253">
        <v>1</v>
      </c>
      <c r="N122" s="253">
        <v>17</v>
      </c>
      <c r="O122" s="254">
        <v>25795518.879999995</v>
      </c>
      <c r="P122" s="37">
        <v>0.23580449914772067</v>
      </c>
      <c r="Q122" s="37">
        <v>6.4066327491991704E-2</v>
      </c>
    </row>
    <row r="123" spans="1:17" s="38" customFormat="1" ht="18" x14ac:dyDescent="0.15">
      <c r="A123" s="250" t="s">
        <v>581</v>
      </c>
      <c r="B123" s="249" t="s">
        <v>582</v>
      </c>
      <c r="C123" s="255">
        <v>1</v>
      </c>
      <c r="D123" s="256">
        <v>979073.39</v>
      </c>
      <c r="E123" s="255"/>
      <c r="F123" s="256"/>
      <c r="G123" s="256"/>
      <c r="H123" s="256"/>
      <c r="I123" s="345"/>
      <c r="J123" s="256"/>
      <c r="K123" s="255"/>
      <c r="L123" s="256"/>
      <c r="M123" s="255">
        <v>0</v>
      </c>
      <c r="N123" s="255">
        <v>1</v>
      </c>
      <c r="O123" s="256">
        <v>979073.39</v>
      </c>
      <c r="P123" s="39">
        <v>8.9500006350642178E-3</v>
      </c>
      <c r="Q123" s="39">
        <v>3.7686074995289241E-3</v>
      </c>
    </row>
    <row r="124" spans="1:17" s="38" customFormat="1" ht="11.25" x14ac:dyDescent="0.15">
      <c r="A124" s="247" t="s">
        <v>185</v>
      </c>
      <c r="B124" s="248" t="s">
        <v>186</v>
      </c>
      <c r="C124" s="253">
        <v>1</v>
      </c>
      <c r="D124" s="254">
        <v>400000</v>
      </c>
      <c r="E124" s="253"/>
      <c r="F124" s="254"/>
      <c r="G124" s="254"/>
      <c r="H124" s="254"/>
      <c r="I124" s="344"/>
      <c r="J124" s="254"/>
      <c r="K124" s="253"/>
      <c r="L124" s="254"/>
      <c r="M124" s="253">
        <v>0</v>
      </c>
      <c r="N124" s="253">
        <v>1</v>
      </c>
      <c r="O124" s="254">
        <v>400000</v>
      </c>
      <c r="P124" s="37">
        <v>3.6565187968449304E-3</v>
      </c>
      <c r="Q124" s="37">
        <v>3.7686074995289241E-3</v>
      </c>
    </row>
    <row r="125" spans="1:17" s="38" customFormat="1" ht="11.25" x14ac:dyDescent="0.15">
      <c r="A125" s="250" t="s">
        <v>546</v>
      </c>
      <c r="B125" s="249" t="s">
        <v>547</v>
      </c>
      <c r="C125" s="255">
        <v>14</v>
      </c>
      <c r="D125" s="256">
        <v>18063754.399999999</v>
      </c>
      <c r="E125" s="255"/>
      <c r="F125" s="256"/>
      <c r="G125" s="256"/>
      <c r="H125" s="256"/>
      <c r="I125" s="345"/>
      <c r="J125" s="256"/>
      <c r="K125" s="255"/>
      <c r="L125" s="256"/>
      <c r="M125" s="255">
        <v>0</v>
      </c>
      <c r="N125" s="255">
        <v>14</v>
      </c>
      <c r="O125" s="256">
        <v>18063754.399999999</v>
      </c>
      <c r="P125" s="39">
        <v>0.16512614376297577</v>
      </c>
      <c r="Q125" s="39">
        <v>5.2760504993404934E-2</v>
      </c>
    </row>
    <row r="126" spans="1:17" s="38" customFormat="1" ht="11.25" x14ac:dyDescent="0.15">
      <c r="A126" s="247" t="s">
        <v>187</v>
      </c>
      <c r="B126" s="248" t="s">
        <v>188</v>
      </c>
      <c r="C126" s="253">
        <v>66</v>
      </c>
      <c r="D126" s="254">
        <v>147054720.02999997</v>
      </c>
      <c r="E126" s="253">
        <v>13</v>
      </c>
      <c r="F126" s="254">
        <v>3368013.18</v>
      </c>
      <c r="G126" s="254"/>
      <c r="H126" s="254"/>
      <c r="I126" s="344">
        <v>52</v>
      </c>
      <c r="J126" s="254">
        <v>-10028792.199999997</v>
      </c>
      <c r="K126" s="253"/>
      <c r="L126" s="254"/>
      <c r="M126" s="253">
        <v>1</v>
      </c>
      <c r="N126" s="253">
        <v>132</v>
      </c>
      <c r="O126" s="254">
        <v>140393941.00999999</v>
      </c>
      <c r="P126" s="37">
        <v>1.2833827106655082</v>
      </c>
      <c r="Q126" s="37">
        <v>0.49745618993781798</v>
      </c>
    </row>
    <row r="127" spans="1:17" s="38" customFormat="1" ht="11.25" x14ac:dyDescent="0.15">
      <c r="A127" s="250" t="s">
        <v>189</v>
      </c>
      <c r="B127" s="249" t="s">
        <v>190</v>
      </c>
      <c r="C127" s="255">
        <v>11</v>
      </c>
      <c r="D127" s="256">
        <v>9108946.0800000001</v>
      </c>
      <c r="E127" s="255"/>
      <c r="F127" s="256"/>
      <c r="G127" s="256"/>
      <c r="H127" s="256"/>
      <c r="I127" s="345"/>
      <c r="J127" s="256"/>
      <c r="K127" s="255"/>
      <c r="L127" s="256"/>
      <c r="M127" s="255">
        <v>0</v>
      </c>
      <c r="N127" s="255">
        <v>11</v>
      </c>
      <c r="O127" s="256">
        <v>9108946.0800000001</v>
      </c>
      <c r="P127" s="39">
        <v>8.3267581402417357E-2</v>
      </c>
      <c r="Q127" s="39">
        <v>4.1454682494818165E-2</v>
      </c>
    </row>
    <row r="128" spans="1:17" s="38" customFormat="1" ht="11.25" x14ac:dyDescent="0.15">
      <c r="A128" s="247" t="s">
        <v>588</v>
      </c>
      <c r="B128" s="248" t="s">
        <v>589</v>
      </c>
      <c r="C128" s="253">
        <v>1</v>
      </c>
      <c r="D128" s="254">
        <v>1060800</v>
      </c>
      <c r="E128" s="253"/>
      <c r="F128" s="254"/>
      <c r="G128" s="254"/>
      <c r="H128" s="254"/>
      <c r="I128" s="344"/>
      <c r="J128" s="254"/>
      <c r="K128" s="253"/>
      <c r="L128" s="254"/>
      <c r="M128" s="253">
        <v>0</v>
      </c>
      <c r="N128" s="253">
        <v>1</v>
      </c>
      <c r="O128" s="254">
        <v>1060800</v>
      </c>
      <c r="P128" s="37">
        <v>9.6970878492327554E-3</v>
      </c>
      <c r="Q128" s="37">
        <v>3.7686074995289241E-3</v>
      </c>
    </row>
    <row r="129" spans="1:17" s="38" customFormat="1" ht="11.25" x14ac:dyDescent="0.15">
      <c r="A129" s="250" t="s">
        <v>191</v>
      </c>
      <c r="B129" s="249" t="s">
        <v>192</v>
      </c>
      <c r="C129" s="255">
        <v>12</v>
      </c>
      <c r="D129" s="256">
        <v>3353813</v>
      </c>
      <c r="E129" s="255">
        <v>1</v>
      </c>
      <c r="F129" s="256">
        <v>150000</v>
      </c>
      <c r="G129" s="256"/>
      <c r="H129" s="256"/>
      <c r="I129" s="345">
        <v>7</v>
      </c>
      <c r="J129" s="256">
        <v>-676684</v>
      </c>
      <c r="K129" s="255"/>
      <c r="L129" s="256"/>
      <c r="M129" s="255">
        <v>0</v>
      </c>
      <c r="N129" s="255">
        <v>20</v>
      </c>
      <c r="O129" s="256">
        <v>2827129</v>
      </c>
      <c r="P129" s="39">
        <v>2.584362582401353E-2</v>
      </c>
      <c r="Q129" s="39">
        <v>7.537214999057848E-2</v>
      </c>
    </row>
    <row r="130" spans="1:17" s="38" customFormat="1" ht="11.25" x14ac:dyDescent="0.15">
      <c r="A130" s="247" t="s">
        <v>193</v>
      </c>
      <c r="B130" s="248" t="s">
        <v>194</v>
      </c>
      <c r="C130" s="253">
        <v>1</v>
      </c>
      <c r="D130" s="254">
        <v>5000000</v>
      </c>
      <c r="E130" s="253"/>
      <c r="F130" s="254"/>
      <c r="G130" s="254"/>
      <c r="H130" s="254"/>
      <c r="I130" s="344"/>
      <c r="J130" s="254"/>
      <c r="K130" s="253"/>
      <c r="L130" s="254"/>
      <c r="M130" s="253">
        <v>0</v>
      </c>
      <c r="N130" s="253">
        <v>1</v>
      </c>
      <c r="O130" s="254">
        <v>5000000</v>
      </c>
      <c r="P130" s="37">
        <v>4.5706484960561629E-2</v>
      </c>
      <c r="Q130" s="37">
        <v>3.7686074995289241E-3</v>
      </c>
    </row>
    <row r="131" spans="1:17" s="38" customFormat="1" ht="11.25" x14ac:dyDescent="0.15">
      <c r="A131" s="250" t="s">
        <v>195</v>
      </c>
      <c r="B131" s="249" t="s">
        <v>196</v>
      </c>
      <c r="C131" s="255">
        <v>3</v>
      </c>
      <c r="D131" s="256">
        <v>4082400</v>
      </c>
      <c r="E131" s="255"/>
      <c r="F131" s="256"/>
      <c r="G131" s="256"/>
      <c r="H131" s="256"/>
      <c r="I131" s="345">
        <v>6</v>
      </c>
      <c r="J131" s="256">
        <v>-2146042.84</v>
      </c>
      <c r="K131" s="255"/>
      <c r="L131" s="256"/>
      <c r="M131" s="255">
        <v>1</v>
      </c>
      <c r="N131" s="255">
        <v>10</v>
      </c>
      <c r="O131" s="256">
        <v>1936357.1600000001</v>
      </c>
      <c r="P131" s="39">
        <v>1.7700815882363167E-2</v>
      </c>
      <c r="Q131" s="39">
        <v>3.768607499528924E-2</v>
      </c>
    </row>
    <row r="132" spans="1:17" s="38" customFormat="1" ht="11.25" x14ac:dyDescent="0.15">
      <c r="A132" s="247" t="s">
        <v>484</v>
      </c>
      <c r="B132" s="248" t="s">
        <v>485</v>
      </c>
      <c r="C132" s="253">
        <v>2</v>
      </c>
      <c r="D132" s="254">
        <v>4185000</v>
      </c>
      <c r="E132" s="253"/>
      <c r="F132" s="254"/>
      <c r="G132" s="254"/>
      <c r="H132" s="254"/>
      <c r="I132" s="344"/>
      <c r="J132" s="254"/>
      <c r="K132" s="253"/>
      <c r="L132" s="254"/>
      <c r="M132" s="253">
        <v>0</v>
      </c>
      <c r="N132" s="253">
        <v>2</v>
      </c>
      <c r="O132" s="254">
        <v>4185000</v>
      </c>
      <c r="P132" s="37">
        <v>3.8256327911990087E-2</v>
      </c>
      <c r="Q132" s="37">
        <v>7.5372149990578481E-3</v>
      </c>
    </row>
    <row r="133" spans="1:17" s="38" customFormat="1" ht="11.25" x14ac:dyDescent="0.15">
      <c r="A133" s="250" t="s">
        <v>197</v>
      </c>
      <c r="B133" s="249" t="s">
        <v>198</v>
      </c>
      <c r="C133" s="255">
        <v>1</v>
      </c>
      <c r="D133" s="256">
        <v>40000000</v>
      </c>
      <c r="E133" s="255"/>
      <c r="F133" s="256"/>
      <c r="G133" s="256"/>
      <c r="H133" s="256"/>
      <c r="I133" s="345"/>
      <c r="J133" s="256"/>
      <c r="K133" s="255"/>
      <c r="L133" s="256"/>
      <c r="M133" s="255">
        <v>0</v>
      </c>
      <c r="N133" s="255">
        <v>1</v>
      </c>
      <c r="O133" s="256">
        <v>40000000</v>
      </c>
      <c r="P133" s="39">
        <v>0.36565187968449303</v>
      </c>
      <c r="Q133" s="39">
        <v>3.7686074995289241E-3</v>
      </c>
    </row>
    <row r="134" spans="1:17" s="38" customFormat="1" ht="11.25" x14ac:dyDescent="0.15">
      <c r="A134" s="247" t="s">
        <v>199</v>
      </c>
      <c r="B134" s="248" t="s">
        <v>200</v>
      </c>
      <c r="C134" s="253">
        <v>8</v>
      </c>
      <c r="D134" s="254">
        <v>10310526.640000001</v>
      </c>
      <c r="E134" s="253"/>
      <c r="F134" s="254"/>
      <c r="G134" s="254"/>
      <c r="H134" s="254"/>
      <c r="I134" s="344"/>
      <c r="J134" s="254"/>
      <c r="K134" s="253"/>
      <c r="L134" s="254"/>
      <c r="M134" s="253">
        <v>1</v>
      </c>
      <c r="N134" s="253">
        <v>9</v>
      </c>
      <c r="O134" s="254">
        <v>10310526.640000001</v>
      </c>
      <c r="P134" s="37">
        <v>9.4251586161326006E-2</v>
      </c>
      <c r="Q134" s="37">
        <v>3.3917467495760314E-2</v>
      </c>
    </row>
    <row r="135" spans="1:17" s="38" customFormat="1" ht="11.25" x14ac:dyDescent="0.15">
      <c r="A135" s="250" t="s">
        <v>203</v>
      </c>
      <c r="B135" s="249" t="s">
        <v>204</v>
      </c>
      <c r="C135" s="255">
        <v>21</v>
      </c>
      <c r="D135" s="256">
        <v>11490990.1</v>
      </c>
      <c r="E135" s="255">
        <v>1</v>
      </c>
      <c r="F135" s="256">
        <v>4386.26</v>
      </c>
      <c r="G135" s="256"/>
      <c r="H135" s="256"/>
      <c r="I135" s="345"/>
      <c r="J135" s="256"/>
      <c r="K135" s="255"/>
      <c r="L135" s="256"/>
      <c r="M135" s="255">
        <v>10</v>
      </c>
      <c r="N135" s="255">
        <v>32</v>
      </c>
      <c r="O135" s="256">
        <v>11495376.359999999</v>
      </c>
      <c r="P135" s="39">
        <v>0.10508264934286714</v>
      </c>
      <c r="Q135" s="39">
        <v>0.12059543998492557</v>
      </c>
    </row>
    <row r="136" spans="1:17" s="38" customFormat="1" ht="11.25" x14ac:dyDescent="0.15">
      <c r="A136" s="247" t="s">
        <v>205</v>
      </c>
      <c r="B136" s="248" t="s">
        <v>206</v>
      </c>
      <c r="C136" s="253">
        <v>62</v>
      </c>
      <c r="D136" s="254">
        <v>97870390.410000011</v>
      </c>
      <c r="E136" s="253">
        <v>3</v>
      </c>
      <c r="F136" s="254">
        <v>574710</v>
      </c>
      <c r="G136" s="254"/>
      <c r="H136" s="254"/>
      <c r="I136" s="344">
        <v>1</v>
      </c>
      <c r="J136" s="254">
        <v>-36900</v>
      </c>
      <c r="K136" s="253"/>
      <c r="L136" s="254"/>
      <c r="M136" s="253">
        <v>27</v>
      </c>
      <c r="N136" s="253">
        <v>93</v>
      </c>
      <c r="O136" s="254">
        <v>98408200.410000011</v>
      </c>
      <c r="P136" s="37">
        <v>0.89957858640712018</v>
      </c>
      <c r="Q136" s="37">
        <v>0.35048049745618992</v>
      </c>
    </row>
    <row r="137" spans="1:17" s="38" customFormat="1" ht="11.25" x14ac:dyDescent="0.15">
      <c r="A137" s="250" t="s">
        <v>378</v>
      </c>
      <c r="B137" s="249" t="s">
        <v>379</v>
      </c>
      <c r="C137" s="255">
        <v>1</v>
      </c>
      <c r="D137" s="256">
        <v>1252584</v>
      </c>
      <c r="E137" s="255"/>
      <c r="F137" s="256"/>
      <c r="G137" s="256"/>
      <c r="H137" s="256"/>
      <c r="I137" s="345"/>
      <c r="J137" s="256"/>
      <c r="K137" s="255"/>
      <c r="L137" s="256"/>
      <c r="M137" s="255">
        <v>0</v>
      </c>
      <c r="N137" s="255">
        <v>1</v>
      </c>
      <c r="O137" s="256">
        <v>1252584</v>
      </c>
      <c r="P137" s="39">
        <v>1.1450242351568026E-2</v>
      </c>
      <c r="Q137" s="39">
        <v>3.7686074995289241E-3</v>
      </c>
    </row>
    <row r="138" spans="1:17" s="38" customFormat="1" ht="11.25" x14ac:dyDescent="0.15">
      <c r="A138" s="247" t="s">
        <v>207</v>
      </c>
      <c r="B138" s="248" t="s">
        <v>208</v>
      </c>
      <c r="C138" s="253">
        <v>21</v>
      </c>
      <c r="D138" s="254">
        <v>2518306.4500000007</v>
      </c>
      <c r="E138" s="253">
        <v>5</v>
      </c>
      <c r="F138" s="254">
        <v>112178.76000000001</v>
      </c>
      <c r="G138" s="254"/>
      <c r="H138" s="254"/>
      <c r="I138" s="344">
        <v>7</v>
      </c>
      <c r="J138" s="254">
        <v>-90009.510000000009</v>
      </c>
      <c r="K138" s="253">
        <v>2</v>
      </c>
      <c r="L138" s="254">
        <v>-319726.03000000003</v>
      </c>
      <c r="M138" s="253">
        <v>0</v>
      </c>
      <c r="N138" s="253">
        <v>35</v>
      </c>
      <c r="O138" s="254">
        <v>2220749.6700000009</v>
      </c>
      <c r="P138" s="37">
        <v>2.0300532278605447E-2</v>
      </c>
      <c r="Q138" s="37">
        <v>0.13190126248351233</v>
      </c>
    </row>
    <row r="139" spans="1:17" s="38" customFormat="1" ht="18" x14ac:dyDescent="0.15">
      <c r="A139" s="250" t="s">
        <v>449</v>
      </c>
      <c r="B139" s="249" t="s">
        <v>450</v>
      </c>
      <c r="C139" s="255">
        <v>1</v>
      </c>
      <c r="D139" s="256">
        <v>1291200</v>
      </c>
      <c r="E139" s="255"/>
      <c r="F139" s="256"/>
      <c r="G139" s="256"/>
      <c r="H139" s="256"/>
      <c r="I139" s="345"/>
      <c r="J139" s="256"/>
      <c r="K139" s="255"/>
      <c r="L139" s="256"/>
      <c r="M139" s="255">
        <v>0</v>
      </c>
      <c r="N139" s="255">
        <v>1</v>
      </c>
      <c r="O139" s="256">
        <v>1291200</v>
      </c>
      <c r="P139" s="39">
        <v>1.1803242676215435E-2</v>
      </c>
      <c r="Q139" s="39">
        <v>3.7686074995289241E-3</v>
      </c>
    </row>
    <row r="140" spans="1:17" s="38" customFormat="1" ht="11.25" x14ac:dyDescent="0.15">
      <c r="A140" s="247" t="s">
        <v>209</v>
      </c>
      <c r="B140" s="248" t="s">
        <v>210</v>
      </c>
      <c r="C140" s="253">
        <v>3</v>
      </c>
      <c r="D140" s="254">
        <v>312501</v>
      </c>
      <c r="E140" s="253">
        <v>1</v>
      </c>
      <c r="F140" s="254">
        <v>9072</v>
      </c>
      <c r="G140" s="254"/>
      <c r="H140" s="254"/>
      <c r="I140" s="344"/>
      <c r="J140" s="254"/>
      <c r="K140" s="253"/>
      <c r="L140" s="254"/>
      <c r="M140" s="253">
        <v>0</v>
      </c>
      <c r="N140" s="253">
        <v>4</v>
      </c>
      <c r="O140" s="254">
        <v>321573</v>
      </c>
      <c r="P140" s="37">
        <v>2.9395942976445369E-3</v>
      </c>
      <c r="Q140" s="37">
        <v>1.5074429998115696E-2</v>
      </c>
    </row>
    <row r="141" spans="1:17" s="38" customFormat="1" ht="18" x14ac:dyDescent="0.15">
      <c r="A141" s="250" t="s">
        <v>288</v>
      </c>
      <c r="B141" s="249" t="s">
        <v>289</v>
      </c>
      <c r="C141" s="255">
        <v>2</v>
      </c>
      <c r="D141" s="256">
        <v>21449962.759999998</v>
      </c>
      <c r="E141" s="255"/>
      <c r="F141" s="256"/>
      <c r="G141" s="256"/>
      <c r="H141" s="256"/>
      <c r="I141" s="345"/>
      <c r="J141" s="256"/>
      <c r="K141" s="255"/>
      <c r="L141" s="256"/>
      <c r="M141" s="255">
        <v>0</v>
      </c>
      <c r="N141" s="255">
        <v>2</v>
      </c>
      <c r="O141" s="256">
        <v>21449962.759999998</v>
      </c>
      <c r="P141" s="39">
        <v>0.19608048005890938</v>
      </c>
      <c r="Q141" s="39">
        <v>7.5372149990578481E-3</v>
      </c>
    </row>
    <row r="142" spans="1:17" s="38" customFormat="1" ht="11.25" x14ac:dyDescent="0.15">
      <c r="A142" s="247" t="s">
        <v>211</v>
      </c>
      <c r="B142" s="248" t="s">
        <v>212</v>
      </c>
      <c r="C142" s="253">
        <v>33</v>
      </c>
      <c r="D142" s="254">
        <v>42918633.620000005</v>
      </c>
      <c r="E142" s="253">
        <v>1</v>
      </c>
      <c r="F142" s="254">
        <v>77000</v>
      </c>
      <c r="G142" s="254"/>
      <c r="H142" s="254"/>
      <c r="I142" s="344"/>
      <c r="J142" s="254"/>
      <c r="K142" s="253"/>
      <c r="L142" s="254"/>
      <c r="M142" s="253">
        <v>3</v>
      </c>
      <c r="N142" s="253">
        <v>37</v>
      </c>
      <c r="O142" s="254">
        <v>42995633.620000005</v>
      </c>
      <c r="P142" s="37">
        <v>0.39303585628446958</v>
      </c>
      <c r="Q142" s="37">
        <v>0.13943847748257018</v>
      </c>
    </row>
    <row r="143" spans="1:17" s="38" customFormat="1" ht="11.25" x14ac:dyDescent="0.15">
      <c r="A143" s="250" t="s">
        <v>213</v>
      </c>
      <c r="B143" s="249" t="s">
        <v>214</v>
      </c>
      <c r="C143" s="255">
        <v>1</v>
      </c>
      <c r="D143" s="256">
        <v>2038788</v>
      </c>
      <c r="E143" s="255"/>
      <c r="F143" s="256"/>
      <c r="G143" s="256"/>
      <c r="H143" s="256"/>
      <c r="I143" s="345">
        <v>3</v>
      </c>
      <c r="J143" s="256">
        <v>-3987200</v>
      </c>
      <c r="K143" s="255"/>
      <c r="L143" s="256"/>
      <c r="M143" s="255">
        <v>1</v>
      </c>
      <c r="N143" s="255">
        <v>5</v>
      </c>
      <c r="O143" s="256">
        <v>-1948412</v>
      </c>
      <c r="P143" s="39">
        <v>-1.781101275499556E-2</v>
      </c>
      <c r="Q143" s="39">
        <v>1.884303749764462E-2</v>
      </c>
    </row>
    <row r="144" spans="1:17" s="38" customFormat="1" ht="11.25" x14ac:dyDescent="0.15">
      <c r="A144" s="247" t="s">
        <v>215</v>
      </c>
      <c r="B144" s="248" t="s">
        <v>216</v>
      </c>
      <c r="C144" s="253">
        <v>7</v>
      </c>
      <c r="D144" s="254">
        <v>9381900</v>
      </c>
      <c r="E144" s="253">
        <v>1</v>
      </c>
      <c r="F144" s="254">
        <v>395730</v>
      </c>
      <c r="G144" s="254"/>
      <c r="H144" s="254"/>
      <c r="I144" s="344"/>
      <c r="J144" s="254"/>
      <c r="K144" s="253"/>
      <c r="L144" s="254"/>
      <c r="M144" s="253">
        <v>0</v>
      </c>
      <c r="N144" s="253">
        <v>8</v>
      </c>
      <c r="O144" s="254">
        <v>9777630</v>
      </c>
      <c r="P144" s="37">
        <v>8.9380219708987241E-2</v>
      </c>
      <c r="Q144" s="37">
        <v>3.0148859996231393E-2</v>
      </c>
    </row>
    <row r="145" spans="1:17" s="38" customFormat="1" ht="11.25" x14ac:dyDescent="0.15">
      <c r="A145" s="250" t="s">
        <v>217</v>
      </c>
      <c r="B145" s="249" t="s">
        <v>218</v>
      </c>
      <c r="C145" s="255">
        <v>3</v>
      </c>
      <c r="D145" s="256">
        <v>3228000</v>
      </c>
      <c r="E145" s="255"/>
      <c r="F145" s="256"/>
      <c r="G145" s="256"/>
      <c r="H145" s="256"/>
      <c r="I145" s="345">
        <v>1</v>
      </c>
      <c r="J145" s="256">
        <v>-153006.20000000001</v>
      </c>
      <c r="K145" s="255"/>
      <c r="L145" s="256"/>
      <c r="M145" s="255">
        <v>0</v>
      </c>
      <c r="N145" s="255">
        <v>4</v>
      </c>
      <c r="O145" s="256">
        <v>3074993.8</v>
      </c>
      <c r="P145" s="39">
        <v>2.8109431574704052E-2</v>
      </c>
      <c r="Q145" s="39">
        <v>1.5074429998115696E-2</v>
      </c>
    </row>
    <row r="146" spans="1:17" s="38" customFormat="1" ht="11.25" x14ac:dyDescent="0.15">
      <c r="A146" s="247" t="s">
        <v>219</v>
      </c>
      <c r="B146" s="248" t="s">
        <v>220</v>
      </c>
      <c r="C146" s="253">
        <v>3</v>
      </c>
      <c r="D146" s="254">
        <v>4849403.12</v>
      </c>
      <c r="E146" s="253"/>
      <c r="F146" s="254"/>
      <c r="G146" s="254"/>
      <c r="H146" s="254"/>
      <c r="I146" s="344"/>
      <c r="J146" s="254"/>
      <c r="K146" s="253"/>
      <c r="L146" s="254"/>
      <c r="M146" s="253">
        <v>0</v>
      </c>
      <c r="N146" s="253">
        <v>3</v>
      </c>
      <c r="O146" s="254">
        <v>4849403.12</v>
      </c>
      <c r="P146" s="37">
        <v>4.4329834154396126E-2</v>
      </c>
      <c r="Q146" s="37">
        <v>1.1305822498586773E-2</v>
      </c>
    </row>
    <row r="147" spans="1:17" s="38" customFormat="1" ht="11.25" x14ac:dyDescent="0.15">
      <c r="A147" s="250" t="s">
        <v>221</v>
      </c>
      <c r="B147" s="249" t="s">
        <v>222</v>
      </c>
      <c r="C147" s="255">
        <v>3</v>
      </c>
      <c r="D147" s="256">
        <v>16000108</v>
      </c>
      <c r="E147" s="255"/>
      <c r="F147" s="256"/>
      <c r="G147" s="256"/>
      <c r="H147" s="256"/>
      <c r="I147" s="345"/>
      <c r="J147" s="256"/>
      <c r="K147" s="255"/>
      <c r="L147" s="256"/>
      <c r="M147" s="255">
        <v>1</v>
      </c>
      <c r="N147" s="255">
        <v>4</v>
      </c>
      <c r="O147" s="256">
        <v>16000108</v>
      </c>
      <c r="P147" s="39">
        <v>0.14626173913387236</v>
      </c>
      <c r="Q147" s="39">
        <v>1.5074429998115696E-2</v>
      </c>
    </row>
    <row r="148" spans="1:17" s="38" customFormat="1" ht="11.25" x14ac:dyDescent="0.15">
      <c r="A148" s="247" t="s">
        <v>223</v>
      </c>
      <c r="B148" s="248" t="s">
        <v>224</v>
      </c>
      <c r="C148" s="253">
        <v>5</v>
      </c>
      <c r="D148" s="254">
        <v>6528670</v>
      </c>
      <c r="E148" s="253">
        <v>2</v>
      </c>
      <c r="F148" s="254">
        <v>149800</v>
      </c>
      <c r="G148" s="254"/>
      <c r="H148" s="254"/>
      <c r="I148" s="344"/>
      <c r="J148" s="254"/>
      <c r="K148" s="253"/>
      <c r="L148" s="254"/>
      <c r="M148" s="253">
        <v>0</v>
      </c>
      <c r="N148" s="253">
        <v>7</v>
      </c>
      <c r="O148" s="254">
        <v>6678470</v>
      </c>
      <c r="P148" s="37">
        <v>6.1049877722912406E-2</v>
      </c>
      <c r="Q148" s="37">
        <v>2.6380252496702467E-2</v>
      </c>
    </row>
    <row r="149" spans="1:17" s="38" customFormat="1" ht="11.25" x14ac:dyDescent="0.15">
      <c r="A149" s="250" t="s">
        <v>225</v>
      </c>
      <c r="B149" s="249" t="s">
        <v>226</v>
      </c>
      <c r="C149" s="255">
        <v>1</v>
      </c>
      <c r="D149" s="256">
        <v>235446.24</v>
      </c>
      <c r="E149" s="255"/>
      <c r="F149" s="256"/>
      <c r="G149" s="256"/>
      <c r="H149" s="256"/>
      <c r="I149" s="345"/>
      <c r="J149" s="256"/>
      <c r="K149" s="255"/>
      <c r="L149" s="256"/>
      <c r="M149" s="255">
        <v>0</v>
      </c>
      <c r="N149" s="255">
        <v>1</v>
      </c>
      <c r="O149" s="256">
        <v>235446.24</v>
      </c>
      <c r="P149" s="39">
        <v>2.1522840055161569E-3</v>
      </c>
      <c r="Q149" s="39">
        <v>3.7686074995289241E-3</v>
      </c>
    </row>
    <row r="150" spans="1:17" s="38" customFormat="1" ht="11.25" x14ac:dyDescent="0.15">
      <c r="A150" s="247" t="s">
        <v>227</v>
      </c>
      <c r="B150" s="248" t="s">
        <v>228</v>
      </c>
      <c r="C150" s="253">
        <v>1</v>
      </c>
      <c r="D150" s="254">
        <v>2431468.2200000002</v>
      </c>
      <c r="E150" s="253"/>
      <c r="F150" s="254"/>
      <c r="G150" s="254"/>
      <c r="H150" s="254"/>
      <c r="I150" s="344"/>
      <c r="J150" s="254"/>
      <c r="K150" s="253"/>
      <c r="L150" s="254"/>
      <c r="M150" s="253">
        <v>0</v>
      </c>
      <c r="N150" s="253">
        <v>1</v>
      </c>
      <c r="O150" s="254">
        <v>2431468.2200000002</v>
      </c>
      <c r="P150" s="37">
        <v>2.2226773125902714E-2</v>
      </c>
      <c r="Q150" s="37">
        <v>3.7686074995289241E-3</v>
      </c>
    </row>
    <row r="151" spans="1:17" s="38" customFormat="1" ht="11.25" x14ac:dyDescent="0.15">
      <c r="A151" s="250" t="s">
        <v>394</v>
      </c>
      <c r="B151" s="249" t="s">
        <v>395</v>
      </c>
      <c r="C151" s="255"/>
      <c r="D151" s="256"/>
      <c r="E151" s="255"/>
      <c r="F151" s="256"/>
      <c r="G151" s="256"/>
      <c r="H151" s="256"/>
      <c r="I151" s="345"/>
      <c r="J151" s="256"/>
      <c r="K151" s="255"/>
      <c r="L151" s="256"/>
      <c r="M151" s="255">
        <v>1</v>
      </c>
      <c r="N151" s="255">
        <v>1</v>
      </c>
      <c r="O151" s="256">
        <v>0</v>
      </c>
      <c r="P151" s="39">
        <v>0</v>
      </c>
      <c r="Q151" s="39">
        <v>3.7686074995289241E-3</v>
      </c>
    </row>
    <row r="152" spans="1:17" s="38" customFormat="1" ht="18" x14ac:dyDescent="0.15">
      <c r="A152" s="247" t="s">
        <v>231</v>
      </c>
      <c r="B152" s="248" t="s">
        <v>232</v>
      </c>
      <c r="C152" s="253">
        <v>5</v>
      </c>
      <c r="D152" s="254">
        <v>9515807.290000001</v>
      </c>
      <c r="E152" s="253"/>
      <c r="F152" s="254"/>
      <c r="G152" s="254"/>
      <c r="H152" s="254"/>
      <c r="I152" s="344"/>
      <c r="J152" s="254"/>
      <c r="K152" s="253"/>
      <c r="L152" s="254"/>
      <c r="M152" s="253">
        <v>0</v>
      </c>
      <c r="N152" s="253">
        <v>5</v>
      </c>
      <c r="O152" s="254">
        <v>9515807.290000001</v>
      </c>
      <c r="P152" s="37">
        <v>8.6986820557597558E-2</v>
      </c>
      <c r="Q152" s="37">
        <v>1.884303749764462E-2</v>
      </c>
    </row>
    <row r="153" spans="1:17" s="38" customFormat="1" ht="18" x14ac:dyDescent="0.15">
      <c r="A153" s="250" t="s">
        <v>556</v>
      </c>
      <c r="B153" s="249" t="s">
        <v>557</v>
      </c>
      <c r="C153" s="255">
        <v>2</v>
      </c>
      <c r="D153" s="256">
        <v>1920000</v>
      </c>
      <c r="E153" s="255"/>
      <c r="F153" s="256"/>
      <c r="G153" s="256"/>
      <c r="H153" s="256"/>
      <c r="I153" s="345">
        <v>1</v>
      </c>
      <c r="J153" s="256">
        <v>-143334.22</v>
      </c>
      <c r="K153" s="255"/>
      <c r="L153" s="256"/>
      <c r="M153" s="255">
        <v>2</v>
      </c>
      <c r="N153" s="255">
        <v>5</v>
      </c>
      <c r="O153" s="256">
        <v>1776665.78</v>
      </c>
      <c r="P153" s="39">
        <v>1.6241029550702901E-2</v>
      </c>
      <c r="Q153" s="39">
        <v>1.884303749764462E-2</v>
      </c>
    </row>
    <row r="154" spans="1:17" s="38" customFormat="1" ht="11.25" x14ac:dyDescent="0.15">
      <c r="A154" s="247" t="s">
        <v>233</v>
      </c>
      <c r="B154" s="248" t="s">
        <v>234</v>
      </c>
      <c r="C154" s="253">
        <v>4</v>
      </c>
      <c r="D154" s="254">
        <v>4875080.5999999996</v>
      </c>
      <c r="E154" s="253">
        <v>1</v>
      </c>
      <c r="F154" s="254">
        <v>100000</v>
      </c>
      <c r="G154" s="254"/>
      <c r="H154" s="254"/>
      <c r="I154" s="344"/>
      <c r="J154" s="254"/>
      <c r="K154" s="253"/>
      <c r="L154" s="254"/>
      <c r="M154" s="253">
        <v>0</v>
      </c>
      <c r="N154" s="253">
        <v>5</v>
      </c>
      <c r="O154" s="254">
        <v>4975080.5999999996</v>
      </c>
      <c r="P154" s="37">
        <v>4.5478689324296384E-2</v>
      </c>
      <c r="Q154" s="37">
        <v>1.884303749764462E-2</v>
      </c>
    </row>
    <row r="155" spans="1:17" s="38" customFormat="1" ht="11.25" x14ac:dyDescent="0.15">
      <c r="A155" s="250" t="s">
        <v>235</v>
      </c>
      <c r="B155" s="249" t="s">
        <v>236</v>
      </c>
      <c r="C155" s="255">
        <v>32</v>
      </c>
      <c r="D155" s="256">
        <v>57869163.63000001</v>
      </c>
      <c r="E155" s="255">
        <v>1</v>
      </c>
      <c r="F155" s="256">
        <v>9348</v>
      </c>
      <c r="G155" s="256"/>
      <c r="H155" s="256"/>
      <c r="I155" s="345">
        <v>8</v>
      </c>
      <c r="J155" s="256">
        <v>-861757.72000000009</v>
      </c>
      <c r="K155" s="255"/>
      <c r="L155" s="256"/>
      <c r="M155" s="255">
        <v>3</v>
      </c>
      <c r="N155" s="255">
        <v>44</v>
      </c>
      <c r="O155" s="256">
        <v>57016753.910000011</v>
      </c>
      <c r="P155" s="39">
        <v>0.5212070810174918</v>
      </c>
      <c r="Q155" s="39">
        <v>0.16581872997927266</v>
      </c>
    </row>
    <row r="156" spans="1:17" s="38" customFormat="1" ht="11.25" x14ac:dyDescent="0.15">
      <c r="A156" s="247" t="s">
        <v>237</v>
      </c>
      <c r="B156" s="248" t="s">
        <v>238</v>
      </c>
      <c r="C156" s="253">
        <v>13</v>
      </c>
      <c r="D156" s="254">
        <v>5752726.46</v>
      </c>
      <c r="E156" s="253">
        <v>1</v>
      </c>
      <c r="F156" s="254">
        <v>89415.48</v>
      </c>
      <c r="G156" s="254"/>
      <c r="H156" s="254"/>
      <c r="I156" s="344"/>
      <c r="J156" s="254"/>
      <c r="K156" s="253">
        <v>1</v>
      </c>
      <c r="L156" s="254">
        <v>-87780</v>
      </c>
      <c r="M156" s="253">
        <v>0</v>
      </c>
      <c r="N156" s="253">
        <v>15</v>
      </c>
      <c r="O156" s="254">
        <v>5754361.9400000004</v>
      </c>
      <c r="P156" s="37">
        <v>5.2602331493647646E-2</v>
      </c>
      <c r="Q156" s="37">
        <v>5.652911249293386E-2</v>
      </c>
    </row>
    <row r="157" spans="1:17" s="38" customFormat="1" ht="11.25" x14ac:dyDescent="0.15">
      <c r="A157" s="250" t="s">
        <v>239</v>
      </c>
      <c r="B157" s="249" t="s">
        <v>240</v>
      </c>
      <c r="C157" s="255">
        <v>15</v>
      </c>
      <c r="D157" s="256">
        <v>23100405.400000002</v>
      </c>
      <c r="E157" s="255"/>
      <c r="F157" s="256"/>
      <c r="G157" s="256"/>
      <c r="H157" s="256"/>
      <c r="I157" s="345">
        <v>2</v>
      </c>
      <c r="J157" s="256">
        <v>-302915.32</v>
      </c>
      <c r="K157" s="255"/>
      <c r="L157" s="256"/>
      <c r="M157" s="255">
        <v>1</v>
      </c>
      <c r="N157" s="255">
        <v>18</v>
      </c>
      <c r="O157" s="256">
        <v>22797490.080000002</v>
      </c>
      <c r="P157" s="39">
        <v>0.20839862749601459</v>
      </c>
      <c r="Q157" s="39">
        <v>6.7834934991520629E-2</v>
      </c>
    </row>
    <row r="158" spans="1:17" s="38" customFormat="1" ht="11.25" x14ac:dyDescent="0.15">
      <c r="A158" s="247" t="s">
        <v>570</v>
      </c>
      <c r="B158" s="248" t="s">
        <v>571</v>
      </c>
      <c r="C158" s="253">
        <v>12</v>
      </c>
      <c r="D158" s="254">
        <v>37864504</v>
      </c>
      <c r="E158" s="253"/>
      <c r="F158" s="254"/>
      <c r="G158" s="254"/>
      <c r="H158" s="254"/>
      <c r="I158" s="344">
        <v>1</v>
      </c>
      <c r="J158" s="254">
        <v>-351000</v>
      </c>
      <c r="K158" s="253"/>
      <c r="L158" s="254"/>
      <c r="M158" s="253">
        <v>0</v>
      </c>
      <c r="N158" s="253">
        <v>13</v>
      </c>
      <c r="O158" s="254">
        <v>37513504</v>
      </c>
      <c r="P158" s="37">
        <v>0.3429220812787937</v>
      </c>
      <c r="Q158" s="37">
        <v>4.8991897493876016E-2</v>
      </c>
    </row>
    <row r="159" spans="1:17" s="38" customFormat="1" ht="11.25" x14ac:dyDescent="0.15">
      <c r="A159" s="250" t="s">
        <v>241</v>
      </c>
      <c r="B159" s="249" t="s">
        <v>242</v>
      </c>
      <c r="C159" s="255">
        <v>4</v>
      </c>
      <c r="D159" s="256">
        <v>668852</v>
      </c>
      <c r="E159" s="255"/>
      <c r="F159" s="256"/>
      <c r="G159" s="256"/>
      <c r="H159" s="256"/>
      <c r="I159" s="345"/>
      <c r="J159" s="256"/>
      <c r="K159" s="255"/>
      <c r="L159" s="256"/>
      <c r="M159" s="255">
        <v>0</v>
      </c>
      <c r="N159" s="255">
        <v>4</v>
      </c>
      <c r="O159" s="256">
        <v>668852</v>
      </c>
      <c r="P159" s="39">
        <v>6.1141747757683133E-3</v>
      </c>
      <c r="Q159" s="39">
        <v>1.5074429998115696E-2</v>
      </c>
    </row>
    <row r="160" spans="1:17" s="38" customFormat="1" ht="11.25" x14ac:dyDescent="0.15">
      <c r="A160" s="247" t="s">
        <v>290</v>
      </c>
      <c r="B160" s="248" t="s">
        <v>291</v>
      </c>
      <c r="C160" s="253">
        <v>21</v>
      </c>
      <c r="D160" s="254">
        <v>92009378</v>
      </c>
      <c r="E160" s="253"/>
      <c r="F160" s="254"/>
      <c r="G160" s="254"/>
      <c r="H160" s="254"/>
      <c r="I160" s="344"/>
      <c r="J160" s="254"/>
      <c r="K160" s="253"/>
      <c r="L160" s="254"/>
      <c r="M160" s="253">
        <v>0</v>
      </c>
      <c r="N160" s="253">
        <v>21</v>
      </c>
      <c r="O160" s="254">
        <v>92009378</v>
      </c>
      <c r="P160" s="37">
        <v>0.84108505035752601</v>
      </c>
      <c r="Q160" s="37">
        <v>7.9140757490107405E-2</v>
      </c>
    </row>
    <row r="161" spans="1:18" s="38" customFormat="1" ht="11.25" x14ac:dyDescent="0.15">
      <c r="A161" s="250" t="s">
        <v>243</v>
      </c>
      <c r="B161" s="249" t="s">
        <v>244</v>
      </c>
      <c r="C161" s="255">
        <v>52</v>
      </c>
      <c r="D161" s="256">
        <v>15672176.919999998</v>
      </c>
      <c r="E161" s="255">
        <v>1</v>
      </c>
      <c r="F161" s="256">
        <v>11518.4</v>
      </c>
      <c r="G161" s="256"/>
      <c r="H161" s="256"/>
      <c r="I161" s="345">
        <v>1</v>
      </c>
      <c r="J161" s="256">
        <v>-200000</v>
      </c>
      <c r="K161" s="255"/>
      <c r="L161" s="256"/>
      <c r="M161" s="255">
        <v>0</v>
      </c>
      <c r="N161" s="255">
        <v>54</v>
      </c>
      <c r="O161" s="256">
        <v>15483695.319999998</v>
      </c>
      <c r="P161" s="39">
        <v>0.14154105745549966</v>
      </c>
      <c r="Q161" s="39">
        <v>0.20350480497456189</v>
      </c>
    </row>
    <row r="162" spans="1:18" s="38" customFormat="1" ht="11.25" x14ac:dyDescent="0.15">
      <c r="A162" s="247" t="s">
        <v>374</v>
      </c>
      <c r="B162" s="248" t="s">
        <v>375</v>
      </c>
      <c r="C162" s="253"/>
      <c r="D162" s="254"/>
      <c r="E162" s="253"/>
      <c r="F162" s="254"/>
      <c r="G162" s="254"/>
      <c r="H162" s="254"/>
      <c r="I162" s="344">
        <v>1</v>
      </c>
      <c r="J162" s="254">
        <v>-21717537.219999999</v>
      </c>
      <c r="K162" s="253"/>
      <c r="L162" s="254"/>
      <c r="M162" s="253">
        <v>0</v>
      </c>
      <c r="N162" s="253">
        <v>1</v>
      </c>
      <c r="O162" s="254">
        <v>-21717537.219999999</v>
      </c>
      <c r="P162" s="37">
        <v>-0.19852645766527349</v>
      </c>
      <c r="Q162" s="37">
        <v>3.7686074995289241E-3</v>
      </c>
    </row>
    <row r="163" spans="1:18" s="38" customFormat="1" ht="11.25" x14ac:dyDescent="0.15">
      <c r="A163" s="250" t="s">
        <v>247</v>
      </c>
      <c r="B163" s="249" t="s">
        <v>248</v>
      </c>
      <c r="C163" s="255">
        <v>12</v>
      </c>
      <c r="D163" s="256">
        <v>17855558.270000003</v>
      </c>
      <c r="E163" s="255">
        <v>6</v>
      </c>
      <c r="F163" s="256">
        <v>768682.6</v>
      </c>
      <c r="G163" s="256"/>
      <c r="H163" s="256"/>
      <c r="I163" s="345">
        <v>1</v>
      </c>
      <c r="J163" s="256">
        <v>-80259.7</v>
      </c>
      <c r="K163" s="255"/>
      <c r="L163" s="256"/>
      <c r="M163" s="255">
        <v>0</v>
      </c>
      <c r="N163" s="255">
        <v>19</v>
      </c>
      <c r="O163" s="256">
        <v>18543981.170000006</v>
      </c>
      <c r="P163" s="39">
        <v>0.16951603929110864</v>
      </c>
      <c r="Q163" s="39">
        <v>7.1603542491049554E-2</v>
      </c>
    </row>
    <row r="164" spans="1:18" s="38" customFormat="1" ht="18" x14ac:dyDescent="0.15">
      <c r="A164" s="247" t="s">
        <v>249</v>
      </c>
      <c r="B164" s="248" t="s">
        <v>250</v>
      </c>
      <c r="C164" s="253">
        <v>31</v>
      </c>
      <c r="D164" s="254">
        <v>66523711.520000003</v>
      </c>
      <c r="E164" s="253">
        <v>1</v>
      </c>
      <c r="F164" s="254">
        <v>222930.56</v>
      </c>
      <c r="G164" s="254"/>
      <c r="H164" s="254"/>
      <c r="I164" s="344">
        <v>1</v>
      </c>
      <c r="J164" s="254">
        <v>-433767.19</v>
      </c>
      <c r="K164" s="253"/>
      <c r="L164" s="254"/>
      <c r="M164" s="253">
        <v>0</v>
      </c>
      <c r="N164" s="253">
        <v>33</v>
      </c>
      <c r="O164" s="254">
        <v>66312874.890000008</v>
      </c>
      <c r="P164" s="37">
        <v>0.60618568377027804</v>
      </c>
      <c r="Q164" s="37">
        <v>0.1243640474844545</v>
      </c>
    </row>
    <row r="165" spans="1:18" s="38" customFormat="1" ht="11.25" x14ac:dyDescent="0.15">
      <c r="A165" s="250" t="s">
        <v>251</v>
      </c>
      <c r="B165" s="249" t="s">
        <v>252</v>
      </c>
      <c r="C165" s="255">
        <v>11</v>
      </c>
      <c r="D165" s="256">
        <v>33869712.409999996</v>
      </c>
      <c r="E165" s="255">
        <v>2</v>
      </c>
      <c r="F165" s="256">
        <v>399010.29</v>
      </c>
      <c r="G165" s="256"/>
      <c r="H165" s="256"/>
      <c r="I165" s="345">
        <v>3</v>
      </c>
      <c r="J165" s="256">
        <v>-189621.56</v>
      </c>
      <c r="K165" s="255"/>
      <c r="L165" s="256"/>
      <c r="M165" s="255">
        <v>0</v>
      </c>
      <c r="N165" s="255">
        <v>16</v>
      </c>
      <c r="O165" s="256">
        <v>34079101.139999993</v>
      </c>
      <c r="P165" s="39">
        <v>0.31152718474497371</v>
      </c>
      <c r="Q165" s="39">
        <v>6.0297719992462785E-2</v>
      </c>
    </row>
    <row r="166" spans="1:18" s="38" customFormat="1" ht="11.25" x14ac:dyDescent="0.15">
      <c r="A166" s="247" t="s">
        <v>560</v>
      </c>
      <c r="B166" s="248" t="s">
        <v>561</v>
      </c>
      <c r="C166" s="253">
        <v>1</v>
      </c>
      <c r="D166" s="254">
        <v>336300</v>
      </c>
      <c r="E166" s="253"/>
      <c r="F166" s="254"/>
      <c r="G166" s="254"/>
      <c r="H166" s="254"/>
      <c r="I166" s="344"/>
      <c r="J166" s="254"/>
      <c r="K166" s="253"/>
      <c r="L166" s="254"/>
      <c r="M166" s="253">
        <v>0</v>
      </c>
      <c r="N166" s="253">
        <v>1</v>
      </c>
      <c r="O166" s="254">
        <v>336300</v>
      </c>
      <c r="P166" s="37">
        <v>3.0742181784473755E-3</v>
      </c>
      <c r="Q166" s="37">
        <v>3.7686074995289241E-3</v>
      </c>
    </row>
    <row r="167" spans="1:18" s="38" customFormat="1" ht="11.25" x14ac:dyDescent="0.15">
      <c r="A167" s="250" t="s">
        <v>294</v>
      </c>
      <c r="B167" s="249" t="s">
        <v>295</v>
      </c>
      <c r="C167" s="255">
        <v>1</v>
      </c>
      <c r="D167" s="256">
        <v>394440</v>
      </c>
      <c r="E167" s="255"/>
      <c r="F167" s="256"/>
      <c r="G167" s="256"/>
      <c r="H167" s="256"/>
      <c r="I167" s="345"/>
      <c r="J167" s="256"/>
      <c r="K167" s="255"/>
      <c r="L167" s="256"/>
      <c r="M167" s="255">
        <v>0</v>
      </c>
      <c r="N167" s="255">
        <v>1</v>
      </c>
      <c r="O167" s="256">
        <v>394440</v>
      </c>
      <c r="P167" s="39">
        <v>3.6056931855687857E-3</v>
      </c>
      <c r="Q167" s="39">
        <v>3.7686074995289241E-3</v>
      </c>
    </row>
    <row r="168" spans="1:18" s="38" customFormat="1" ht="11.25" x14ac:dyDescent="0.15">
      <c r="A168" s="247" t="s">
        <v>594</v>
      </c>
      <c r="B168" s="248" t="s">
        <v>595</v>
      </c>
      <c r="C168" s="253">
        <v>4</v>
      </c>
      <c r="D168" s="254">
        <v>863253.4</v>
      </c>
      <c r="E168" s="253"/>
      <c r="F168" s="254"/>
      <c r="G168" s="254"/>
      <c r="H168" s="254"/>
      <c r="I168" s="344"/>
      <c r="J168" s="254"/>
      <c r="K168" s="253"/>
      <c r="L168" s="254"/>
      <c r="M168" s="253">
        <v>0</v>
      </c>
      <c r="N168" s="253">
        <v>4</v>
      </c>
      <c r="O168" s="254">
        <v>863253.4</v>
      </c>
      <c r="P168" s="37">
        <v>7.8912557088507383E-3</v>
      </c>
      <c r="Q168" s="37">
        <v>1.5074429998115696E-2</v>
      </c>
    </row>
    <row r="169" spans="1:18" s="38" customFormat="1" ht="11.25" x14ac:dyDescent="0.15">
      <c r="A169" s="250" t="s">
        <v>253</v>
      </c>
      <c r="B169" s="249" t="s">
        <v>254</v>
      </c>
      <c r="C169" s="255">
        <v>27</v>
      </c>
      <c r="D169" s="256">
        <v>27266662.399999999</v>
      </c>
      <c r="E169" s="255">
        <v>1</v>
      </c>
      <c r="F169" s="256">
        <v>168000</v>
      </c>
      <c r="G169" s="256"/>
      <c r="H169" s="256"/>
      <c r="I169" s="345">
        <v>2</v>
      </c>
      <c r="J169" s="256">
        <v>-939847</v>
      </c>
      <c r="K169" s="255"/>
      <c r="L169" s="256"/>
      <c r="M169" s="255">
        <v>0</v>
      </c>
      <c r="N169" s="255">
        <v>30</v>
      </c>
      <c r="O169" s="256">
        <v>26494815.399999999</v>
      </c>
      <c r="P169" s="39">
        <v>0.24219697632259132</v>
      </c>
      <c r="Q169" s="39">
        <v>0.11305822498586772</v>
      </c>
    </row>
    <row r="170" spans="1:18" s="38" customFormat="1" ht="11.25" x14ac:dyDescent="0.15">
      <c r="A170" s="247" t="s">
        <v>625</v>
      </c>
      <c r="B170" s="248" t="s">
        <v>626</v>
      </c>
      <c r="C170" s="253">
        <v>1</v>
      </c>
      <c r="D170" s="254">
        <v>2400000</v>
      </c>
      <c r="E170" s="253"/>
      <c r="F170" s="254"/>
      <c r="G170" s="254"/>
      <c r="H170" s="254"/>
      <c r="I170" s="344"/>
      <c r="J170" s="254"/>
      <c r="K170" s="253"/>
      <c r="L170" s="254"/>
      <c r="M170" s="253">
        <v>0</v>
      </c>
      <c r="N170" s="253">
        <v>1</v>
      </c>
      <c r="O170" s="254">
        <v>2400000</v>
      </c>
      <c r="P170" s="37">
        <v>2.1939112781069581E-2</v>
      </c>
      <c r="Q170" s="37">
        <v>3.7686074995289241E-3</v>
      </c>
    </row>
    <row r="171" spans="1:18" s="38" customFormat="1" ht="11.25" x14ac:dyDescent="0.15">
      <c r="A171" s="250" t="s">
        <v>364</v>
      </c>
      <c r="B171" s="249" t="s">
        <v>365</v>
      </c>
      <c r="C171" s="255">
        <v>11</v>
      </c>
      <c r="D171" s="256">
        <v>31954718.379999999</v>
      </c>
      <c r="E171" s="255"/>
      <c r="F171" s="256"/>
      <c r="G171" s="256"/>
      <c r="H171" s="256"/>
      <c r="I171" s="345"/>
      <c r="J171" s="256"/>
      <c r="K171" s="255"/>
      <c r="L171" s="256"/>
      <c r="M171" s="255">
        <v>0</v>
      </c>
      <c r="N171" s="255">
        <v>11</v>
      </c>
      <c r="O171" s="256">
        <v>31954718.379999999</v>
      </c>
      <c r="P171" s="39">
        <v>0.29210757101089047</v>
      </c>
      <c r="Q171" s="39">
        <v>4.1454682494818165E-2</v>
      </c>
    </row>
    <row r="172" spans="1:18" s="38" customFormat="1" ht="11.25" x14ac:dyDescent="0.15">
      <c r="A172" s="247" t="s">
        <v>404</v>
      </c>
      <c r="B172" s="248" t="s">
        <v>405</v>
      </c>
      <c r="C172" s="253">
        <v>2</v>
      </c>
      <c r="D172" s="254">
        <v>7592073.5999999996</v>
      </c>
      <c r="E172" s="253"/>
      <c r="F172" s="254"/>
      <c r="G172" s="254"/>
      <c r="H172" s="254"/>
      <c r="I172" s="344"/>
      <c r="J172" s="254"/>
      <c r="K172" s="253"/>
      <c r="L172" s="254"/>
      <c r="M172" s="253">
        <v>0</v>
      </c>
      <c r="N172" s="253">
        <v>2</v>
      </c>
      <c r="O172" s="254">
        <v>7592073.5999999996</v>
      </c>
      <c r="P172" s="37">
        <v>6.9401399563575397E-2</v>
      </c>
      <c r="Q172" s="37">
        <v>7.5372149990578481E-3</v>
      </c>
    </row>
    <row r="173" spans="1:18" ht="22.5" customHeight="1" thickBot="1" x14ac:dyDescent="0.25">
      <c r="A173" s="533" t="s">
        <v>1</v>
      </c>
      <c r="B173" s="534"/>
      <c r="C173" s="257">
        <v>23341</v>
      </c>
      <c r="D173" s="258">
        <v>11252320004.130014</v>
      </c>
      <c r="E173" s="257">
        <v>1084</v>
      </c>
      <c r="F173" s="258">
        <v>215841093.51999995</v>
      </c>
      <c r="G173" s="257">
        <v>38</v>
      </c>
      <c r="H173" s="258">
        <v>42753126.489999995</v>
      </c>
      <c r="I173" s="257">
        <v>1340</v>
      </c>
      <c r="J173" s="258">
        <v>-333669720.14999998</v>
      </c>
      <c r="K173" s="259">
        <v>50</v>
      </c>
      <c r="L173" s="258">
        <v>-237877794.18000001</v>
      </c>
      <c r="M173" s="260">
        <v>682</v>
      </c>
      <c r="N173" s="257">
        <v>26535</v>
      </c>
      <c r="O173" s="258">
        <v>10939366709.810015</v>
      </c>
      <c r="P173" s="261">
        <v>100</v>
      </c>
      <c r="Q173" s="262">
        <v>100</v>
      </c>
      <c r="R173" s="6">
        <f>F173/D173*100</f>
        <v>1.9181919234502605</v>
      </c>
    </row>
    <row r="174" spans="1:18" x14ac:dyDescent="0.2">
      <c r="A174" s="292"/>
      <c r="B174" s="293"/>
      <c r="C174" s="292"/>
      <c r="D174" s="294"/>
      <c r="E174" s="292"/>
      <c r="F174" s="294"/>
      <c r="G174" s="292"/>
      <c r="H174" s="294"/>
      <c r="I174" s="292"/>
      <c r="J174" s="292"/>
      <c r="K174" s="294"/>
      <c r="L174" s="294"/>
      <c r="M174" s="294"/>
      <c r="N174" s="297"/>
      <c r="O174" s="297"/>
      <c r="P174" s="297"/>
      <c r="Q174" s="297"/>
      <c r="R174" s="6">
        <f>H173/D173*100</f>
        <v>0.37994943686553556</v>
      </c>
    </row>
    <row r="175" spans="1:18" ht="15" customHeight="1" thickBot="1" x14ac:dyDescent="0.25">
      <c r="A175" s="281"/>
      <c r="B175" s="295" t="s">
        <v>296</v>
      </c>
      <c r="C175" s="292"/>
      <c r="D175" s="294"/>
      <c r="E175" s="292"/>
      <c r="F175" s="294"/>
      <c r="G175" s="292"/>
      <c r="H175" s="294"/>
      <c r="I175" s="292"/>
      <c r="J175" s="292"/>
      <c r="K175" s="294"/>
      <c r="L175" s="294"/>
      <c r="M175" s="294"/>
      <c r="N175" s="297"/>
      <c r="O175" s="297"/>
      <c r="P175" s="297"/>
      <c r="Q175" s="297"/>
      <c r="R175" s="6">
        <f>J173/D173*100</f>
        <v>-2.9653415475877947</v>
      </c>
    </row>
    <row r="176" spans="1:18" ht="15" customHeight="1" x14ac:dyDescent="0.2">
      <c r="A176" s="281"/>
      <c r="B176" s="295" t="s">
        <v>256</v>
      </c>
      <c r="C176" s="263">
        <v>21762</v>
      </c>
      <c r="D176" s="264">
        <v>4818669072.3299961</v>
      </c>
      <c r="E176" s="265">
        <v>775</v>
      </c>
      <c r="F176" s="264">
        <v>69397991.749999985</v>
      </c>
      <c r="G176" s="266">
        <v>0</v>
      </c>
      <c r="H176" s="264">
        <v>0</v>
      </c>
      <c r="I176" s="266">
        <v>1074</v>
      </c>
      <c r="J176" s="264">
        <v>-96213250.659999967</v>
      </c>
      <c r="K176" s="265">
        <v>32</v>
      </c>
      <c r="L176" s="264">
        <v>-7100990.8399999999</v>
      </c>
      <c r="M176" s="265">
        <v>376</v>
      </c>
      <c r="N176" s="266">
        <v>24019</v>
      </c>
      <c r="O176" s="264">
        <v>4784752822.5799971</v>
      </c>
      <c r="P176" s="267">
        <v>43.73884658505149</v>
      </c>
      <c r="Q176" s="268">
        <v>90.518183531185187</v>
      </c>
      <c r="R176" s="6">
        <f>L173/D173*100</f>
        <v>-2.1140333201747739</v>
      </c>
    </row>
    <row r="177" spans="1:130" ht="15" customHeight="1" x14ac:dyDescent="0.2">
      <c r="A177" s="281"/>
      <c r="B177" s="295" t="s">
        <v>257</v>
      </c>
      <c r="C177" s="269">
        <v>883</v>
      </c>
      <c r="D177" s="270">
        <v>5379704069.6700001</v>
      </c>
      <c r="E177" s="271">
        <v>258</v>
      </c>
      <c r="F177" s="270">
        <v>138966149.63000003</v>
      </c>
      <c r="G177" s="272">
        <v>38</v>
      </c>
      <c r="H177" s="270">
        <v>42753126.489999995</v>
      </c>
      <c r="I177" s="272">
        <v>158</v>
      </c>
      <c r="J177" s="270">
        <v>-191360940.95999998</v>
      </c>
      <c r="K177" s="271">
        <v>13</v>
      </c>
      <c r="L177" s="270">
        <v>-229159692.11000001</v>
      </c>
      <c r="M177" s="271">
        <v>250</v>
      </c>
      <c r="N177" s="272">
        <v>1600</v>
      </c>
      <c r="O177" s="270">
        <v>5140902712.7200003</v>
      </c>
      <c r="P177" s="273">
        <v>46.994518504529438</v>
      </c>
      <c r="Q177" s="274">
        <v>6.0297719992462779</v>
      </c>
    </row>
    <row r="178" spans="1:130" ht="15" customHeight="1" thickBot="1" x14ac:dyDescent="0.25">
      <c r="A178" s="281"/>
      <c r="B178" s="295" t="s">
        <v>258</v>
      </c>
      <c r="C178" s="275">
        <v>696</v>
      </c>
      <c r="D178" s="276">
        <v>1053946862.1299999</v>
      </c>
      <c r="E178" s="277">
        <v>51</v>
      </c>
      <c r="F178" s="276">
        <v>7476952.1399999997</v>
      </c>
      <c r="G178" s="278">
        <v>0</v>
      </c>
      <c r="H178" s="276">
        <v>0</v>
      </c>
      <c r="I178" s="278">
        <v>108</v>
      </c>
      <c r="J178" s="276">
        <v>-46095528.530000001</v>
      </c>
      <c r="K178" s="277">
        <v>5</v>
      </c>
      <c r="L178" s="276">
        <v>-1617111.23</v>
      </c>
      <c r="M178" s="277">
        <v>56</v>
      </c>
      <c r="N178" s="278">
        <v>916</v>
      </c>
      <c r="O178" s="276">
        <v>1013711174.51</v>
      </c>
      <c r="P178" s="279">
        <v>9.2666349104189152</v>
      </c>
      <c r="Q178" s="280">
        <v>3.4520444695684924</v>
      </c>
    </row>
    <row r="179" spans="1:130" ht="15" customHeight="1" thickBot="1" x14ac:dyDescent="0.25">
      <c r="A179" s="281"/>
      <c r="B179" s="295"/>
      <c r="C179" s="281"/>
      <c r="D179" s="282"/>
      <c r="E179" s="281"/>
      <c r="F179" s="282"/>
      <c r="G179" s="282"/>
      <c r="H179" s="282"/>
      <c r="I179" s="282"/>
      <c r="J179" s="282"/>
      <c r="K179" s="281"/>
      <c r="L179" s="282"/>
      <c r="M179" s="281"/>
      <c r="N179" s="281"/>
      <c r="O179" s="282"/>
      <c r="P179" s="282"/>
      <c r="Q179" s="282"/>
    </row>
    <row r="180" spans="1:130" ht="15" customHeight="1" x14ac:dyDescent="0.2">
      <c r="A180" s="281"/>
      <c r="B180" s="295" t="s">
        <v>297</v>
      </c>
      <c r="C180" s="283">
        <v>93.235079902317807</v>
      </c>
      <c r="D180" s="284">
        <v>42.823782744903873</v>
      </c>
      <c r="E180" s="284">
        <v>71.494464944649451</v>
      </c>
      <c r="F180" s="284">
        <v>32.152353668264531</v>
      </c>
      <c r="G180" s="284">
        <v>0</v>
      </c>
      <c r="H180" s="284">
        <v>0</v>
      </c>
      <c r="I180" s="284">
        <v>80.149253731343279</v>
      </c>
      <c r="J180" s="284">
        <v>28.834876181377101</v>
      </c>
      <c r="K180" s="284">
        <v>64</v>
      </c>
      <c r="L180" s="284">
        <v>2.9851423771933683</v>
      </c>
      <c r="M180" s="284">
        <v>55.131964809384158</v>
      </c>
      <c r="N180" s="284">
        <v>90.51818353118523</v>
      </c>
      <c r="O180" s="285">
        <v>43.73884658505149</v>
      </c>
      <c r="P180" s="282"/>
      <c r="Q180" s="282"/>
    </row>
    <row r="181" spans="1:130" ht="15" customHeight="1" x14ac:dyDescent="0.2">
      <c r="A181" s="281"/>
      <c r="B181" s="295" t="s">
        <v>298</v>
      </c>
      <c r="C181" s="286">
        <v>3.7830427145366525</v>
      </c>
      <c r="D181" s="287">
        <v>47.80973228361308</v>
      </c>
      <c r="E181" s="287">
        <v>23.800738007380073</v>
      </c>
      <c r="F181" s="287">
        <v>64.383545952116549</v>
      </c>
      <c r="G181" s="287">
        <v>100</v>
      </c>
      <c r="H181" s="287">
        <v>100</v>
      </c>
      <c r="I181" s="287">
        <v>11.791044776119403</v>
      </c>
      <c r="J181" s="287">
        <v>57.350406525942596</v>
      </c>
      <c r="K181" s="287">
        <v>26</v>
      </c>
      <c r="L181" s="287">
        <v>96.335050062132709</v>
      </c>
      <c r="M181" s="287">
        <v>36.656891495601172</v>
      </c>
      <c r="N181" s="287">
        <v>6.0297719992462788</v>
      </c>
      <c r="O181" s="288">
        <v>46.994518504529438</v>
      </c>
      <c r="P181" s="282"/>
      <c r="Q181" s="282"/>
    </row>
    <row r="182" spans="1:130" ht="15" customHeight="1" thickBot="1" x14ac:dyDescent="0.25">
      <c r="A182" s="296"/>
      <c r="B182" s="295" t="s">
        <v>299</v>
      </c>
      <c r="C182" s="289">
        <v>2.9818773831455379</v>
      </c>
      <c r="D182" s="290">
        <v>9.3664849714828833</v>
      </c>
      <c r="E182" s="290">
        <v>4.7047970479704802</v>
      </c>
      <c r="F182" s="290">
        <v>3.4641003796189445</v>
      </c>
      <c r="G182" s="290">
        <v>0</v>
      </c>
      <c r="H182" s="290">
        <v>0</v>
      </c>
      <c r="I182" s="290">
        <v>8.0597014925373127</v>
      </c>
      <c r="J182" s="290">
        <v>13.814717292680298</v>
      </c>
      <c r="K182" s="290">
        <v>10</v>
      </c>
      <c r="L182" s="290">
        <v>0.67980756067392589</v>
      </c>
      <c r="M182" s="290">
        <v>8.2111436950146626</v>
      </c>
      <c r="N182" s="290">
        <v>3.4520444695684946</v>
      </c>
      <c r="O182" s="291">
        <v>9.266634910418917</v>
      </c>
      <c r="P182" s="282"/>
      <c r="Q182" s="282"/>
    </row>
    <row r="183" spans="1:130" ht="89.25" customHeight="1" x14ac:dyDescent="0.2">
      <c r="C183" s="40" t="s">
        <v>300</v>
      </c>
      <c r="D183" s="41" t="s">
        <v>301</v>
      </c>
      <c r="E183" s="40" t="s">
        <v>302</v>
      </c>
      <c r="F183" s="41" t="s">
        <v>303</v>
      </c>
      <c r="G183" s="40" t="s">
        <v>429</v>
      </c>
      <c r="H183" s="41" t="s">
        <v>430</v>
      </c>
      <c r="I183" s="40" t="s">
        <v>431</v>
      </c>
      <c r="J183" s="41" t="s">
        <v>432</v>
      </c>
      <c r="K183" s="40" t="s">
        <v>433</v>
      </c>
      <c r="L183" s="41" t="s">
        <v>434</v>
      </c>
      <c r="M183" s="40" t="s">
        <v>304</v>
      </c>
      <c r="N183" s="40" t="s">
        <v>272</v>
      </c>
      <c r="O183" s="42" t="s">
        <v>305</v>
      </c>
    </row>
    <row r="184" spans="1:130" s="33" customFormat="1" x14ac:dyDescent="0.2">
      <c r="A184" s="12"/>
      <c r="C184" s="12"/>
      <c r="D184" s="11"/>
      <c r="E184" s="12"/>
      <c r="F184" s="11"/>
      <c r="G184" s="12"/>
      <c r="H184" s="11"/>
      <c r="I184" s="12"/>
      <c r="J184" s="12"/>
      <c r="K184" s="34"/>
      <c r="L184" s="11"/>
      <c r="M184" s="11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</row>
  </sheetData>
  <mergeCells count="17">
    <mergeCell ref="A173:B173"/>
    <mergeCell ref="A3:M3"/>
    <mergeCell ref="A4:L4"/>
    <mergeCell ref="A5:A6"/>
    <mergeCell ref="B5:B6"/>
    <mergeCell ref="C5:D5"/>
    <mergeCell ref="E5:F5"/>
    <mergeCell ref="G5:H5"/>
    <mergeCell ref="M5:M6"/>
    <mergeCell ref="I5:J5"/>
    <mergeCell ref="A2:Q2"/>
    <mergeCell ref="P1:Q1"/>
    <mergeCell ref="K5:L5"/>
    <mergeCell ref="N5:N6"/>
    <mergeCell ref="O5:O6"/>
    <mergeCell ref="P5:P6"/>
    <mergeCell ref="Q5:Q6"/>
  </mergeCells>
  <printOptions horizontalCentered="1"/>
  <pageMargins left="0.98425196850393704" right="0.39370078740157483" top="0.39370078740157483" bottom="0.39370078740157483" header="0" footer="0"/>
  <pageSetup paperSize="9" scale="8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R187"/>
  <sheetViews>
    <sheetView tabSelected="1" view="pageBreakPreview" zoomScaleNormal="40" zoomScaleSheetLayoutView="100" workbookViewId="0">
      <pane ySplit="7" topLeftCell="A8" activePane="bottomLeft" state="frozen"/>
      <selection activeCell="P19" sqref="P19"/>
      <selection pane="bottomLeft" activeCell="P19" sqref="P19"/>
    </sheetView>
  </sheetViews>
  <sheetFormatPr defaultRowHeight="12.75" x14ac:dyDescent="0.2"/>
  <cols>
    <col min="1" max="1" width="5.28515625" style="43" customWidth="1"/>
    <col min="2" max="2" width="31.28515625" style="44" customWidth="1"/>
    <col min="3" max="3" width="5" style="43" customWidth="1"/>
    <col min="4" max="4" width="11" style="45" customWidth="1"/>
    <col min="5" max="5" width="5" style="43" customWidth="1"/>
    <col min="6" max="6" width="10.28515625" style="45" customWidth="1"/>
    <col min="7" max="7" width="5" style="43" customWidth="1"/>
    <col min="8" max="8" width="10.28515625" style="45" customWidth="1"/>
    <col min="9" max="9" width="5" style="43" customWidth="1"/>
    <col min="10" max="10" width="10.28515625" style="43" customWidth="1"/>
    <col min="11" max="11" width="5" style="45" customWidth="1"/>
    <col min="12" max="12" width="10.28515625" style="64" customWidth="1"/>
    <col min="13" max="13" width="5" style="43" customWidth="1"/>
    <col min="14" max="14" width="6" style="46" customWidth="1"/>
    <col min="15" max="15" width="11.140625" style="46" customWidth="1"/>
    <col min="16" max="17" width="6.85546875" style="46" customWidth="1"/>
    <col min="18" max="256" width="8.85546875" style="46"/>
    <col min="257" max="257" width="5.28515625" style="46" customWidth="1"/>
    <col min="258" max="258" width="31.28515625" style="46" customWidth="1"/>
    <col min="259" max="259" width="6.140625" style="46" customWidth="1"/>
    <col min="260" max="260" width="14.85546875" style="46" customWidth="1"/>
    <col min="261" max="261" width="6.140625" style="46" customWidth="1"/>
    <col min="262" max="262" width="13.42578125" style="46" customWidth="1"/>
    <col min="263" max="263" width="6.140625" style="46" customWidth="1"/>
    <col min="264" max="264" width="11.85546875" style="46" bestFit="1" customWidth="1"/>
    <col min="265" max="266" width="7.7109375" style="46" customWidth="1"/>
    <col min="267" max="267" width="14.85546875" style="46" customWidth="1"/>
    <col min="268" max="269" width="11.42578125" style="46" customWidth="1"/>
    <col min="270" max="512" width="8.85546875" style="46"/>
    <col min="513" max="513" width="5.28515625" style="46" customWidth="1"/>
    <col min="514" max="514" width="31.28515625" style="46" customWidth="1"/>
    <col min="515" max="515" width="6.140625" style="46" customWidth="1"/>
    <col min="516" max="516" width="14.85546875" style="46" customWidth="1"/>
    <col min="517" max="517" width="6.140625" style="46" customWidth="1"/>
    <col min="518" max="518" width="13.42578125" style="46" customWidth="1"/>
    <col min="519" max="519" width="6.140625" style="46" customWidth="1"/>
    <col min="520" max="520" width="11.85546875" style="46" bestFit="1" customWidth="1"/>
    <col min="521" max="522" width="7.7109375" style="46" customWidth="1"/>
    <col min="523" max="523" width="14.85546875" style="46" customWidth="1"/>
    <col min="524" max="525" width="11.42578125" style="46" customWidth="1"/>
    <col min="526" max="768" width="8.85546875" style="46"/>
    <col min="769" max="769" width="5.28515625" style="46" customWidth="1"/>
    <col min="770" max="770" width="31.28515625" style="46" customWidth="1"/>
    <col min="771" max="771" width="6.140625" style="46" customWidth="1"/>
    <col min="772" max="772" width="14.85546875" style="46" customWidth="1"/>
    <col min="773" max="773" width="6.140625" style="46" customWidth="1"/>
    <col min="774" max="774" width="13.42578125" style="46" customWidth="1"/>
    <col min="775" max="775" width="6.140625" style="46" customWidth="1"/>
    <col min="776" max="776" width="11.85546875" style="46" bestFit="1" customWidth="1"/>
    <col min="777" max="778" width="7.7109375" style="46" customWidth="1"/>
    <col min="779" max="779" width="14.85546875" style="46" customWidth="1"/>
    <col min="780" max="781" width="11.42578125" style="46" customWidth="1"/>
    <col min="782" max="1024" width="8.85546875" style="46"/>
    <col min="1025" max="1025" width="5.28515625" style="46" customWidth="1"/>
    <col min="1026" max="1026" width="31.28515625" style="46" customWidth="1"/>
    <col min="1027" max="1027" width="6.140625" style="46" customWidth="1"/>
    <col min="1028" max="1028" width="14.85546875" style="46" customWidth="1"/>
    <col min="1029" max="1029" width="6.140625" style="46" customWidth="1"/>
    <col min="1030" max="1030" width="13.42578125" style="46" customWidth="1"/>
    <col min="1031" max="1031" width="6.140625" style="46" customWidth="1"/>
    <col min="1032" max="1032" width="11.85546875" style="46" bestFit="1" customWidth="1"/>
    <col min="1033" max="1034" width="7.7109375" style="46" customWidth="1"/>
    <col min="1035" max="1035" width="14.85546875" style="46" customWidth="1"/>
    <col min="1036" max="1037" width="11.42578125" style="46" customWidth="1"/>
    <col min="1038" max="1280" width="8.85546875" style="46"/>
    <col min="1281" max="1281" width="5.28515625" style="46" customWidth="1"/>
    <col min="1282" max="1282" width="31.28515625" style="46" customWidth="1"/>
    <col min="1283" max="1283" width="6.140625" style="46" customWidth="1"/>
    <col min="1284" max="1284" width="14.85546875" style="46" customWidth="1"/>
    <col min="1285" max="1285" width="6.140625" style="46" customWidth="1"/>
    <col min="1286" max="1286" width="13.42578125" style="46" customWidth="1"/>
    <col min="1287" max="1287" width="6.140625" style="46" customWidth="1"/>
    <col min="1288" max="1288" width="11.85546875" style="46" bestFit="1" customWidth="1"/>
    <col min="1289" max="1290" width="7.7109375" style="46" customWidth="1"/>
    <col min="1291" max="1291" width="14.85546875" style="46" customWidth="1"/>
    <col min="1292" max="1293" width="11.42578125" style="46" customWidth="1"/>
    <col min="1294" max="1536" width="8.85546875" style="46"/>
    <col min="1537" max="1537" width="5.28515625" style="46" customWidth="1"/>
    <col min="1538" max="1538" width="31.28515625" style="46" customWidth="1"/>
    <col min="1539" max="1539" width="6.140625" style="46" customWidth="1"/>
    <col min="1540" max="1540" width="14.85546875" style="46" customWidth="1"/>
    <col min="1541" max="1541" width="6.140625" style="46" customWidth="1"/>
    <col min="1542" max="1542" width="13.42578125" style="46" customWidth="1"/>
    <col min="1543" max="1543" width="6.140625" style="46" customWidth="1"/>
    <col min="1544" max="1544" width="11.85546875" style="46" bestFit="1" customWidth="1"/>
    <col min="1545" max="1546" width="7.7109375" style="46" customWidth="1"/>
    <col min="1547" max="1547" width="14.85546875" style="46" customWidth="1"/>
    <col min="1548" max="1549" width="11.42578125" style="46" customWidth="1"/>
    <col min="1550" max="1792" width="8.85546875" style="46"/>
    <col min="1793" max="1793" width="5.28515625" style="46" customWidth="1"/>
    <col min="1794" max="1794" width="31.28515625" style="46" customWidth="1"/>
    <col min="1795" max="1795" width="6.140625" style="46" customWidth="1"/>
    <col min="1796" max="1796" width="14.85546875" style="46" customWidth="1"/>
    <col min="1797" max="1797" width="6.140625" style="46" customWidth="1"/>
    <col min="1798" max="1798" width="13.42578125" style="46" customWidth="1"/>
    <col min="1799" max="1799" width="6.140625" style="46" customWidth="1"/>
    <col min="1800" max="1800" width="11.85546875" style="46" bestFit="1" customWidth="1"/>
    <col min="1801" max="1802" width="7.7109375" style="46" customWidth="1"/>
    <col min="1803" max="1803" width="14.85546875" style="46" customWidth="1"/>
    <col min="1804" max="1805" width="11.42578125" style="46" customWidth="1"/>
    <col min="1806" max="2048" width="8.85546875" style="46"/>
    <col min="2049" max="2049" width="5.28515625" style="46" customWidth="1"/>
    <col min="2050" max="2050" width="31.28515625" style="46" customWidth="1"/>
    <col min="2051" max="2051" width="6.140625" style="46" customWidth="1"/>
    <col min="2052" max="2052" width="14.85546875" style="46" customWidth="1"/>
    <col min="2053" max="2053" width="6.140625" style="46" customWidth="1"/>
    <col min="2054" max="2054" width="13.42578125" style="46" customWidth="1"/>
    <col min="2055" max="2055" width="6.140625" style="46" customWidth="1"/>
    <col min="2056" max="2056" width="11.85546875" style="46" bestFit="1" customWidth="1"/>
    <col min="2057" max="2058" width="7.7109375" style="46" customWidth="1"/>
    <col min="2059" max="2059" width="14.85546875" style="46" customWidth="1"/>
    <col min="2060" max="2061" width="11.42578125" style="46" customWidth="1"/>
    <col min="2062" max="2304" width="8.85546875" style="46"/>
    <col min="2305" max="2305" width="5.28515625" style="46" customWidth="1"/>
    <col min="2306" max="2306" width="31.28515625" style="46" customWidth="1"/>
    <col min="2307" max="2307" width="6.140625" style="46" customWidth="1"/>
    <col min="2308" max="2308" width="14.85546875" style="46" customWidth="1"/>
    <col min="2309" max="2309" width="6.140625" style="46" customWidth="1"/>
    <col min="2310" max="2310" width="13.42578125" style="46" customWidth="1"/>
    <col min="2311" max="2311" width="6.140625" style="46" customWidth="1"/>
    <col min="2312" max="2312" width="11.85546875" style="46" bestFit="1" customWidth="1"/>
    <col min="2313" max="2314" width="7.7109375" style="46" customWidth="1"/>
    <col min="2315" max="2315" width="14.85546875" style="46" customWidth="1"/>
    <col min="2316" max="2317" width="11.42578125" style="46" customWidth="1"/>
    <col min="2318" max="2560" width="8.85546875" style="46"/>
    <col min="2561" max="2561" width="5.28515625" style="46" customWidth="1"/>
    <col min="2562" max="2562" width="31.28515625" style="46" customWidth="1"/>
    <col min="2563" max="2563" width="6.140625" style="46" customWidth="1"/>
    <col min="2564" max="2564" width="14.85546875" style="46" customWidth="1"/>
    <col min="2565" max="2565" width="6.140625" style="46" customWidth="1"/>
    <col min="2566" max="2566" width="13.42578125" style="46" customWidth="1"/>
    <col min="2567" max="2567" width="6.140625" style="46" customWidth="1"/>
    <col min="2568" max="2568" width="11.85546875" style="46" bestFit="1" customWidth="1"/>
    <col min="2569" max="2570" width="7.7109375" style="46" customWidth="1"/>
    <col min="2571" max="2571" width="14.85546875" style="46" customWidth="1"/>
    <col min="2572" max="2573" width="11.42578125" style="46" customWidth="1"/>
    <col min="2574" max="2816" width="8.85546875" style="46"/>
    <col min="2817" max="2817" width="5.28515625" style="46" customWidth="1"/>
    <col min="2818" max="2818" width="31.28515625" style="46" customWidth="1"/>
    <col min="2819" max="2819" width="6.140625" style="46" customWidth="1"/>
    <col min="2820" max="2820" width="14.85546875" style="46" customWidth="1"/>
    <col min="2821" max="2821" width="6.140625" style="46" customWidth="1"/>
    <col min="2822" max="2822" width="13.42578125" style="46" customWidth="1"/>
    <col min="2823" max="2823" width="6.140625" style="46" customWidth="1"/>
    <col min="2824" max="2824" width="11.85546875" style="46" bestFit="1" customWidth="1"/>
    <col min="2825" max="2826" width="7.7109375" style="46" customWidth="1"/>
    <col min="2827" max="2827" width="14.85546875" style="46" customWidth="1"/>
    <col min="2828" max="2829" width="11.42578125" style="46" customWidth="1"/>
    <col min="2830" max="3072" width="8.85546875" style="46"/>
    <col min="3073" max="3073" width="5.28515625" style="46" customWidth="1"/>
    <col min="3074" max="3074" width="31.28515625" style="46" customWidth="1"/>
    <col min="3075" max="3075" width="6.140625" style="46" customWidth="1"/>
    <col min="3076" max="3076" width="14.85546875" style="46" customWidth="1"/>
    <col min="3077" max="3077" width="6.140625" style="46" customWidth="1"/>
    <col min="3078" max="3078" width="13.42578125" style="46" customWidth="1"/>
    <col min="3079" max="3079" width="6.140625" style="46" customWidth="1"/>
    <col min="3080" max="3080" width="11.85546875" style="46" bestFit="1" customWidth="1"/>
    <col min="3081" max="3082" width="7.7109375" style="46" customWidth="1"/>
    <col min="3083" max="3083" width="14.85546875" style="46" customWidth="1"/>
    <col min="3084" max="3085" width="11.42578125" style="46" customWidth="1"/>
    <col min="3086" max="3328" width="8.85546875" style="46"/>
    <col min="3329" max="3329" width="5.28515625" style="46" customWidth="1"/>
    <col min="3330" max="3330" width="31.28515625" style="46" customWidth="1"/>
    <col min="3331" max="3331" width="6.140625" style="46" customWidth="1"/>
    <col min="3332" max="3332" width="14.85546875" style="46" customWidth="1"/>
    <col min="3333" max="3333" width="6.140625" style="46" customWidth="1"/>
    <col min="3334" max="3334" width="13.42578125" style="46" customWidth="1"/>
    <col min="3335" max="3335" width="6.140625" style="46" customWidth="1"/>
    <col min="3336" max="3336" width="11.85546875" style="46" bestFit="1" customWidth="1"/>
    <col min="3337" max="3338" width="7.7109375" style="46" customWidth="1"/>
    <col min="3339" max="3339" width="14.85546875" style="46" customWidth="1"/>
    <col min="3340" max="3341" width="11.42578125" style="46" customWidth="1"/>
    <col min="3342" max="3584" width="8.85546875" style="46"/>
    <col min="3585" max="3585" width="5.28515625" style="46" customWidth="1"/>
    <col min="3586" max="3586" width="31.28515625" style="46" customWidth="1"/>
    <col min="3587" max="3587" width="6.140625" style="46" customWidth="1"/>
    <col min="3588" max="3588" width="14.85546875" style="46" customWidth="1"/>
    <col min="3589" max="3589" width="6.140625" style="46" customWidth="1"/>
    <col min="3590" max="3590" width="13.42578125" style="46" customWidth="1"/>
    <col min="3591" max="3591" width="6.140625" style="46" customWidth="1"/>
    <col min="3592" max="3592" width="11.85546875" style="46" bestFit="1" customWidth="1"/>
    <col min="3593" max="3594" width="7.7109375" style="46" customWidth="1"/>
    <col min="3595" max="3595" width="14.85546875" style="46" customWidth="1"/>
    <col min="3596" max="3597" width="11.42578125" style="46" customWidth="1"/>
    <col min="3598" max="3840" width="8.85546875" style="46"/>
    <col min="3841" max="3841" width="5.28515625" style="46" customWidth="1"/>
    <col min="3842" max="3842" width="31.28515625" style="46" customWidth="1"/>
    <col min="3843" max="3843" width="6.140625" style="46" customWidth="1"/>
    <col min="3844" max="3844" width="14.85546875" style="46" customWidth="1"/>
    <col min="3845" max="3845" width="6.140625" style="46" customWidth="1"/>
    <col min="3846" max="3846" width="13.42578125" style="46" customWidth="1"/>
    <col min="3847" max="3847" width="6.140625" style="46" customWidth="1"/>
    <col min="3848" max="3848" width="11.85546875" style="46" bestFit="1" customWidth="1"/>
    <col min="3849" max="3850" width="7.7109375" style="46" customWidth="1"/>
    <col min="3851" max="3851" width="14.85546875" style="46" customWidth="1"/>
    <col min="3852" max="3853" width="11.42578125" style="46" customWidth="1"/>
    <col min="3854" max="4096" width="8.85546875" style="46"/>
    <col min="4097" max="4097" width="5.28515625" style="46" customWidth="1"/>
    <col min="4098" max="4098" width="31.28515625" style="46" customWidth="1"/>
    <col min="4099" max="4099" width="6.140625" style="46" customWidth="1"/>
    <col min="4100" max="4100" width="14.85546875" style="46" customWidth="1"/>
    <col min="4101" max="4101" width="6.140625" style="46" customWidth="1"/>
    <col min="4102" max="4102" width="13.42578125" style="46" customWidth="1"/>
    <col min="4103" max="4103" width="6.140625" style="46" customWidth="1"/>
    <col min="4104" max="4104" width="11.85546875" style="46" bestFit="1" customWidth="1"/>
    <col min="4105" max="4106" width="7.7109375" style="46" customWidth="1"/>
    <col min="4107" max="4107" width="14.85546875" style="46" customWidth="1"/>
    <col min="4108" max="4109" width="11.42578125" style="46" customWidth="1"/>
    <col min="4110" max="4352" width="8.85546875" style="46"/>
    <col min="4353" max="4353" width="5.28515625" style="46" customWidth="1"/>
    <col min="4354" max="4354" width="31.28515625" style="46" customWidth="1"/>
    <col min="4355" max="4355" width="6.140625" style="46" customWidth="1"/>
    <col min="4356" max="4356" width="14.85546875" style="46" customWidth="1"/>
    <col min="4357" max="4357" width="6.140625" style="46" customWidth="1"/>
    <col min="4358" max="4358" width="13.42578125" style="46" customWidth="1"/>
    <col min="4359" max="4359" width="6.140625" style="46" customWidth="1"/>
    <col min="4360" max="4360" width="11.85546875" style="46" bestFit="1" customWidth="1"/>
    <col min="4361" max="4362" width="7.7109375" style="46" customWidth="1"/>
    <col min="4363" max="4363" width="14.85546875" style="46" customWidth="1"/>
    <col min="4364" max="4365" width="11.42578125" style="46" customWidth="1"/>
    <col min="4366" max="4608" width="8.85546875" style="46"/>
    <col min="4609" max="4609" width="5.28515625" style="46" customWidth="1"/>
    <col min="4610" max="4610" width="31.28515625" style="46" customWidth="1"/>
    <col min="4611" max="4611" width="6.140625" style="46" customWidth="1"/>
    <col min="4612" max="4612" width="14.85546875" style="46" customWidth="1"/>
    <col min="4613" max="4613" width="6.140625" style="46" customWidth="1"/>
    <col min="4614" max="4614" width="13.42578125" style="46" customWidth="1"/>
    <col min="4615" max="4615" width="6.140625" style="46" customWidth="1"/>
    <col min="4616" max="4616" width="11.85546875" style="46" bestFit="1" customWidth="1"/>
    <col min="4617" max="4618" width="7.7109375" style="46" customWidth="1"/>
    <col min="4619" max="4619" width="14.85546875" style="46" customWidth="1"/>
    <col min="4620" max="4621" width="11.42578125" style="46" customWidth="1"/>
    <col min="4622" max="4864" width="8.85546875" style="46"/>
    <col min="4865" max="4865" width="5.28515625" style="46" customWidth="1"/>
    <col min="4866" max="4866" width="31.28515625" style="46" customWidth="1"/>
    <col min="4867" max="4867" width="6.140625" style="46" customWidth="1"/>
    <col min="4868" max="4868" width="14.85546875" style="46" customWidth="1"/>
    <col min="4869" max="4869" width="6.140625" style="46" customWidth="1"/>
    <col min="4870" max="4870" width="13.42578125" style="46" customWidth="1"/>
    <col min="4871" max="4871" width="6.140625" style="46" customWidth="1"/>
    <col min="4872" max="4872" width="11.85546875" style="46" bestFit="1" customWidth="1"/>
    <col min="4873" max="4874" width="7.7109375" style="46" customWidth="1"/>
    <col min="4875" max="4875" width="14.85546875" style="46" customWidth="1"/>
    <col min="4876" max="4877" width="11.42578125" style="46" customWidth="1"/>
    <col min="4878" max="5120" width="8.85546875" style="46"/>
    <col min="5121" max="5121" width="5.28515625" style="46" customWidth="1"/>
    <col min="5122" max="5122" width="31.28515625" style="46" customWidth="1"/>
    <col min="5123" max="5123" width="6.140625" style="46" customWidth="1"/>
    <col min="5124" max="5124" width="14.85546875" style="46" customWidth="1"/>
    <col min="5125" max="5125" width="6.140625" style="46" customWidth="1"/>
    <col min="5126" max="5126" width="13.42578125" style="46" customWidth="1"/>
    <col min="5127" max="5127" width="6.140625" style="46" customWidth="1"/>
    <col min="5128" max="5128" width="11.85546875" style="46" bestFit="1" customWidth="1"/>
    <col min="5129" max="5130" width="7.7109375" style="46" customWidth="1"/>
    <col min="5131" max="5131" width="14.85546875" style="46" customWidth="1"/>
    <col min="5132" max="5133" width="11.42578125" style="46" customWidth="1"/>
    <col min="5134" max="5376" width="8.85546875" style="46"/>
    <col min="5377" max="5377" width="5.28515625" style="46" customWidth="1"/>
    <col min="5378" max="5378" width="31.28515625" style="46" customWidth="1"/>
    <col min="5379" max="5379" width="6.140625" style="46" customWidth="1"/>
    <col min="5380" max="5380" width="14.85546875" style="46" customWidth="1"/>
    <col min="5381" max="5381" width="6.140625" style="46" customWidth="1"/>
    <col min="5382" max="5382" width="13.42578125" style="46" customWidth="1"/>
    <col min="5383" max="5383" width="6.140625" style="46" customWidth="1"/>
    <col min="5384" max="5384" width="11.85546875" style="46" bestFit="1" customWidth="1"/>
    <col min="5385" max="5386" width="7.7109375" style="46" customWidth="1"/>
    <col min="5387" max="5387" width="14.85546875" style="46" customWidth="1"/>
    <col min="5388" max="5389" width="11.42578125" style="46" customWidth="1"/>
    <col min="5390" max="5632" width="8.85546875" style="46"/>
    <col min="5633" max="5633" width="5.28515625" style="46" customWidth="1"/>
    <col min="5634" max="5634" width="31.28515625" style="46" customWidth="1"/>
    <col min="5635" max="5635" width="6.140625" style="46" customWidth="1"/>
    <col min="5636" max="5636" width="14.85546875" style="46" customWidth="1"/>
    <col min="5637" max="5637" width="6.140625" style="46" customWidth="1"/>
    <col min="5638" max="5638" width="13.42578125" style="46" customWidth="1"/>
    <col min="5639" max="5639" width="6.140625" style="46" customWidth="1"/>
    <col min="5640" max="5640" width="11.85546875" style="46" bestFit="1" customWidth="1"/>
    <col min="5641" max="5642" width="7.7109375" style="46" customWidth="1"/>
    <col min="5643" max="5643" width="14.85546875" style="46" customWidth="1"/>
    <col min="5644" max="5645" width="11.42578125" style="46" customWidth="1"/>
    <col min="5646" max="5888" width="8.85546875" style="46"/>
    <col min="5889" max="5889" width="5.28515625" style="46" customWidth="1"/>
    <col min="5890" max="5890" width="31.28515625" style="46" customWidth="1"/>
    <col min="5891" max="5891" width="6.140625" style="46" customWidth="1"/>
    <col min="5892" max="5892" width="14.85546875" style="46" customWidth="1"/>
    <col min="5893" max="5893" width="6.140625" style="46" customWidth="1"/>
    <col min="5894" max="5894" width="13.42578125" style="46" customWidth="1"/>
    <col min="5895" max="5895" width="6.140625" style="46" customWidth="1"/>
    <col min="5896" max="5896" width="11.85546875" style="46" bestFit="1" customWidth="1"/>
    <col min="5897" max="5898" width="7.7109375" style="46" customWidth="1"/>
    <col min="5899" max="5899" width="14.85546875" style="46" customWidth="1"/>
    <col min="5900" max="5901" width="11.42578125" style="46" customWidth="1"/>
    <col min="5902" max="6144" width="8.85546875" style="46"/>
    <col min="6145" max="6145" width="5.28515625" style="46" customWidth="1"/>
    <col min="6146" max="6146" width="31.28515625" style="46" customWidth="1"/>
    <col min="6147" max="6147" width="6.140625" style="46" customWidth="1"/>
    <col min="6148" max="6148" width="14.85546875" style="46" customWidth="1"/>
    <col min="6149" max="6149" width="6.140625" style="46" customWidth="1"/>
    <col min="6150" max="6150" width="13.42578125" style="46" customWidth="1"/>
    <col min="6151" max="6151" width="6.140625" style="46" customWidth="1"/>
    <col min="6152" max="6152" width="11.85546875" style="46" bestFit="1" customWidth="1"/>
    <col min="6153" max="6154" width="7.7109375" style="46" customWidth="1"/>
    <col min="6155" max="6155" width="14.85546875" style="46" customWidth="1"/>
    <col min="6156" max="6157" width="11.42578125" style="46" customWidth="1"/>
    <col min="6158" max="6400" width="8.85546875" style="46"/>
    <col min="6401" max="6401" width="5.28515625" style="46" customWidth="1"/>
    <col min="6402" max="6402" width="31.28515625" style="46" customWidth="1"/>
    <col min="6403" max="6403" width="6.140625" style="46" customWidth="1"/>
    <col min="6404" max="6404" width="14.85546875" style="46" customWidth="1"/>
    <col min="6405" max="6405" width="6.140625" style="46" customWidth="1"/>
    <col min="6406" max="6406" width="13.42578125" style="46" customWidth="1"/>
    <col min="6407" max="6407" width="6.140625" style="46" customWidth="1"/>
    <col min="6408" max="6408" width="11.85546875" style="46" bestFit="1" customWidth="1"/>
    <col min="6409" max="6410" width="7.7109375" style="46" customWidth="1"/>
    <col min="6411" max="6411" width="14.85546875" style="46" customWidth="1"/>
    <col min="6412" max="6413" width="11.42578125" style="46" customWidth="1"/>
    <col min="6414" max="6656" width="8.85546875" style="46"/>
    <col min="6657" max="6657" width="5.28515625" style="46" customWidth="1"/>
    <col min="6658" max="6658" width="31.28515625" style="46" customWidth="1"/>
    <col min="6659" max="6659" width="6.140625" style="46" customWidth="1"/>
    <col min="6660" max="6660" width="14.85546875" style="46" customWidth="1"/>
    <col min="6661" max="6661" width="6.140625" style="46" customWidth="1"/>
    <col min="6662" max="6662" width="13.42578125" style="46" customWidth="1"/>
    <col min="6663" max="6663" width="6.140625" style="46" customWidth="1"/>
    <col min="6664" max="6664" width="11.85546875" style="46" bestFit="1" customWidth="1"/>
    <col min="6665" max="6666" width="7.7109375" style="46" customWidth="1"/>
    <col min="6667" max="6667" width="14.85546875" style="46" customWidth="1"/>
    <col min="6668" max="6669" width="11.42578125" style="46" customWidth="1"/>
    <col min="6670" max="6912" width="8.85546875" style="46"/>
    <col min="6913" max="6913" width="5.28515625" style="46" customWidth="1"/>
    <col min="6914" max="6914" width="31.28515625" style="46" customWidth="1"/>
    <col min="6915" max="6915" width="6.140625" style="46" customWidth="1"/>
    <col min="6916" max="6916" width="14.85546875" style="46" customWidth="1"/>
    <col min="6917" max="6917" width="6.140625" style="46" customWidth="1"/>
    <col min="6918" max="6918" width="13.42578125" style="46" customWidth="1"/>
    <col min="6919" max="6919" width="6.140625" style="46" customWidth="1"/>
    <col min="6920" max="6920" width="11.85546875" style="46" bestFit="1" customWidth="1"/>
    <col min="6921" max="6922" width="7.7109375" style="46" customWidth="1"/>
    <col min="6923" max="6923" width="14.85546875" style="46" customWidth="1"/>
    <col min="6924" max="6925" width="11.42578125" style="46" customWidth="1"/>
    <col min="6926" max="7168" width="8.85546875" style="46"/>
    <col min="7169" max="7169" width="5.28515625" style="46" customWidth="1"/>
    <col min="7170" max="7170" width="31.28515625" style="46" customWidth="1"/>
    <col min="7171" max="7171" width="6.140625" style="46" customWidth="1"/>
    <col min="7172" max="7172" width="14.85546875" style="46" customWidth="1"/>
    <col min="7173" max="7173" width="6.140625" style="46" customWidth="1"/>
    <col min="7174" max="7174" width="13.42578125" style="46" customWidth="1"/>
    <col min="7175" max="7175" width="6.140625" style="46" customWidth="1"/>
    <col min="7176" max="7176" width="11.85546875" style="46" bestFit="1" customWidth="1"/>
    <col min="7177" max="7178" width="7.7109375" style="46" customWidth="1"/>
    <col min="7179" max="7179" width="14.85546875" style="46" customWidth="1"/>
    <col min="7180" max="7181" width="11.42578125" style="46" customWidth="1"/>
    <col min="7182" max="7424" width="8.85546875" style="46"/>
    <col min="7425" max="7425" width="5.28515625" style="46" customWidth="1"/>
    <col min="7426" max="7426" width="31.28515625" style="46" customWidth="1"/>
    <col min="7427" max="7427" width="6.140625" style="46" customWidth="1"/>
    <col min="7428" max="7428" width="14.85546875" style="46" customWidth="1"/>
    <col min="7429" max="7429" width="6.140625" style="46" customWidth="1"/>
    <col min="7430" max="7430" width="13.42578125" style="46" customWidth="1"/>
    <col min="7431" max="7431" width="6.140625" style="46" customWidth="1"/>
    <col min="7432" max="7432" width="11.85546875" style="46" bestFit="1" customWidth="1"/>
    <col min="7433" max="7434" width="7.7109375" style="46" customWidth="1"/>
    <col min="7435" max="7435" width="14.85546875" style="46" customWidth="1"/>
    <col min="7436" max="7437" width="11.42578125" style="46" customWidth="1"/>
    <col min="7438" max="7680" width="8.85546875" style="46"/>
    <col min="7681" max="7681" width="5.28515625" style="46" customWidth="1"/>
    <col min="7682" max="7682" width="31.28515625" style="46" customWidth="1"/>
    <col min="7683" max="7683" width="6.140625" style="46" customWidth="1"/>
    <col min="7684" max="7684" width="14.85546875" style="46" customWidth="1"/>
    <col min="7685" max="7685" width="6.140625" style="46" customWidth="1"/>
    <col min="7686" max="7686" width="13.42578125" style="46" customWidth="1"/>
    <col min="7687" max="7687" width="6.140625" style="46" customWidth="1"/>
    <col min="7688" max="7688" width="11.85546875" style="46" bestFit="1" customWidth="1"/>
    <col min="7689" max="7690" width="7.7109375" style="46" customWidth="1"/>
    <col min="7691" max="7691" width="14.85546875" style="46" customWidth="1"/>
    <col min="7692" max="7693" width="11.42578125" style="46" customWidth="1"/>
    <col min="7694" max="7936" width="8.85546875" style="46"/>
    <col min="7937" max="7937" width="5.28515625" style="46" customWidth="1"/>
    <col min="7938" max="7938" width="31.28515625" style="46" customWidth="1"/>
    <col min="7939" max="7939" width="6.140625" style="46" customWidth="1"/>
    <col min="7940" max="7940" width="14.85546875" style="46" customWidth="1"/>
    <col min="7941" max="7941" width="6.140625" style="46" customWidth="1"/>
    <col min="7942" max="7942" width="13.42578125" style="46" customWidth="1"/>
    <col min="7943" max="7943" width="6.140625" style="46" customWidth="1"/>
    <col min="7944" max="7944" width="11.85546875" style="46" bestFit="1" customWidth="1"/>
    <col min="7945" max="7946" width="7.7109375" style="46" customWidth="1"/>
    <col min="7947" max="7947" width="14.85546875" style="46" customWidth="1"/>
    <col min="7948" max="7949" width="11.42578125" style="46" customWidth="1"/>
    <col min="7950" max="8192" width="8.85546875" style="46"/>
    <col min="8193" max="8193" width="5.28515625" style="46" customWidth="1"/>
    <col min="8194" max="8194" width="31.28515625" style="46" customWidth="1"/>
    <col min="8195" max="8195" width="6.140625" style="46" customWidth="1"/>
    <col min="8196" max="8196" width="14.85546875" style="46" customWidth="1"/>
    <col min="8197" max="8197" width="6.140625" style="46" customWidth="1"/>
    <col min="8198" max="8198" width="13.42578125" style="46" customWidth="1"/>
    <col min="8199" max="8199" width="6.140625" style="46" customWidth="1"/>
    <col min="8200" max="8200" width="11.85546875" style="46" bestFit="1" customWidth="1"/>
    <col min="8201" max="8202" width="7.7109375" style="46" customWidth="1"/>
    <col min="8203" max="8203" width="14.85546875" style="46" customWidth="1"/>
    <col min="8204" max="8205" width="11.42578125" style="46" customWidth="1"/>
    <col min="8206" max="8448" width="8.85546875" style="46"/>
    <col min="8449" max="8449" width="5.28515625" style="46" customWidth="1"/>
    <col min="8450" max="8450" width="31.28515625" style="46" customWidth="1"/>
    <col min="8451" max="8451" width="6.140625" style="46" customWidth="1"/>
    <col min="8452" max="8452" width="14.85546875" style="46" customWidth="1"/>
    <col min="8453" max="8453" width="6.140625" style="46" customWidth="1"/>
    <col min="8454" max="8454" width="13.42578125" style="46" customWidth="1"/>
    <col min="8455" max="8455" width="6.140625" style="46" customWidth="1"/>
    <col min="8456" max="8456" width="11.85546875" style="46" bestFit="1" customWidth="1"/>
    <col min="8457" max="8458" width="7.7109375" style="46" customWidth="1"/>
    <col min="8459" max="8459" width="14.85546875" style="46" customWidth="1"/>
    <col min="8460" max="8461" width="11.42578125" style="46" customWidth="1"/>
    <col min="8462" max="8704" width="8.85546875" style="46"/>
    <col min="8705" max="8705" width="5.28515625" style="46" customWidth="1"/>
    <col min="8706" max="8706" width="31.28515625" style="46" customWidth="1"/>
    <col min="8707" max="8707" width="6.140625" style="46" customWidth="1"/>
    <col min="8708" max="8708" width="14.85546875" style="46" customWidth="1"/>
    <col min="8709" max="8709" width="6.140625" style="46" customWidth="1"/>
    <col min="8710" max="8710" width="13.42578125" style="46" customWidth="1"/>
    <col min="8711" max="8711" width="6.140625" style="46" customWidth="1"/>
    <col min="8712" max="8712" width="11.85546875" style="46" bestFit="1" customWidth="1"/>
    <col min="8713" max="8714" width="7.7109375" style="46" customWidth="1"/>
    <col min="8715" max="8715" width="14.85546875" style="46" customWidth="1"/>
    <col min="8716" max="8717" width="11.42578125" style="46" customWidth="1"/>
    <col min="8718" max="8960" width="8.85546875" style="46"/>
    <col min="8961" max="8961" width="5.28515625" style="46" customWidth="1"/>
    <col min="8962" max="8962" width="31.28515625" style="46" customWidth="1"/>
    <col min="8963" max="8963" width="6.140625" style="46" customWidth="1"/>
    <col min="8964" max="8964" width="14.85546875" style="46" customWidth="1"/>
    <col min="8965" max="8965" width="6.140625" style="46" customWidth="1"/>
    <col min="8966" max="8966" width="13.42578125" style="46" customWidth="1"/>
    <col min="8967" max="8967" width="6.140625" style="46" customWidth="1"/>
    <col min="8968" max="8968" width="11.85546875" style="46" bestFit="1" customWidth="1"/>
    <col min="8969" max="8970" width="7.7109375" style="46" customWidth="1"/>
    <col min="8971" max="8971" width="14.85546875" style="46" customWidth="1"/>
    <col min="8972" max="8973" width="11.42578125" style="46" customWidth="1"/>
    <col min="8974" max="9216" width="8.85546875" style="46"/>
    <col min="9217" max="9217" width="5.28515625" style="46" customWidth="1"/>
    <col min="9218" max="9218" width="31.28515625" style="46" customWidth="1"/>
    <col min="9219" max="9219" width="6.140625" style="46" customWidth="1"/>
    <col min="9220" max="9220" width="14.85546875" style="46" customWidth="1"/>
    <col min="9221" max="9221" width="6.140625" style="46" customWidth="1"/>
    <col min="9222" max="9222" width="13.42578125" style="46" customWidth="1"/>
    <col min="9223" max="9223" width="6.140625" style="46" customWidth="1"/>
    <col min="9224" max="9224" width="11.85546875" style="46" bestFit="1" customWidth="1"/>
    <col min="9225" max="9226" width="7.7109375" style="46" customWidth="1"/>
    <col min="9227" max="9227" width="14.85546875" style="46" customWidth="1"/>
    <col min="9228" max="9229" width="11.42578125" style="46" customWidth="1"/>
    <col min="9230" max="9472" width="8.85546875" style="46"/>
    <col min="9473" max="9473" width="5.28515625" style="46" customWidth="1"/>
    <col min="9474" max="9474" width="31.28515625" style="46" customWidth="1"/>
    <col min="9475" max="9475" width="6.140625" style="46" customWidth="1"/>
    <col min="9476" max="9476" width="14.85546875" style="46" customWidth="1"/>
    <col min="9477" max="9477" width="6.140625" style="46" customWidth="1"/>
    <col min="9478" max="9478" width="13.42578125" style="46" customWidth="1"/>
    <col min="9479" max="9479" width="6.140625" style="46" customWidth="1"/>
    <col min="9480" max="9480" width="11.85546875" style="46" bestFit="1" customWidth="1"/>
    <col min="9481" max="9482" width="7.7109375" style="46" customWidth="1"/>
    <col min="9483" max="9483" width="14.85546875" style="46" customWidth="1"/>
    <col min="9484" max="9485" width="11.42578125" style="46" customWidth="1"/>
    <col min="9486" max="9728" width="8.85546875" style="46"/>
    <col min="9729" max="9729" width="5.28515625" style="46" customWidth="1"/>
    <col min="9730" max="9730" width="31.28515625" style="46" customWidth="1"/>
    <col min="9731" max="9731" width="6.140625" style="46" customWidth="1"/>
    <col min="9732" max="9732" width="14.85546875" style="46" customWidth="1"/>
    <col min="9733" max="9733" width="6.140625" style="46" customWidth="1"/>
    <col min="9734" max="9734" width="13.42578125" style="46" customWidth="1"/>
    <col min="9735" max="9735" width="6.140625" style="46" customWidth="1"/>
    <col min="9736" max="9736" width="11.85546875" style="46" bestFit="1" customWidth="1"/>
    <col min="9737" max="9738" width="7.7109375" style="46" customWidth="1"/>
    <col min="9739" max="9739" width="14.85546875" style="46" customWidth="1"/>
    <col min="9740" max="9741" width="11.42578125" style="46" customWidth="1"/>
    <col min="9742" max="9984" width="8.85546875" style="46"/>
    <col min="9985" max="9985" width="5.28515625" style="46" customWidth="1"/>
    <col min="9986" max="9986" width="31.28515625" style="46" customWidth="1"/>
    <col min="9987" max="9987" width="6.140625" style="46" customWidth="1"/>
    <col min="9988" max="9988" width="14.85546875" style="46" customWidth="1"/>
    <col min="9989" max="9989" width="6.140625" style="46" customWidth="1"/>
    <col min="9990" max="9990" width="13.42578125" style="46" customWidth="1"/>
    <col min="9991" max="9991" width="6.140625" style="46" customWidth="1"/>
    <col min="9992" max="9992" width="11.85546875" style="46" bestFit="1" customWidth="1"/>
    <col min="9993" max="9994" width="7.7109375" style="46" customWidth="1"/>
    <col min="9995" max="9995" width="14.85546875" style="46" customWidth="1"/>
    <col min="9996" max="9997" width="11.42578125" style="46" customWidth="1"/>
    <col min="9998" max="10240" width="8.85546875" style="46"/>
    <col min="10241" max="10241" width="5.28515625" style="46" customWidth="1"/>
    <col min="10242" max="10242" width="31.28515625" style="46" customWidth="1"/>
    <col min="10243" max="10243" width="6.140625" style="46" customWidth="1"/>
    <col min="10244" max="10244" width="14.85546875" style="46" customWidth="1"/>
    <col min="10245" max="10245" width="6.140625" style="46" customWidth="1"/>
    <col min="10246" max="10246" width="13.42578125" style="46" customWidth="1"/>
    <col min="10247" max="10247" width="6.140625" style="46" customWidth="1"/>
    <col min="10248" max="10248" width="11.85546875" style="46" bestFit="1" customWidth="1"/>
    <col min="10249" max="10250" width="7.7109375" style="46" customWidth="1"/>
    <col min="10251" max="10251" width="14.85546875" style="46" customWidth="1"/>
    <col min="10252" max="10253" width="11.42578125" style="46" customWidth="1"/>
    <col min="10254" max="10496" width="8.85546875" style="46"/>
    <col min="10497" max="10497" width="5.28515625" style="46" customWidth="1"/>
    <col min="10498" max="10498" width="31.28515625" style="46" customWidth="1"/>
    <col min="10499" max="10499" width="6.140625" style="46" customWidth="1"/>
    <col min="10500" max="10500" width="14.85546875" style="46" customWidth="1"/>
    <col min="10501" max="10501" width="6.140625" style="46" customWidth="1"/>
    <col min="10502" max="10502" width="13.42578125" style="46" customWidth="1"/>
    <col min="10503" max="10503" width="6.140625" style="46" customWidth="1"/>
    <col min="10504" max="10504" width="11.85546875" style="46" bestFit="1" customWidth="1"/>
    <col min="10505" max="10506" width="7.7109375" style="46" customWidth="1"/>
    <col min="10507" max="10507" width="14.85546875" style="46" customWidth="1"/>
    <col min="10508" max="10509" width="11.42578125" style="46" customWidth="1"/>
    <col min="10510" max="10752" width="8.85546875" style="46"/>
    <col min="10753" max="10753" width="5.28515625" style="46" customWidth="1"/>
    <col min="10754" max="10754" width="31.28515625" style="46" customWidth="1"/>
    <col min="10755" max="10755" width="6.140625" style="46" customWidth="1"/>
    <col min="10756" max="10756" width="14.85546875" style="46" customWidth="1"/>
    <col min="10757" max="10757" width="6.140625" style="46" customWidth="1"/>
    <col min="10758" max="10758" width="13.42578125" style="46" customWidth="1"/>
    <col min="10759" max="10759" width="6.140625" style="46" customWidth="1"/>
    <col min="10760" max="10760" width="11.85546875" style="46" bestFit="1" customWidth="1"/>
    <col min="10761" max="10762" width="7.7109375" style="46" customWidth="1"/>
    <col min="10763" max="10763" width="14.85546875" style="46" customWidth="1"/>
    <col min="10764" max="10765" width="11.42578125" style="46" customWidth="1"/>
    <col min="10766" max="11008" width="8.85546875" style="46"/>
    <col min="11009" max="11009" width="5.28515625" style="46" customWidth="1"/>
    <col min="11010" max="11010" width="31.28515625" style="46" customWidth="1"/>
    <col min="11011" max="11011" width="6.140625" style="46" customWidth="1"/>
    <col min="11012" max="11012" width="14.85546875" style="46" customWidth="1"/>
    <col min="11013" max="11013" width="6.140625" style="46" customWidth="1"/>
    <col min="11014" max="11014" width="13.42578125" style="46" customWidth="1"/>
    <col min="11015" max="11015" width="6.140625" style="46" customWidth="1"/>
    <col min="11016" max="11016" width="11.85546875" style="46" bestFit="1" customWidth="1"/>
    <col min="11017" max="11018" width="7.7109375" style="46" customWidth="1"/>
    <col min="11019" max="11019" width="14.85546875" style="46" customWidth="1"/>
    <col min="11020" max="11021" width="11.42578125" style="46" customWidth="1"/>
    <col min="11022" max="11264" width="8.85546875" style="46"/>
    <col min="11265" max="11265" width="5.28515625" style="46" customWidth="1"/>
    <col min="11266" max="11266" width="31.28515625" style="46" customWidth="1"/>
    <col min="11267" max="11267" width="6.140625" style="46" customWidth="1"/>
    <col min="11268" max="11268" width="14.85546875" style="46" customWidth="1"/>
    <col min="11269" max="11269" width="6.140625" style="46" customWidth="1"/>
    <col min="11270" max="11270" width="13.42578125" style="46" customWidth="1"/>
    <col min="11271" max="11271" width="6.140625" style="46" customWidth="1"/>
    <col min="11272" max="11272" width="11.85546875" style="46" bestFit="1" customWidth="1"/>
    <col min="11273" max="11274" width="7.7109375" style="46" customWidth="1"/>
    <col min="11275" max="11275" width="14.85546875" style="46" customWidth="1"/>
    <col min="11276" max="11277" width="11.42578125" style="46" customWidth="1"/>
    <col min="11278" max="11520" width="8.85546875" style="46"/>
    <col min="11521" max="11521" width="5.28515625" style="46" customWidth="1"/>
    <col min="11522" max="11522" width="31.28515625" style="46" customWidth="1"/>
    <col min="11523" max="11523" width="6.140625" style="46" customWidth="1"/>
    <col min="11524" max="11524" width="14.85546875" style="46" customWidth="1"/>
    <col min="11525" max="11525" width="6.140625" style="46" customWidth="1"/>
    <col min="11526" max="11526" width="13.42578125" style="46" customWidth="1"/>
    <col min="11527" max="11527" width="6.140625" style="46" customWidth="1"/>
    <col min="11528" max="11528" width="11.85546875" style="46" bestFit="1" customWidth="1"/>
    <col min="11529" max="11530" width="7.7109375" style="46" customWidth="1"/>
    <col min="11531" max="11531" width="14.85546875" style="46" customWidth="1"/>
    <col min="11532" max="11533" width="11.42578125" style="46" customWidth="1"/>
    <col min="11534" max="11776" width="8.85546875" style="46"/>
    <col min="11777" max="11777" width="5.28515625" style="46" customWidth="1"/>
    <col min="11778" max="11778" width="31.28515625" style="46" customWidth="1"/>
    <col min="11779" max="11779" width="6.140625" style="46" customWidth="1"/>
    <col min="11780" max="11780" width="14.85546875" style="46" customWidth="1"/>
    <col min="11781" max="11781" width="6.140625" style="46" customWidth="1"/>
    <col min="11782" max="11782" width="13.42578125" style="46" customWidth="1"/>
    <col min="11783" max="11783" width="6.140625" style="46" customWidth="1"/>
    <col min="11784" max="11784" width="11.85546875" style="46" bestFit="1" customWidth="1"/>
    <col min="11785" max="11786" width="7.7109375" style="46" customWidth="1"/>
    <col min="11787" max="11787" width="14.85546875" style="46" customWidth="1"/>
    <col min="11788" max="11789" width="11.42578125" style="46" customWidth="1"/>
    <col min="11790" max="12032" width="8.85546875" style="46"/>
    <col min="12033" max="12033" width="5.28515625" style="46" customWidth="1"/>
    <col min="12034" max="12034" width="31.28515625" style="46" customWidth="1"/>
    <col min="12035" max="12035" width="6.140625" style="46" customWidth="1"/>
    <col min="12036" max="12036" width="14.85546875" style="46" customWidth="1"/>
    <col min="12037" max="12037" width="6.140625" style="46" customWidth="1"/>
    <col min="12038" max="12038" width="13.42578125" style="46" customWidth="1"/>
    <col min="12039" max="12039" width="6.140625" style="46" customWidth="1"/>
    <col min="12040" max="12040" width="11.85546875" style="46" bestFit="1" customWidth="1"/>
    <col min="12041" max="12042" width="7.7109375" style="46" customWidth="1"/>
    <col min="12043" max="12043" width="14.85546875" style="46" customWidth="1"/>
    <col min="12044" max="12045" width="11.42578125" style="46" customWidth="1"/>
    <col min="12046" max="12288" width="8.85546875" style="46"/>
    <col min="12289" max="12289" width="5.28515625" style="46" customWidth="1"/>
    <col min="12290" max="12290" width="31.28515625" style="46" customWidth="1"/>
    <col min="12291" max="12291" width="6.140625" style="46" customWidth="1"/>
    <col min="12292" max="12292" width="14.85546875" style="46" customWidth="1"/>
    <col min="12293" max="12293" width="6.140625" style="46" customWidth="1"/>
    <col min="12294" max="12294" width="13.42578125" style="46" customWidth="1"/>
    <col min="12295" max="12295" width="6.140625" style="46" customWidth="1"/>
    <col min="12296" max="12296" width="11.85546875" style="46" bestFit="1" customWidth="1"/>
    <col min="12297" max="12298" width="7.7109375" style="46" customWidth="1"/>
    <col min="12299" max="12299" width="14.85546875" style="46" customWidth="1"/>
    <col min="12300" max="12301" width="11.42578125" style="46" customWidth="1"/>
    <col min="12302" max="12544" width="8.85546875" style="46"/>
    <col min="12545" max="12545" width="5.28515625" style="46" customWidth="1"/>
    <col min="12546" max="12546" width="31.28515625" style="46" customWidth="1"/>
    <col min="12547" max="12547" width="6.140625" style="46" customWidth="1"/>
    <col min="12548" max="12548" width="14.85546875" style="46" customWidth="1"/>
    <col min="12549" max="12549" width="6.140625" style="46" customWidth="1"/>
    <col min="12550" max="12550" width="13.42578125" style="46" customWidth="1"/>
    <col min="12551" max="12551" width="6.140625" style="46" customWidth="1"/>
    <col min="12552" max="12552" width="11.85546875" style="46" bestFit="1" customWidth="1"/>
    <col min="12553" max="12554" width="7.7109375" style="46" customWidth="1"/>
    <col min="12555" max="12555" width="14.85546875" style="46" customWidth="1"/>
    <col min="12556" max="12557" width="11.42578125" style="46" customWidth="1"/>
    <col min="12558" max="12800" width="8.85546875" style="46"/>
    <col min="12801" max="12801" width="5.28515625" style="46" customWidth="1"/>
    <col min="12802" max="12802" width="31.28515625" style="46" customWidth="1"/>
    <col min="12803" max="12803" width="6.140625" style="46" customWidth="1"/>
    <col min="12804" max="12804" width="14.85546875" style="46" customWidth="1"/>
    <col min="12805" max="12805" width="6.140625" style="46" customWidth="1"/>
    <col min="12806" max="12806" width="13.42578125" style="46" customWidth="1"/>
    <col min="12807" max="12807" width="6.140625" style="46" customWidth="1"/>
    <col min="12808" max="12808" width="11.85546875" style="46" bestFit="1" customWidth="1"/>
    <col min="12809" max="12810" width="7.7109375" style="46" customWidth="1"/>
    <col min="12811" max="12811" width="14.85546875" style="46" customWidth="1"/>
    <col min="12812" max="12813" width="11.42578125" style="46" customWidth="1"/>
    <col min="12814" max="13056" width="8.85546875" style="46"/>
    <col min="13057" max="13057" width="5.28515625" style="46" customWidth="1"/>
    <col min="13058" max="13058" width="31.28515625" style="46" customWidth="1"/>
    <col min="13059" max="13059" width="6.140625" style="46" customWidth="1"/>
    <col min="13060" max="13060" width="14.85546875" style="46" customWidth="1"/>
    <col min="13061" max="13061" width="6.140625" style="46" customWidth="1"/>
    <col min="13062" max="13062" width="13.42578125" style="46" customWidth="1"/>
    <col min="13063" max="13063" width="6.140625" style="46" customWidth="1"/>
    <col min="13064" max="13064" width="11.85546875" style="46" bestFit="1" customWidth="1"/>
    <col min="13065" max="13066" width="7.7109375" style="46" customWidth="1"/>
    <col min="13067" max="13067" width="14.85546875" style="46" customWidth="1"/>
    <col min="13068" max="13069" width="11.42578125" style="46" customWidth="1"/>
    <col min="13070" max="13312" width="8.85546875" style="46"/>
    <col min="13313" max="13313" width="5.28515625" style="46" customWidth="1"/>
    <col min="13314" max="13314" width="31.28515625" style="46" customWidth="1"/>
    <col min="13315" max="13315" width="6.140625" style="46" customWidth="1"/>
    <col min="13316" max="13316" width="14.85546875" style="46" customWidth="1"/>
    <col min="13317" max="13317" width="6.140625" style="46" customWidth="1"/>
    <col min="13318" max="13318" width="13.42578125" style="46" customWidth="1"/>
    <col min="13319" max="13319" width="6.140625" style="46" customWidth="1"/>
    <col min="13320" max="13320" width="11.85546875" style="46" bestFit="1" customWidth="1"/>
    <col min="13321" max="13322" width="7.7109375" style="46" customWidth="1"/>
    <col min="13323" max="13323" width="14.85546875" style="46" customWidth="1"/>
    <col min="13324" max="13325" width="11.42578125" style="46" customWidth="1"/>
    <col min="13326" max="13568" width="8.85546875" style="46"/>
    <col min="13569" max="13569" width="5.28515625" style="46" customWidth="1"/>
    <col min="13570" max="13570" width="31.28515625" style="46" customWidth="1"/>
    <col min="13571" max="13571" width="6.140625" style="46" customWidth="1"/>
    <col min="13572" max="13572" width="14.85546875" style="46" customWidth="1"/>
    <col min="13573" max="13573" width="6.140625" style="46" customWidth="1"/>
    <col min="13574" max="13574" width="13.42578125" style="46" customWidth="1"/>
    <col min="13575" max="13575" width="6.140625" style="46" customWidth="1"/>
    <col min="13576" max="13576" width="11.85546875" style="46" bestFit="1" customWidth="1"/>
    <col min="13577" max="13578" width="7.7109375" style="46" customWidth="1"/>
    <col min="13579" max="13579" width="14.85546875" style="46" customWidth="1"/>
    <col min="13580" max="13581" width="11.42578125" style="46" customWidth="1"/>
    <col min="13582" max="13824" width="8.85546875" style="46"/>
    <col min="13825" max="13825" width="5.28515625" style="46" customWidth="1"/>
    <col min="13826" max="13826" width="31.28515625" style="46" customWidth="1"/>
    <col min="13827" max="13827" width="6.140625" style="46" customWidth="1"/>
    <col min="13828" max="13828" width="14.85546875" style="46" customWidth="1"/>
    <col min="13829" max="13829" width="6.140625" style="46" customWidth="1"/>
    <col min="13830" max="13830" width="13.42578125" style="46" customWidth="1"/>
    <col min="13831" max="13831" width="6.140625" style="46" customWidth="1"/>
    <col min="13832" max="13832" width="11.85546875" style="46" bestFit="1" customWidth="1"/>
    <col min="13833" max="13834" width="7.7109375" style="46" customWidth="1"/>
    <col min="13835" max="13835" width="14.85546875" style="46" customWidth="1"/>
    <col min="13836" max="13837" width="11.42578125" style="46" customWidth="1"/>
    <col min="13838" max="14080" width="8.85546875" style="46"/>
    <col min="14081" max="14081" width="5.28515625" style="46" customWidth="1"/>
    <col min="14082" max="14082" width="31.28515625" style="46" customWidth="1"/>
    <col min="14083" max="14083" width="6.140625" style="46" customWidth="1"/>
    <col min="14084" max="14084" width="14.85546875" style="46" customWidth="1"/>
    <col min="14085" max="14085" width="6.140625" style="46" customWidth="1"/>
    <col min="14086" max="14086" width="13.42578125" style="46" customWidth="1"/>
    <col min="14087" max="14087" width="6.140625" style="46" customWidth="1"/>
    <col min="14088" max="14088" width="11.85546875" style="46" bestFit="1" customWidth="1"/>
    <col min="14089" max="14090" width="7.7109375" style="46" customWidth="1"/>
    <col min="14091" max="14091" width="14.85546875" style="46" customWidth="1"/>
    <col min="14092" max="14093" width="11.42578125" style="46" customWidth="1"/>
    <col min="14094" max="14336" width="8.85546875" style="46"/>
    <col min="14337" max="14337" width="5.28515625" style="46" customWidth="1"/>
    <col min="14338" max="14338" width="31.28515625" style="46" customWidth="1"/>
    <col min="14339" max="14339" width="6.140625" style="46" customWidth="1"/>
    <col min="14340" max="14340" width="14.85546875" style="46" customWidth="1"/>
    <col min="14341" max="14341" width="6.140625" style="46" customWidth="1"/>
    <col min="14342" max="14342" width="13.42578125" style="46" customWidth="1"/>
    <col min="14343" max="14343" width="6.140625" style="46" customWidth="1"/>
    <col min="14344" max="14344" width="11.85546875" style="46" bestFit="1" customWidth="1"/>
    <col min="14345" max="14346" width="7.7109375" style="46" customWidth="1"/>
    <col min="14347" max="14347" width="14.85546875" style="46" customWidth="1"/>
    <col min="14348" max="14349" width="11.42578125" style="46" customWidth="1"/>
    <col min="14350" max="14592" width="8.85546875" style="46"/>
    <col min="14593" max="14593" width="5.28515625" style="46" customWidth="1"/>
    <col min="14594" max="14594" width="31.28515625" style="46" customWidth="1"/>
    <col min="14595" max="14595" width="6.140625" style="46" customWidth="1"/>
    <col min="14596" max="14596" width="14.85546875" style="46" customWidth="1"/>
    <col min="14597" max="14597" width="6.140625" style="46" customWidth="1"/>
    <col min="14598" max="14598" width="13.42578125" style="46" customWidth="1"/>
    <col min="14599" max="14599" width="6.140625" style="46" customWidth="1"/>
    <col min="14600" max="14600" width="11.85546875" style="46" bestFit="1" customWidth="1"/>
    <col min="14601" max="14602" width="7.7109375" style="46" customWidth="1"/>
    <col min="14603" max="14603" width="14.85546875" style="46" customWidth="1"/>
    <col min="14604" max="14605" width="11.42578125" style="46" customWidth="1"/>
    <col min="14606" max="14848" width="8.85546875" style="46"/>
    <col min="14849" max="14849" width="5.28515625" style="46" customWidth="1"/>
    <col min="14850" max="14850" width="31.28515625" style="46" customWidth="1"/>
    <col min="14851" max="14851" width="6.140625" style="46" customWidth="1"/>
    <col min="14852" max="14852" width="14.85546875" style="46" customWidth="1"/>
    <col min="14853" max="14853" width="6.140625" style="46" customWidth="1"/>
    <col min="14854" max="14854" width="13.42578125" style="46" customWidth="1"/>
    <col min="14855" max="14855" width="6.140625" style="46" customWidth="1"/>
    <col min="14856" max="14856" width="11.85546875" style="46" bestFit="1" customWidth="1"/>
    <col min="14857" max="14858" width="7.7109375" style="46" customWidth="1"/>
    <col min="14859" max="14859" width="14.85546875" style="46" customWidth="1"/>
    <col min="14860" max="14861" width="11.42578125" style="46" customWidth="1"/>
    <col min="14862" max="15104" width="8.85546875" style="46"/>
    <col min="15105" max="15105" width="5.28515625" style="46" customWidth="1"/>
    <col min="15106" max="15106" width="31.28515625" style="46" customWidth="1"/>
    <col min="15107" max="15107" width="6.140625" style="46" customWidth="1"/>
    <col min="15108" max="15108" width="14.85546875" style="46" customWidth="1"/>
    <col min="15109" max="15109" width="6.140625" style="46" customWidth="1"/>
    <col min="15110" max="15110" width="13.42578125" style="46" customWidth="1"/>
    <col min="15111" max="15111" width="6.140625" style="46" customWidth="1"/>
    <col min="15112" max="15112" width="11.85546875" style="46" bestFit="1" customWidth="1"/>
    <col min="15113" max="15114" width="7.7109375" style="46" customWidth="1"/>
    <col min="15115" max="15115" width="14.85546875" style="46" customWidth="1"/>
    <col min="15116" max="15117" width="11.42578125" style="46" customWidth="1"/>
    <col min="15118" max="15360" width="8.85546875" style="46"/>
    <col min="15361" max="15361" width="5.28515625" style="46" customWidth="1"/>
    <col min="15362" max="15362" width="31.28515625" style="46" customWidth="1"/>
    <col min="15363" max="15363" width="6.140625" style="46" customWidth="1"/>
    <col min="15364" max="15364" width="14.85546875" style="46" customWidth="1"/>
    <col min="15365" max="15365" width="6.140625" style="46" customWidth="1"/>
    <col min="15366" max="15366" width="13.42578125" style="46" customWidth="1"/>
    <col min="15367" max="15367" width="6.140625" style="46" customWidth="1"/>
    <col min="15368" max="15368" width="11.85546875" style="46" bestFit="1" customWidth="1"/>
    <col min="15369" max="15370" width="7.7109375" style="46" customWidth="1"/>
    <col min="15371" max="15371" width="14.85546875" style="46" customWidth="1"/>
    <col min="15372" max="15373" width="11.42578125" style="46" customWidth="1"/>
    <col min="15374" max="15616" width="8.85546875" style="46"/>
    <col min="15617" max="15617" width="5.28515625" style="46" customWidth="1"/>
    <col min="15618" max="15618" width="31.28515625" style="46" customWidth="1"/>
    <col min="15619" max="15619" width="6.140625" style="46" customWidth="1"/>
    <col min="15620" max="15620" width="14.85546875" style="46" customWidth="1"/>
    <col min="15621" max="15621" width="6.140625" style="46" customWidth="1"/>
    <col min="15622" max="15622" width="13.42578125" style="46" customWidth="1"/>
    <col min="15623" max="15623" width="6.140625" style="46" customWidth="1"/>
    <col min="15624" max="15624" width="11.85546875" style="46" bestFit="1" customWidth="1"/>
    <col min="15625" max="15626" width="7.7109375" style="46" customWidth="1"/>
    <col min="15627" max="15627" width="14.85546875" style="46" customWidth="1"/>
    <col min="15628" max="15629" width="11.42578125" style="46" customWidth="1"/>
    <col min="15630" max="15872" width="8.85546875" style="46"/>
    <col min="15873" max="15873" width="5.28515625" style="46" customWidth="1"/>
    <col min="15874" max="15874" width="31.28515625" style="46" customWidth="1"/>
    <col min="15875" max="15875" width="6.140625" style="46" customWidth="1"/>
    <col min="15876" max="15876" width="14.85546875" style="46" customWidth="1"/>
    <col min="15877" max="15877" width="6.140625" style="46" customWidth="1"/>
    <col min="15878" max="15878" width="13.42578125" style="46" customWidth="1"/>
    <col min="15879" max="15879" width="6.140625" style="46" customWidth="1"/>
    <col min="15880" max="15880" width="11.85546875" style="46" bestFit="1" customWidth="1"/>
    <col min="15881" max="15882" width="7.7109375" style="46" customWidth="1"/>
    <col min="15883" max="15883" width="14.85546875" style="46" customWidth="1"/>
    <col min="15884" max="15885" width="11.42578125" style="46" customWidth="1"/>
    <col min="15886" max="16128" width="8.85546875" style="46"/>
    <col min="16129" max="16129" width="5.28515625" style="46" customWidth="1"/>
    <col min="16130" max="16130" width="31.28515625" style="46" customWidth="1"/>
    <col min="16131" max="16131" width="6.140625" style="46" customWidth="1"/>
    <col min="16132" max="16132" width="14.85546875" style="46" customWidth="1"/>
    <col min="16133" max="16133" width="6.140625" style="46" customWidth="1"/>
    <col min="16134" max="16134" width="13.42578125" style="46" customWidth="1"/>
    <col min="16135" max="16135" width="6.140625" style="46" customWidth="1"/>
    <col min="16136" max="16136" width="11.85546875" style="46" bestFit="1" customWidth="1"/>
    <col min="16137" max="16138" width="7.7109375" style="46" customWidth="1"/>
    <col min="16139" max="16139" width="14.85546875" style="46" customWidth="1"/>
    <col min="16140" max="16141" width="11.42578125" style="46" customWidth="1"/>
    <col min="16142" max="16384" width="8.85546875" style="46"/>
  </cols>
  <sheetData>
    <row r="1" spans="1:18" ht="16.5" customHeight="1" x14ac:dyDescent="0.2">
      <c r="P1" s="540" t="s">
        <v>306</v>
      </c>
      <c r="Q1" s="540"/>
      <c r="R1" s="298"/>
    </row>
    <row r="2" spans="1:18" ht="27" customHeight="1" x14ac:dyDescent="0.2">
      <c r="A2" s="541" t="s">
        <v>307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</row>
    <row r="3" spans="1:18" ht="25.5" customHeight="1" x14ac:dyDescent="0.2">
      <c r="A3" s="541" t="s">
        <v>714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</row>
    <row r="4" spans="1:18" ht="16.5" thickBot="1" x14ac:dyDescent="0.25">
      <c r="A4" s="47"/>
      <c r="B4" s="47"/>
      <c r="C4" s="47"/>
      <c r="D4" s="48"/>
      <c r="E4" s="47"/>
      <c r="F4" s="48"/>
      <c r="G4" s="47"/>
      <c r="H4" s="48"/>
      <c r="I4" s="47"/>
      <c r="J4" s="47"/>
      <c r="K4" s="48"/>
      <c r="L4" s="47"/>
      <c r="M4" s="49"/>
    </row>
    <row r="5" spans="1:18" ht="27.75" customHeight="1" x14ac:dyDescent="0.2">
      <c r="A5" s="536" t="s">
        <v>36</v>
      </c>
      <c r="B5" s="538" t="s">
        <v>268</v>
      </c>
      <c r="C5" s="525" t="s">
        <v>269</v>
      </c>
      <c r="D5" s="526"/>
      <c r="E5" s="525" t="s">
        <v>270</v>
      </c>
      <c r="F5" s="526"/>
      <c r="G5" s="525" t="s">
        <v>424</v>
      </c>
      <c r="H5" s="526"/>
      <c r="I5" s="525" t="s">
        <v>425</v>
      </c>
      <c r="J5" s="526"/>
      <c r="K5" s="525" t="s">
        <v>426</v>
      </c>
      <c r="L5" s="526"/>
      <c r="M5" s="527" t="s">
        <v>271</v>
      </c>
      <c r="N5" s="527" t="s">
        <v>272</v>
      </c>
      <c r="O5" s="529" t="s">
        <v>273</v>
      </c>
      <c r="P5" s="529" t="s">
        <v>274</v>
      </c>
      <c r="Q5" s="531" t="s">
        <v>275</v>
      </c>
    </row>
    <row r="6" spans="1:18" ht="53.25" customHeight="1" x14ac:dyDescent="0.2">
      <c r="A6" s="537"/>
      <c r="B6" s="539"/>
      <c r="C6" s="209" t="s">
        <v>276</v>
      </c>
      <c r="D6" s="210" t="s">
        <v>277</v>
      </c>
      <c r="E6" s="209" t="s">
        <v>276</v>
      </c>
      <c r="F6" s="210" t="s">
        <v>277</v>
      </c>
      <c r="G6" s="209" t="s">
        <v>276</v>
      </c>
      <c r="H6" s="210" t="s">
        <v>277</v>
      </c>
      <c r="I6" s="209" t="s">
        <v>276</v>
      </c>
      <c r="J6" s="210" t="s">
        <v>277</v>
      </c>
      <c r="K6" s="209" t="s">
        <v>276</v>
      </c>
      <c r="L6" s="210" t="s">
        <v>277</v>
      </c>
      <c r="M6" s="528"/>
      <c r="N6" s="528"/>
      <c r="O6" s="530"/>
      <c r="P6" s="530"/>
      <c r="Q6" s="532"/>
    </row>
    <row r="7" spans="1:18" s="51" customFormat="1" ht="27" x14ac:dyDescent="0.2">
      <c r="A7" s="251">
        <v>1</v>
      </c>
      <c r="B7" s="205">
        <v>2</v>
      </c>
      <c r="C7" s="205">
        <v>3</v>
      </c>
      <c r="D7" s="206">
        <v>4</v>
      </c>
      <c r="E7" s="206">
        <v>5</v>
      </c>
      <c r="F7" s="206">
        <v>6</v>
      </c>
      <c r="G7" s="206">
        <v>7</v>
      </c>
      <c r="H7" s="206">
        <v>8</v>
      </c>
      <c r="I7" s="206">
        <v>9</v>
      </c>
      <c r="J7" s="206">
        <v>10</v>
      </c>
      <c r="K7" s="206">
        <v>11</v>
      </c>
      <c r="L7" s="206">
        <v>12</v>
      </c>
      <c r="M7" s="207">
        <v>13</v>
      </c>
      <c r="N7" s="207" t="s">
        <v>427</v>
      </c>
      <c r="O7" s="208" t="s">
        <v>428</v>
      </c>
      <c r="P7" s="207">
        <v>16</v>
      </c>
      <c r="Q7" s="252">
        <v>17</v>
      </c>
    </row>
    <row r="8" spans="1:18" x14ac:dyDescent="0.2">
      <c r="A8" s="247" t="s">
        <v>40</v>
      </c>
      <c r="B8" s="248" t="s">
        <v>41</v>
      </c>
      <c r="C8" s="253">
        <v>5</v>
      </c>
      <c r="D8" s="254">
        <v>1918562.2</v>
      </c>
      <c r="E8" s="253">
        <v>1</v>
      </c>
      <c r="F8" s="254">
        <v>10200</v>
      </c>
      <c r="G8" s="254"/>
      <c r="H8" s="254"/>
      <c r="I8" s="333"/>
      <c r="J8" s="254"/>
      <c r="K8" s="253"/>
      <c r="L8" s="254"/>
      <c r="M8" s="253">
        <v>0</v>
      </c>
      <c r="N8" s="253">
        <v>6</v>
      </c>
      <c r="O8" s="254">
        <v>1928762.2</v>
      </c>
      <c r="P8" s="37">
        <v>0.12266916254836492</v>
      </c>
      <c r="Q8" s="37">
        <v>9.6230954290296711E-2</v>
      </c>
    </row>
    <row r="9" spans="1:18" x14ac:dyDescent="0.2">
      <c r="A9" s="250" t="s">
        <v>42</v>
      </c>
      <c r="B9" s="249" t="s">
        <v>43</v>
      </c>
      <c r="C9" s="255">
        <v>28</v>
      </c>
      <c r="D9" s="256">
        <v>3953276.25</v>
      </c>
      <c r="E9" s="255"/>
      <c r="F9" s="256"/>
      <c r="G9" s="256"/>
      <c r="H9" s="256"/>
      <c r="I9" s="334">
        <v>9</v>
      </c>
      <c r="J9" s="256">
        <v>-864234.7699999999</v>
      </c>
      <c r="K9" s="255"/>
      <c r="L9" s="256"/>
      <c r="M9" s="255">
        <v>0</v>
      </c>
      <c r="N9" s="255">
        <v>37</v>
      </c>
      <c r="O9" s="256">
        <v>3089041.48</v>
      </c>
      <c r="P9" s="39">
        <v>0.19646285655575466</v>
      </c>
      <c r="Q9" s="39">
        <v>0.59342421812349644</v>
      </c>
    </row>
    <row r="10" spans="1:18" x14ac:dyDescent="0.2">
      <c r="A10" s="247" t="s">
        <v>44</v>
      </c>
      <c r="B10" s="248" t="s">
        <v>45</v>
      </c>
      <c r="C10" s="253">
        <v>8</v>
      </c>
      <c r="D10" s="254">
        <v>3026143.03</v>
      </c>
      <c r="E10" s="253"/>
      <c r="F10" s="254"/>
      <c r="G10" s="254"/>
      <c r="H10" s="254"/>
      <c r="I10" s="333"/>
      <c r="J10" s="254"/>
      <c r="K10" s="253"/>
      <c r="L10" s="254"/>
      <c r="M10" s="253">
        <v>0</v>
      </c>
      <c r="N10" s="253">
        <v>8</v>
      </c>
      <c r="O10" s="254">
        <v>3026143.03</v>
      </c>
      <c r="P10" s="37">
        <v>0.1924625188328927</v>
      </c>
      <c r="Q10" s="37">
        <v>0.12830793905372895</v>
      </c>
    </row>
    <row r="11" spans="1:18" ht="18.75" x14ac:dyDescent="0.2">
      <c r="A11" s="250" t="s">
        <v>278</v>
      </c>
      <c r="B11" s="249" t="s">
        <v>279</v>
      </c>
      <c r="C11" s="255">
        <v>2</v>
      </c>
      <c r="D11" s="256">
        <v>1071900.8999999999</v>
      </c>
      <c r="E11" s="255">
        <v>1</v>
      </c>
      <c r="F11" s="256">
        <v>24000</v>
      </c>
      <c r="G11" s="256"/>
      <c r="H11" s="256"/>
      <c r="I11" s="334">
        <v>1</v>
      </c>
      <c r="J11" s="256">
        <v>-106899.26</v>
      </c>
      <c r="K11" s="255"/>
      <c r="L11" s="256"/>
      <c r="M11" s="255">
        <v>0</v>
      </c>
      <c r="N11" s="255">
        <v>4</v>
      </c>
      <c r="O11" s="256">
        <v>989001.6399999999</v>
      </c>
      <c r="P11" s="39">
        <v>6.2900446170999963E-2</v>
      </c>
      <c r="Q11" s="39">
        <v>6.4153969526864474E-2</v>
      </c>
    </row>
    <row r="12" spans="1:18" x14ac:dyDescent="0.2">
      <c r="A12" s="247" t="s">
        <v>46</v>
      </c>
      <c r="B12" s="248" t="s">
        <v>47</v>
      </c>
      <c r="C12" s="253">
        <v>101</v>
      </c>
      <c r="D12" s="254">
        <v>46663354.359999999</v>
      </c>
      <c r="E12" s="253">
        <v>1</v>
      </c>
      <c r="F12" s="254">
        <v>92000</v>
      </c>
      <c r="G12" s="254"/>
      <c r="H12" s="254"/>
      <c r="I12" s="333">
        <v>15</v>
      </c>
      <c r="J12" s="254">
        <v>-1795026.26</v>
      </c>
      <c r="K12" s="253"/>
      <c r="L12" s="254"/>
      <c r="M12" s="253">
        <v>3</v>
      </c>
      <c r="N12" s="253">
        <v>120</v>
      </c>
      <c r="O12" s="254">
        <v>44960328.100000001</v>
      </c>
      <c r="P12" s="37">
        <v>2.859474224415389</v>
      </c>
      <c r="Q12" s="37">
        <v>1.9246190858059342</v>
      </c>
    </row>
    <row r="13" spans="1:18" x14ac:dyDescent="0.2">
      <c r="A13" s="250" t="s">
        <v>48</v>
      </c>
      <c r="B13" s="249" t="s">
        <v>49</v>
      </c>
      <c r="C13" s="255">
        <v>20</v>
      </c>
      <c r="D13" s="256">
        <v>5724020.1399999997</v>
      </c>
      <c r="E13" s="255"/>
      <c r="F13" s="256"/>
      <c r="G13" s="256"/>
      <c r="H13" s="256"/>
      <c r="I13" s="334">
        <v>1</v>
      </c>
      <c r="J13" s="256">
        <v>-30000</v>
      </c>
      <c r="K13" s="255"/>
      <c r="L13" s="256"/>
      <c r="M13" s="255">
        <v>0</v>
      </c>
      <c r="N13" s="255">
        <v>21</v>
      </c>
      <c r="O13" s="256">
        <v>5694020.1399999997</v>
      </c>
      <c r="P13" s="39">
        <v>0.36213934621246913</v>
      </c>
      <c r="Q13" s="39">
        <v>0.33680834001603849</v>
      </c>
    </row>
    <row r="14" spans="1:18" x14ac:dyDescent="0.2">
      <c r="A14" s="247" t="s">
        <v>390</v>
      </c>
      <c r="B14" s="248" t="s">
        <v>391</v>
      </c>
      <c r="C14" s="253">
        <v>1</v>
      </c>
      <c r="D14" s="254">
        <v>419352.17</v>
      </c>
      <c r="E14" s="253"/>
      <c r="F14" s="254"/>
      <c r="G14" s="254"/>
      <c r="H14" s="254"/>
      <c r="I14" s="333"/>
      <c r="J14" s="254"/>
      <c r="K14" s="253"/>
      <c r="L14" s="254"/>
      <c r="M14" s="253">
        <v>0</v>
      </c>
      <c r="N14" s="253">
        <v>1</v>
      </c>
      <c r="O14" s="254">
        <v>419352.17</v>
      </c>
      <c r="P14" s="37">
        <v>2.6670773362698397E-2</v>
      </c>
      <c r="Q14" s="37">
        <v>1.6038492381716118E-2</v>
      </c>
    </row>
    <row r="15" spans="1:18" x14ac:dyDescent="0.2">
      <c r="A15" s="250" t="s">
        <v>50</v>
      </c>
      <c r="B15" s="249" t="s">
        <v>51</v>
      </c>
      <c r="C15" s="255">
        <v>12</v>
      </c>
      <c r="D15" s="256">
        <v>6253277.5800000001</v>
      </c>
      <c r="E15" s="255"/>
      <c r="F15" s="256"/>
      <c r="G15" s="256"/>
      <c r="H15" s="256"/>
      <c r="I15" s="334"/>
      <c r="J15" s="256"/>
      <c r="K15" s="255"/>
      <c r="L15" s="256"/>
      <c r="M15" s="255">
        <v>0</v>
      </c>
      <c r="N15" s="255">
        <v>12</v>
      </c>
      <c r="O15" s="256">
        <v>6253277.5800000001</v>
      </c>
      <c r="P15" s="39">
        <v>0.39770808652360878</v>
      </c>
      <c r="Q15" s="39">
        <v>0.19246190858059342</v>
      </c>
    </row>
    <row r="16" spans="1:18" x14ac:dyDescent="0.2">
      <c r="A16" s="247" t="s">
        <v>315</v>
      </c>
      <c r="B16" s="248" t="s">
        <v>316</v>
      </c>
      <c r="C16" s="253">
        <v>3</v>
      </c>
      <c r="D16" s="254">
        <v>1450456</v>
      </c>
      <c r="E16" s="253"/>
      <c r="F16" s="254"/>
      <c r="G16" s="254"/>
      <c r="H16" s="254"/>
      <c r="I16" s="333"/>
      <c r="J16" s="254"/>
      <c r="K16" s="253"/>
      <c r="L16" s="254"/>
      <c r="M16" s="253">
        <v>0</v>
      </c>
      <c r="N16" s="253">
        <v>3</v>
      </c>
      <c r="O16" s="254">
        <v>1450456</v>
      </c>
      <c r="P16" s="37">
        <v>9.2248916342953624E-2</v>
      </c>
      <c r="Q16" s="37">
        <v>4.8115477145148355E-2</v>
      </c>
    </row>
    <row r="17" spans="1:17" x14ac:dyDescent="0.2">
      <c r="A17" s="250" t="s">
        <v>52</v>
      </c>
      <c r="B17" s="249" t="s">
        <v>53</v>
      </c>
      <c r="C17" s="255">
        <v>1</v>
      </c>
      <c r="D17" s="256">
        <v>261590.39999999999</v>
      </c>
      <c r="E17" s="255"/>
      <c r="F17" s="256"/>
      <c r="G17" s="256"/>
      <c r="H17" s="256"/>
      <c r="I17" s="334"/>
      <c r="J17" s="256"/>
      <c r="K17" s="255"/>
      <c r="L17" s="256"/>
      <c r="M17" s="255">
        <v>0</v>
      </c>
      <c r="N17" s="255">
        <v>1</v>
      </c>
      <c r="O17" s="256">
        <v>261590.39999999999</v>
      </c>
      <c r="P17" s="39">
        <v>1.6637134063852869E-2</v>
      </c>
      <c r="Q17" s="39">
        <v>1.6038492381716118E-2</v>
      </c>
    </row>
    <row r="18" spans="1:17" x14ac:dyDescent="0.2">
      <c r="A18" s="247" t="s">
        <v>280</v>
      </c>
      <c r="B18" s="248" t="s">
        <v>281</v>
      </c>
      <c r="C18" s="253">
        <v>57</v>
      </c>
      <c r="D18" s="254">
        <v>6321645.1600000001</v>
      </c>
      <c r="E18" s="253">
        <v>12</v>
      </c>
      <c r="F18" s="254">
        <v>148698.34</v>
      </c>
      <c r="G18" s="254"/>
      <c r="H18" s="254"/>
      <c r="I18" s="333">
        <v>37</v>
      </c>
      <c r="J18" s="254">
        <v>-674505.84999999986</v>
      </c>
      <c r="K18" s="253"/>
      <c r="L18" s="254"/>
      <c r="M18" s="253">
        <v>0</v>
      </c>
      <c r="N18" s="253">
        <v>106</v>
      </c>
      <c r="O18" s="254">
        <v>5795837.6500000004</v>
      </c>
      <c r="P18" s="37">
        <v>0.36861493386368904</v>
      </c>
      <c r="Q18" s="37">
        <v>1.7000801924619087</v>
      </c>
    </row>
    <row r="19" spans="1:17" x14ac:dyDescent="0.2">
      <c r="A19" s="250" t="s">
        <v>54</v>
      </c>
      <c r="B19" s="249" t="s">
        <v>55</v>
      </c>
      <c r="C19" s="255">
        <v>23</v>
      </c>
      <c r="D19" s="256">
        <v>5746909.8399999989</v>
      </c>
      <c r="E19" s="255">
        <v>1</v>
      </c>
      <c r="F19" s="256">
        <v>41280</v>
      </c>
      <c r="G19" s="256"/>
      <c r="H19" s="256"/>
      <c r="I19" s="334">
        <v>4</v>
      </c>
      <c r="J19" s="256">
        <v>-118775.42000000001</v>
      </c>
      <c r="K19" s="255"/>
      <c r="L19" s="256"/>
      <c r="M19" s="255">
        <v>0</v>
      </c>
      <c r="N19" s="255">
        <v>28</v>
      </c>
      <c r="O19" s="256">
        <v>5669414.419999999</v>
      </c>
      <c r="P19" s="39">
        <v>0.3605744238667804</v>
      </c>
      <c r="Q19" s="39">
        <v>0.44907778668805132</v>
      </c>
    </row>
    <row r="20" spans="1:17" x14ac:dyDescent="0.2">
      <c r="A20" s="247" t="s">
        <v>56</v>
      </c>
      <c r="B20" s="248" t="s">
        <v>57</v>
      </c>
      <c r="C20" s="253">
        <v>2</v>
      </c>
      <c r="D20" s="254">
        <v>140799.20000000001</v>
      </c>
      <c r="E20" s="253"/>
      <c r="F20" s="254"/>
      <c r="G20" s="254"/>
      <c r="H20" s="254"/>
      <c r="I20" s="333"/>
      <c r="J20" s="254"/>
      <c r="K20" s="253"/>
      <c r="L20" s="254"/>
      <c r="M20" s="253">
        <v>0</v>
      </c>
      <c r="N20" s="253">
        <v>2</v>
      </c>
      <c r="O20" s="254">
        <v>140799.20000000001</v>
      </c>
      <c r="P20" s="37">
        <v>8.9548208438965382E-3</v>
      </c>
      <c r="Q20" s="37">
        <v>3.2076984763432237E-2</v>
      </c>
    </row>
    <row r="21" spans="1:17" x14ac:dyDescent="0.2">
      <c r="A21" s="250" t="s">
        <v>58</v>
      </c>
      <c r="B21" s="249" t="s">
        <v>59</v>
      </c>
      <c r="C21" s="255">
        <v>17</v>
      </c>
      <c r="D21" s="256">
        <v>3776487.4</v>
      </c>
      <c r="E21" s="255">
        <v>1</v>
      </c>
      <c r="F21" s="256">
        <v>57600</v>
      </c>
      <c r="G21" s="256"/>
      <c r="H21" s="256"/>
      <c r="I21" s="334"/>
      <c r="J21" s="256"/>
      <c r="K21" s="255"/>
      <c r="L21" s="256"/>
      <c r="M21" s="255">
        <v>0</v>
      </c>
      <c r="N21" s="255">
        <v>18</v>
      </c>
      <c r="O21" s="256">
        <v>3834087.4</v>
      </c>
      <c r="P21" s="39">
        <v>0.24384773327434447</v>
      </c>
      <c r="Q21" s="39">
        <v>0.28869286287089013</v>
      </c>
    </row>
    <row r="22" spans="1:17" x14ac:dyDescent="0.2">
      <c r="A22" s="247" t="s">
        <v>282</v>
      </c>
      <c r="B22" s="248" t="s">
        <v>283</v>
      </c>
      <c r="C22" s="253">
        <v>1</v>
      </c>
      <c r="D22" s="254">
        <v>396480</v>
      </c>
      <c r="E22" s="253"/>
      <c r="F22" s="254"/>
      <c r="G22" s="254"/>
      <c r="H22" s="254"/>
      <c r="I22" s="333"/>
      <c r="J22" s="254"/>
      <c r="K22" s="253"/>
      <c r="L22" s="254"/>
      <c r="M22" s="253">
        <v>0</v>
      </c>
      <c r="N22" s="253">
        <v>1</v>
      </c>
      <c r="O22" s="254">
        <v>396480</v>
      </c>
      <c r="P22" s="37">
        <v>2.5216104695112609E-2</v>
      </c>
      <c r="Q22" s="37">
        <v>1.6038492381716118E-2</v>
      </c>
    </row>
    <row r="23" spans="1:17" x14ac:dyDescent="0.2">
      <c r="A23" s="250" t="s">
        <v>60</v>
      </c>
      <c r="B23" s="249" t="s">
        <v>61</v>
      </c>
      <c r="C23" s="255">
        <v>16</v>
      </c>
      <c r="D23" s="256">
        <v>4506142.91</v>
      </c>
      <c r="E23" s="255">
        <v>1</v>
      </c>
      <c r="F23" s="256">
        <v>24450</v>
      </c>
      <c r="G23" s="256"/>
      <c r="H23" s="256"/>
      <c r="I23" s="334">
        <v>5</v>
      </c>
      <c r="J23" s="256">
        <v>-213436.82</v>
      </c>
      <c r="K23" s="255"/>
      <c r="L23" s="256"/>
      <c r="M23" s="255">
        <v>0</v>
      </c>
      <c r="N23" s="255">
        <v>22</v>
      </c>
      <c r="O23" s="256">
        <v>4317156.09</v>
      </c>
      <c r="P23" s="39">
        <v>0.2745708735638191</v>
      </c>
      <c r="Q23" s="39">
        <v>0.35284683239775461</v>
      </c>
    </row>
    <row r="24" spans="1:17" x14ac:dyDescent="0.2">
      <c r="A24" s="247" t="s">
        <v>62</v>
      </c>
      <c r="B24" s="248" t="s">
        <v>63</v>
      </c>
      <c r="C24" s="253">
        <v>3</v>
      </c>
      <c r="D24" s="254">
        <v>1054330.21</v>
      </c>
      <c r="E24" s="253"/>
      <c r="F24" s="254"/>
      <c r="G24" s="254"/>
      <c r="H24" s="254"/>
      <c r="I24" s="333">
        <v>1</v>
      </c>
      <c r="J24" s="254">
        <v>-3513.12</v>
      </c>
      <c r="K24" s="253"/>
      <c r="L24" s="254"/>
      <c r="M24" s="253">
        <v>0</v>
      </c>
      <c r="N24" s="253">
        <v>4</v>
      </c>
      <c r="O24" s="254">
        <v>1050817.0899999999</v>
      </c>
      <c r="P24" s="37">
        <v>6.6831905157520091E-2</v>
      </c>
      <c r="Q24" s="37">
        <v>6.4153969526864474E-2</v>
      </c>
    </row>
    <row r="25" spans="1:17" x14ac:dyDescent="0.2">
      <c r="A25" s="250" t="s">
        <v>66</v>
      </c>
      <c r="B25" s="249" t="s">
        <v>67</v>
      </c>
      <c r="C25" s="255">
        <v>1859</v>
      </c>
      <c r="D25" s="256">
        <v>192748013.6399999</v>
      </c>
      <c r="E25" s="255">
        <v>50</v>
      </c>
      <c r="F25" s="256">
        <v>499791.76000000007</v>
      </c>
      <c r="G25" s="256"/>
      <c r="H25" s="256"/>
      <c r="I25" s="334">
        <v>312</v>
      </c>
      <c r="J25" s="256">
        <v>-9906568.4300000016</v>
      </c>
      <c r="K25" s="255">
        <v>13</v>
      </c>
      <c r="L25" s="256">
        <v>-2442847.84</v>
      </c>
      <c r="M25" s="255">
        <v>10</v>
      </c>
      <c r="N25" s="255">
        <v>2244</v>
      </c>
      <c r="O25" s="256">
        <v>180898389.12999988</v>
      </c>
      <c r="P25" s="39">
        <v>11.505126915555129</v>
      </c>
      <c r="Q25" s="39">
        <v>35.990376904570972</v>
      </c>
    </row>
    <row r="26" spans="1:17" x14ac:dyDescent="0.2">
      <c r="A26" s="247" t="s">
        <v>68</v>
      </c>
      <c r="B26" s="248" t="s">
        <v>69</v>
      </c>
      <c r="C26" s="253">
        <v>1</v>
      </c>
      <c r="D26" s="254">
        <v>16200</v>
      </c>
      <c r="E26" s="253"/>
      <c r="F26" s="254"/>
      <c r="G26" s="254"/>
      <c r="H26" s="254"/>
      <c r="I26" s="333"/>
      <c r="J26" s="254"/>
      <c r="K26" s="253"/>
      <c r="L26" s="254"/>
      <c r="M26" s="253">
        <v>0</v>
      </c>
      <c r="N26" s="253">
        <v>1</v>
      </c>
      <c r="O26" s="254">
        <v>16200</v>
      </c>
      <c r="P26" s="37">
        <v>1.0303190477724583E-3</v>
      </c>
      <c r="Q26" s="37">
        <v>1.6038492381716118E-2</v>
      </c>
    </row>
    <row r="27" spans="1:17" x14ac:dyDescent="0.2">
      <c r="A27" s="250" t="s">
        <v>402</v>
      </c>
      <c r="B27" s="249" t="s">
        <v>403</v>
      </c>
      <c r="C27" s="255">
        <v>3</v>
      </c>
      <c r="D27" s="256">
        <v>402600</v>
      </c>
      <c r="E27" s="255"/>
      <c r="F27" s="256"/>
      <c r="G27" s="256"/>
      <c r="H27" s="256"/>
      <c r="I27" s="334"/>
      <c r="J27" s="256"/>
      <c r="K27" s="255"/>
      <c r="L27" s="256"/>
      <c r="M27" s="255">
        <v>0</v>
      </c>
      <c r="N27" s="255">
        <v>3</v>
      </c>
      <c r="O27" s="256">
        <v>402600</v>
      </c>
      <c r="P27" s="39">
        <v>2.5605336335382204E-2</v>
      </c>
      <c r="Q27" s="39">
        <v>4.8115477145148355E-2</v>
      </c>
    </row>
    <row r="28" spans="1:17" x14ac:dyDescent="0.2">
      <c r="A28" s="247" t="s">
        <v>70</v>
      </c>
      <c r="B28" s="248" t="s">
        <v>71</v>
      </c>
      <c r="C28" s="253">
        <v>18</v>
      </c>
      <c r="D28" s="254">
        <v>7268940</v>
      </c>
      <c r="E28" s="253"/>
      <c r="F28" s="254"/>
      <c r="G28" s="254"/>
      <c r="H28" s="254"/>
      <c r="I28" s="333"/>
      <c r="J28" s="254"/>
      <c r="K28" s="253"/>
      <c r="L28" s="254"/>
      <c r="M28" s="253">
        <v>0</v>
      </c>
      <c r="N28" s="253">
        <v>18</v>
      </c>
      <c r="O28" s="254">
        <v>7268940</v>
      </c>
      <c r="P28" s="37">
        <v>0.46230415673550201</v>
      </c>
      <c r="Q28" s="37">
        <v>0.28869286287089013</v>
      </c>
    </row>
    <row r="29" spans="1:17" ht="18.75" x14ac:dyDescent="0.2">
      <c r="A29" s="250" t="s">
        <v>72</v>
      </c>
      <c r="B29" s="249" t="s">
        <v>73</v>
      </c>
      <c r="C29" s="255">
        <v>6</v>
      </c>
      <c r="D29" s="256">
        <v>1398569.74</v>
      </c>
      <c r="E29" s="255">
        <v>1</v>
      </c>
      <c r="F29" s="256">
        <v>88200</v>
      </c>
      <c r="G29" s="256"/>
      <c r="H29" s="256"/>
      <c r="I29" s="334"/>
      <c r="J29" s="256"/>
      <c r="K29" s="255"/>
      <c r="L29" s="256"/>
      <c r="M29" s="255">
        <v>1</v>
      </c>
      <c r="N29" s="255">
        <v>8</v>
      </c>
      <c r="O29" s="256">
        <v>1486769.74</v>
      </c>
      <c r="P29" s="39">
        <v>9.4558468072450955E-2</v>
      </c>
      <c r="Q29" s="39">
        <v>0.12830793905372895</v>
      </c>
    </row>
    <row r="30" spans="1:17" x14ac:dyDescent="0.2">
      <c r="A30" s="247" t="s">
        <v>579</v>
      </c>
      <c r="B30" s="248" t="s">
        <v>580</v>
      </c>
      <c r="C30" s="253">
        <v>9</v>
      </c>
      <c r="D30" s="254">
        <v>1556623.34</v>
      </c>
      <c r="E30" s="253"/>
      <c r="F30" s="254"/>
      <c r="G30" s="254"/>
      <c r="H30" s="254"/>
      <c r="I30" s="333"/>
      <c r="J30" s="254"/>
      <c r="K30" s="253"/>
      <c r="L30" s="254"/>
      <c r="M30" s="253">
        <v>0</v>
      </c>
      <c r="N30" s="253">
        <v>9</v>
      </c>
      <c r="O30" s="254">
        <v>1556623.34</v>
      </c>
      <c r="P30" s="37">
        <v>9.9001152926492808E-2</v>
      </c>
      <c r="Q30" s="37">
        <v>0.14434643143544507</v>
      </c>
    </row>
    <row r="31" spans="1:17" x14ac:dyDescent="0.2">
      <c r="A31" s="250" t="s">
        <v>74</v>
      </c>
      <c r="B31" s="249" t="s">
        <v>75</v>
      </c>
      <c r="C31" s="255">
        <v>5</v>
      </c>
      <c r="D31" s="256">
        <v>1633635.0899999999</v>
      </c>
      <c r="E31" s="255"/>
      <c r="F31" s="256"/>
      <c r="G31" s="256"/>
      <c r="H31" s="256"/>
      <c r="I31" s="334"/>
      <c r="J31" s="256"/>
      <c r="K31" s="255"/>
      <c r="L31" s="256"/>
      <c r="M31" s="255">
        <v>0</v>
      </c>
      <c r="N31" s="255">
        <v>5</v>
      </c>
      <c r="O31" s="256">
        <v>1633635.0899999999</v>
      </c>
      <c r="P31" s="39">
        <v>0.10389909569978235</v>
      </c>
      <c r="Q31" s="39">
        <v>8.0192461908580592E-2</v>
      </c>
    </row>
    <row r="32" spans="1:17" x14ac:dyDescent="0.2">
      <c r="A32" s="247" t="s">
        <v>508</v>
      </c>
      <c r="B32" s="248" t="s">
        <v>509</v>
      </c>
      <c r="C32" s="253">
        <v>6</v>
      </c>
      <c r="D32" s="254">
        <v>463059.72</v>
      </c>
      <c r="E32" s="253"/>
      <c r="F32" s="254"/>
      <c r="G32" s="254"/>
      <c r="H32" s="254"/>
      <c r="I32" s="333"/>
      <c r="J32" s="254"/>
      <c r="K32" s="253"/>
      <c r="L32" s="254"/>
      <c r="M32" s="253">
        <v>0</v>
      </c>
      <c r="N32" s="253">
        <v>6</v>
      </c>
      <c r="O32" s="254">
        <v>463059.72</v>
      </c>
      <c r="P32" s="37">
        <v>2.9450570973591429E-2</v>
      </c>
      <c r="Q32" s="37">
        <v>9.6230954290296711E-2</v>
      </c>
    </row>
    <row r="33" spans="1:17" x14ac:dyDescent="0.2">
      <c r="A33" s="250" t="s">
        <v>76</v>
      </c>
      <c r="B33" s="249" t="s">
        <v>585</v>
      </c>
      <c r="C33" s="255">
        <v>4</v>
      </c>
      <c r="D33" s="256">
        <v>1553082</v>
      </c>
      <c r="E33" s="255"/>
      <c r="F33" s="256"/>
      <c r="G33" s="256"/>
      <c r="H33" s="256"/>
      <c r="I33" s="334"/>
      <c r="J33" s="256"/>
      <c r="K33" s="255"/>
      <c r="L33" s="256"/>
      <c r="M33" s="255">
        <v>0</v>
      </c>
      <c r="N33" s="255">
        <v>4</v>
      </c>
      <c r="O33" s="256">
        <v>1553082</v>
      </c>
      <c r="P33" s="39">
        <v>9.8775923910650931E-2</v>
      </c>
      <c r="Q33" s="39">
        <v>6.4153969526864474E-2</v>
      </c>
    </row>
    <row r="34" spans="1:17" x14ac:dyDescent="0.2">
      <c r="A34" s="247" t="s">
        <v>609</v>
      </c>
      <c r="B34" s="248" t="s">
        <v>610</v>
      </c>
      <c r="C34" s="253">
        <v>1</v>
      </c>
      <c r="D34" s="254">
        <v>47600</v>
      </c>
      <c r="E34" s="253"/>
      <c r="F34" s="254"/>
      <c r="G34" s="254"/>
      <c r="H34" s="254"/>
      <c r="I34" s="333"/>
      <c r="J34" s="254"/>
      <c r="K34" s="253"/>
      <c r="L34" s="254"/>
      <c r="M34" s="253">
        <v>0</v>
      </c>
      <c r="N34" s="253">
        <v>1</v>
      </c>
      <c r="O34" s="254">
        <v>47600</v>
      </c>
      <c r="P34" s="37">
        <v>3.0273572020968528E-3</v>
      </c>
      <c r="Q34" s="37">
        <v>1.6038492381716118E-2</v>
      </c>
    </row>
    <row r="35" spans="1:17" x14ac:dyDescent="0.2">
      <c r="A35" s="250" t="s">
        <v>77</v>
      </c>
      <c r="B35" s="249" t="s">
        <v>78</v>
      </c>
      <c r="C35" s="255">
        <v>1</v>
      </c>
      <c r="D35" s="256">
        <v>672000</v>
      </c>
      <c r="E35" s="255"/>
      <c r="F35" s="256"/>
      <c r="G35" s="256"/>
      <c r="H35" s="256"/>
      <c r="I35" s="334"/>
      <c r="J35" s="256"/>
      <c r="K35" s="255"/>
      <c r="L35" s="256"/>
      <c r="M35" s="255">
        <v>0</v>
      </c>
      <c r="N35" s="255">
        <v>1</v>
      </c>
      <c r="O35" s="256">
        <v>672000</v>
      </c>
      <c r="P35" s="39">
        <v>4.2739160500190859E-2</v>
      </c>
      <c r="Q35" s="39">
        <v>1.6038492381716118E-2</v>
      </c>
    </row>
    <row r="36" spans="1:17" x14ac:dyDescent="0.2">
      <c r="A36" s="247" t="s">
        <v>451</v>
      </c>
      <c r="B36" s="248" t="s">
        <v>452</v>
      </c>
      <c r="C36" s="253">
        <v>3</v>
      </c>
      <c r="D36" s="254">
        <v>500002.4</v>
      </c>
      <c r="E36" s="253"/>
      <c r="F36" s="254"/>
      <c r="G36" s="254"/>
      <c r="H36" s="254"/>
      <c r="I36" s="333"/>
      <c r="J36" s="254"/>
      <c r="K36" s="253"/>
      <c r="L36" s="254"/>
      <c r="M36" s="253">
        <v>0</v>
      </c>
      <c r="N36" s="253">
        <v>3</v>
      </c>
      <c r="O36" s="254">
        <v>500002.4</v>
      </c>
      <c r="P36" s="37">
        <v>3.1800123250119987E-2</v>
      </c>
      <c r="Q36" s="37">
        <v>4.8115477145148355E-2</v>
      </c>
    </row>
    <row r="37" spans="1:17" x14ac:dyDescent="0.2">
      <c r="A37" s="250" t="s">
        <v>79</v>
      </c>
      <c r="B37" s="249" t="s">
        <v>80</v>
      </c>
      <c r="C37" s="255">
        <v>1</v>
      </c>
      <c r="D37" s="256">
        <v>241140</v>
      </c>
      <c r="E37" s="255"/>
      <c r="F37" s="256"/>
      <c r="G37" s="256"/>
      <c r="H37" s="256"/>
      <c r="I37" s="334"/>
      <c r="J37" s="256"/>
      <c r="K37" s="255"/>
      <c r="L37" s="256"/>
      <c r="M37" s="255">
        <v>0</v>
      </c>
      <c r="N37" s="255">
        <v>1</v>
      </c>
      <c r="O37" s="256">
        <v>241140</v>
      </c>
      <c r="P37" s="39">
        <v>1.5336489825916703E-2</v>
      </c>
      <c r="Q37" s="39">
        <v>1.6038492381716118E-2</v>
      </c>
    </row>
    <row r="38" spans="1:17" x14ac:dyDescent="0.2">
      <c r="A38" s="247" t="s">
        <v>596</v>
      </c>
      <c r="B38" s="248" t="s">
        <v>597</v>
      </c>
      <c r="C38" s="253">
        <v>2</v>
      </c>
      <c r="D38" s="254">
        <v>201200</v>
      </c>
      <c r="E38" s="253"/>
      <c r="F38" s="254"/>
      <c r="G38" s="254"/>
      <c r="H38" s="254"/>
      <c r="I38" s="333"/>
      <c r="J38" s="254"/>
      <c r="K38" s="253"/>
      <c r="L38" s="254"/>
      <c r="M38" s="253">
        <v>0</v>
      </c>
      <c r="N38" s="253">
        <v>2</v>
      </c>
      <c r="O38" s="254">
        <v>201200</v>
      </c>
      <c r="P38" s="37">
        <v>1.2796308173569049E-2</v>
      </c>
      <c r="Q38" s="37">
        <v>3.2076984763432237E-2</v>
      </c>
    </row>
    <row r="39" spans="1:17" x14ac:dyDescent="0.2">
      <c r="A39" s="250" t="s">
        <v>81</v>
      </c>
      <c r="B39" s="249" t="s">
        <v>82</v>
      </c>
      <c r="C39" s="255">
        <v>4</v>
      </c>
      <c r="D39" s="256">
        <v>374801</v>
      </c>
      <c r="E39" s="255"/>
      <c r="F39" s="256"/>
      <c r="G39" s="256"/>
      <c r="H39" s="256"/>
      <c r="I39" s="334"/>
      <c r="J39" s="256"/>
      <c r="K39" s="255"/>
      <c r="L39" s="256"/>
      <c r="M39" s="255">
        <v>0</v>
      </c>
      <c r="N39" s="255">
        <v>4</v>
      </c>
      <c r="O39" s="256">
        <v>374801</v>
      </c>
      <c r="P39" s="39">
        <v>2.3837321569392909E-2</v>
      </c>
      <c r="Q39" s="39">
        <v>6.4153969526864474E-2</v>
      </c>
    </row>
    <row r="40" spans="1:17" ht="23.25" customHeight="1" x14ac:dyDescent="0.2">
      <c r="A40" s="247" t="s">
        <v>407</v>
      </c>
      <c r="B40" s="248" t="s">
        <v>408</v>
      </c>
      <c r="C40" s="253">
        <v>1</v>
      </c>
      <c r="D40" s="254">
        <v>704558.34</v>
      </c>
      <c r="E40" s="253"/>
      <c r="F40" s="254"/>
      <c r="G40" s="254"/>
      <c r="H40" s="254"/>
      <c r="I40" s="333"/>
      <c r="J40" s="254"/>
      <c r="K40" s="253"/>
      <c r="L40" s="254"/>
      <c r="M40" s="253">
        <v>0</v>
      </c>
      <c r="N40" s="253">
        <v>1</v>
      </c>
      <c r="O40" s="254">
        <v>704558.34</v>
      </c>
      <c r="P40" s="37">
        <v>4.4809869010428639E-2</v>
      </c>
      <c r="Q40" s="37">
        <v>1.6038492381716118E-2</v>
      </c>
    </row>
    <row r="41" spans="1:17" ht="18.75" x14ac:dyDescent="0.2">
      <c r="A41" s="250" t="s">
        <v>83</v>
      </c>
      <c r="B41" s="249" t="s">
        <v>84</v>
      </c>
      <c r="C41" s="255">
        <v>5</v>
      </c>
      <c r="D41" s="256">
        <v>465611.2</v>
      </c>
      <c r="E41" s="255"/>
      <c r="F41" s="256"/>
      <c r="G41" s="256"/>
      <c r="H41" s="256"/>
      <c r="I41" s="334">
        <v>1</v>
      </c>
      <c r="J41" s="256">
        <v>-11999.4</v>
      </c>
      <c r="K41" s="255"/>
      <c r="L41" s="256"/>
      <c r="M41" s="255">
        <v>0</v>
      </c>
      <c r="N41" s="255">
        <v>6</v>
      </c>
      <c r="O41" s="256">
        <v>453611.8</v>
      </c>
      <c r="P41" s="39">
        <v>2.8849683816935236E-2</v>
      </c>
      <c r="Q41" s="39">
        <v>9.6230954290296711E-2</v>
      </c>
    </row>
    <row r="42" spans="1:17" ht="18.75" x14ac:dyDescent="0.2">
      <c r="A42" s="247" t="s">
        <v>85</v>
      </c>
      <c r="B42" s="248" t="s">
        <v>86</v>
      </c>
      <c r="C42" s="253">
        <v>7</v>
      </c>
      <c r="D42" s="254">
        <v>1382309.3</v>
      </c>
      <c r="E42" s="253"/>
      <c r="F42" s="254"/>
      <c r="G42" s="254"/>
      <c r="H42" s="254"/>
      <c r="I42" s="333"/>
      <c r="J42" s="254"/>
      <c r="K42" s="253"/>
      <c r="L42" s="254"/>
      <c r="M42" s="253">
        <v>0</v>
      </c>
      <c r="N42" s="253">
        <v>7</v>
      </c>
      <c r="O42" s="254">
        <v>1382309.3</v>
      </c>
      <c r="P42" s="37">
        <v>8.7914790228581077E-2</v>
      </c>
      <c r="Q42" s="37">
        <v>0.11226944667201283</v>
      </c>
    </row>
    <row r="43" spans="1:17" x14ac:dyDescent="0.2">
      <c r="A43" s="250" t="s">
        <v>87</v>
      </c>
      <c r="B43" s="249" t="s">
        <v>88</v>
      </c>
      <c r="C43" s="255">
        <v>4</v>
      </c>
      <c r="D43" s="256">
        <v>848336</v>
      </c>
      <c r="E43" s="255"/>
      <c r="F43" s="256"/>
      <c r="G43" s="256"/>
      <c r="H43" s="256"/>
      <c r="I43" s="334"/>
      <c r="J43" s="256"/>
      <c r="K43" s="255"/>
      <c r="L43" s="256"/>
      <c r="M43" s="255">
        <v>0</v>
      </c>
      <c r="N43" s="255">
        <v>4</v>
      </c>
      <c r="O43" s="256">
        <v>848336</v>
      </c>
      <c r="P43" s="39">
        <v>5.3954119735252853E-2</v>
      </c>
      <c r="Q43" s="39">
        <v>6.4153969526864474E-2</v>
      </c>
    </row>
    <row r="44" spans="1:17" x14ac:dyDescent="0.2">
      <c r="A44" s="247" t="s">
        <v>89</v>
      </c>
      <c r="B44" s="248" t="s">
        <v>90</v>
      </c>
      <c r="C44" s="253">
        <v>7</v>
      </c>
      <c r="D44" s="254">
        <v>991990.12</v>
      </c>
      <c r="E44" s="253"/>
      <c r="F44" s="254"/>
      <c r="G44" s="254"/>
      <c r="H44" s="254"/>
      <c r="I44" s="333"/>
      <c r="J44" s="254"/>
      <c r="K44" s="253"/>
      <c r="L44" s="254"/>
      <c r="M44" s="253">
        <v>0</v>
      </c>
      <c r="N44" s="253">
        <v>7</v>
      </c>
      <c r="O44" s="254">
        <v>991990.12</v>
      </c>
      <c r="P44" s="37">
        <v>6.3090513323338676E-2</v>
      </c>
      <c r="Q44" s="37">
        <v>0.11226944667201283</v>
      </c>
    </row>
    <row r="45" spans="1:17" x14ac:dyDescent="0.2">
      <c r="A45" s="250" t="s">
        <v>91</v>
      </c>
      <c r="B45" s="249" t="s">
        <v>92</v>
      </c>
      <c r="C45" s="255">
        <v>10</v>
      </c>
      <c r="D45" s="256">
        <v>1799136.5699999998</v>
      </c>
      <c r="E45" s="255"/>
      <c r="F45" s="256"/>
      <c r="G45" s="256"/>
      <c r="H45" s="256"/>
      <c r="I45" s="334"/>
      <c r="J45" s="256"/>
      <c r="K45" s="255"/>
      <c r="L45" s="256"/>
      <c r="M45" s="255">
        <v>0</v>
      </c>
      <c r="N45" s="255">
        <v>10</v>
      </c>
      <c r="O45" s="256">
        <v>1799136.5699999998</v>
      </c>
      <c r="P45" s="39">
        <v>0.11442498009969175</v>
      </c>
      <c r="Q45" s="39">
        <v>0.16038492381716118</v>
      </c>
    </row>
    <row r="46" spans="1:17" x14ac:dyDescent="0.2">
      <c r="A46" s="247" t="s">
        <v>634</v>
      </c>
      <c r="B46" s="248" t="s">
        <v>635</v>
      </c>
      <c r="C46" s="253">
        <v>1</v>
      </c>
      <c r="D46" s="254">
        <v>425729.06</v>
      </c>
      <c r="E46" s="253"/>
      <c r="F46" s="254"/>
      <c r="G46" s="254"/>
      <c r="H46" s="254"/>
      <c r="I46" s="333"/>
      <c r="J46" s="254"/>
      <c r="K46" s="253"/>
      <c r="L46" s="254"/>
      <c r="M46" s="253">
        <v>0</v>
      </c>
      <c r="N46" s="253">
        <v>1</v>
      </c>
      <c r="O46" s="254">
        <v>425729.06</v>
      </c>
      <c r="P46" s="37">
        <v>2.7076343191868132E-2</v>
      </c>
      <c r="Q46" s="37">
        <v>1.6038492381716118E-2</v>
      </c>
    </row>
    <row r="47" spans="1:17" ht="18.75" x14ac:dyDescent="0.2">
      <c r="A47" s="250" t="s">
        <v>93</v>
      </c>
      <c r="B47" s="249" t="s">
        <v>94</v>
      </c>
      <c r="C47" s="255">
        <v>82</v>
      </c>
      <c r="D47" s="256">
        <v>14577219.819999998</v>
      </c>
      <c r="E47" s="255">
        <v>4</v>
      </c>
      <c r="F47" s="256">
        <v>261009.6</v>
      </c>
      <c r="G47" s="256"/>
      <c r="H47" s="256"/>
      <c r="I47" s="334">
        <v>1</v>
      </c>
      <c r="J47" s="256">
        <v>-50910</v>
      </c>
      <c r="K47" s="255"/>
      <c r="L47" s="256"/>
      <c r="M47" s="255">
        <v>1</v>
      </c>
      <c r="N47" s="255">
        <v>88</v>
      </c>
      <c r="O47" s="256">
        <v>14787319.419999998</v>
      </c>
      <c r="P47" s="39">
        <v>0.94047264592108504</v>
      </c>
      <c r="Q47" s="39">
        <v>1.4113873295910184</v>
      </c>
    </row>
    <row r="48" spans="1:17" x14ac:dyDescent="0.2">
      <c r="A48" s="247" t="s">
        <v>95</v>
      </c>
      <c r="B48" s="248" t="s">
        <v>96</v>
      </c>
      <c r="C48" s="253">
        <v>78</v>
      </c>
      <c r="D48" s="254">
        <v>21311966.990000002</v>
      </c>
      <c r="E48" s="253"/>
      <c r="F48" s="254"/>
      <c r="G48" s="254"/>
      <c r="H48" s="254"/>
      <c r="I48" s="333"/>
      <c r="J48" s="254"/>
      <c r="K48" s="253"/>
      <c r="L48" s="254"/>
      <c r="M48" s="253">
        <v>0</v>
      </c>
      <c r="N48" s="253">
        <v>78</v>
      </c>
      <c r="O48" s="254">
        <v>21311966.990000002</v>
      </c>
      <c r="P48" s="37">
        <v>1.3554398478577079</v>
      </c>
      <c r="Q48" s="37">
        <v>1.2510024057738574</v>
      </c>
    </row>
    <row r="49" spans="1:17" ht="18.75" x14ac:dyDescent="0.2">
      <c r="A49" s="250" t="s">
        <v>602</v>
      </c>
      <c r="B49" s="249" t="s">
        <v>603</v>
      </c>
      <c r="C49" s="255">
        <v>4</v>
      </c>
      <c r="D49" s="256">
        <v>375127.67</v>
      </c>
      <c r="E49" s="255"/>
      <c r="F49" s="256"/>
      <c r="G49" s="256"/>
      <c r="H49" s="256"/>
      <c r="I49" s="334"/>
      <c r="J49" s="256"/>
      <c r="K49" s="255"/>
      <c r="L49" s="256"/>
      <c r="M49" s="255">
        <v>0</v>
      </c>
      <c r="N49" s="255">
        <v>4</v>
      </c>
      <c r="O49" s="256">
        <v>375127.67</v>
      </c>
      <c r="P49" s="39">
        <v>2.3858097762191419E-2</v>
      </c>
      <c r="Q49" s="39">
        <v>6.4153969526864474E-2</v>
      </c>
    </row>
    <row r="50" spans="1:17" ht="28.5" customHeight="1" x14ac:dyDescent="0.2">
      <c r="A50" s="247" t="s">
        <v>468</v>
      </c>
      <c r="B50" s="248" t="s">
        <v>469</v>
      </c>
      <c r="C50" s="253">
        <v>9</v>
      </c>
      <c r="D50" s="254">
        <v>1927565.79</v>
      </c>
      <c r="E50" s="253"/>
      <c r="F50" s="254"/>
      <c r="G50" s="254"/>
      <c r="H50" s="254"/>
      <c r="I50" s="333"/>
      <c r="J50" s="254"/>
      <c r="K50" s="253"/>
      <c r="L50" s="254"/>
      <c r="M50" s="253">
        <v>0</v>
      </c>
      <c r="N50" s="253">
        <v>9</v>
      </c>
      <c r="O50" s="254">
        <v>1927565.79</v>
      </c>
      <c r="P50" s="37">
        <v>0.12259307094268927</v>
      </c>
      <c r="Q50" s="37">
        <v>0.14434643143544507</v>
      </c>
    </row>
    <row r="51" spans="1:17" x14ac:dyDescent="0.2">
      <c r="A51" s="250" t="s">
        <v>259</v>
      </c>
      <c r="B51" s="249" t="s">
        <v>260</v>
      </c>
      <c r="C51" s="255">
        <v>1</v>
      </c>
      <c r="D51" s="256">
        <v>540000</v>
      </c>
      <c r="E51" s="255"/>
      <c r="F51" s="256"/>
      <c r="G51" s="256"/>
      <c r="H51" s="256"/>
      <c r="I51" s="334"/>
      <c r="J51" s="256"/>
      <c r="K51" s="255"/>
      <c r="L51" s="256"/>
      <c r="M51" s="255">
        <v>0</v>
      </c>
      <c r="N51" s="255">
        <v>1</v>
      </c>
      <c r="O51" s="256">
        <v>540000</v>
      </c>
      <c r="P51" s="39">
        <v>3.4343968259081946E-2</v>
      </c>
      <c r="Q51" s="39">
        <v>1.6038492381716118E-2</v>
      </c>
    </row>
    <row r="52" spans="1:17" x14ac:dyDescent="0.2">
      <c r="A52" s="247" t="s">
        <v>261</v>
      </c>
      <c r="B52" s="248" t="s">
        <v>262</v>
      </c>
      <c r="C52" s="253">
        <v>4</v>
      </c>
      <c r="D52" s="254">
        <v>1245363</v>
      </c>
      <c r="E52" s="253"/>
      <c r="F52" s="254"/>
      <c r="G52" s="254"/>
      <c r="H52" s="254"/>
      <c r="I52" s="333"/>
      <c r="J52" s="254"/>
      <c r="K52" s="253"/>
      <c r="L52" s="254"/>
      <c r="M52" s="253">
        <v>0</v>
      </c>
      <c r="N52" s="253">
        <v>4</v>
      </c>
      <c r="O52" s="254">
        <v>1245363</v>
      </c>
      <c r="P52" s="37">
        <v>7.9205013598213081E-2</v>
      </c>
      <c r="Q52" s="37">
        <v>6.4153969526864474E-2</v>
      </c>
    </row>
    <row r="53" spans="1:17" x14ac:dyDescent="0.2">
      <c r="A53" s="250" t="s">
        <v>514</v>
      </c>
      <c r="B53" s="249" t="s">
        <v>515</v>
      </c>
      <c r="C53" s="255">
        <v>4</v>
      </c>
      <c r="D53" s="256">
        <v>745483.58000000007</v>
      </c>
      <c r="E53" s="255"/>
      <c r="F53" s="256"/>
      <c r="G53" s="256"/>
      <c r="H53" s="256"/>
      <c r="I53" s="334"/>
      <c r="J53" s="256"/>
      <c r="K53" s="255"/>
      <c r="L53" s="256"/>
      <c r="M53" s="255">
        <v>0</v>
      </c>
      <c r="N53" s="255">
        <v>4</v>
      </c>
      <c r="O53" s="256">
        <v>745483.58000000007</v>
      </c>
      <c r="P53" s="39">
        <v>4.74127118688644E-2</v>
      </c>
      <c r="Q53" s="39">
        <v>6.4153969526864474E-2</v>
      </c>
    </row>
    <row r="54" spans="1:17" x14ac:dyDescent="0.2">
      <c r="A54" s="247" t="s">
        <v>97</v>
      </c>
      <c r="B54" s="248" t="s">
        <v>98</v>
      </c>
      <c r="C54" s="253">
        <v>14</v>
      </c>
      <c r="D54" s="254">
        <v>2478449.2000000002</v>
      </c>
      <c r="E54" s="253"/>
      <c r="F54" s="254"/>
      <c r="G54" s="254"/>
      <c r="H54" s="254"/>
      <c r="I54" s="333"/>
      <c r="J54" s="254"/>
      <c r="K54" s="253"/>
      <c r="L54" s="254"/>
      <c r="M54" s="253">
        <v>0</v>
      </c>
      <c r="N54" s="253">
        <v>14</v>
      </c>
      <c r="O54" s="254">
        <v>2478449.2000000002</v>
      </c>
      <c r="P54" s="37">
        <v>0.15762922343805008</v>
      </c>
      <c r="Q54" s="37">
        <v>0.22453889334402566</v>
      </c>
    </row>
    <row r="55" spans="1:17" x14ac:dyDescent="0.2">
      <c r="A55" s="250" t="s">
        <v>99</v>
      </c>
      <c r="B55" s="249" t="s">
        <v>100</v>
      </c>
      <c r="C55" s="255">
        <v>10</v>
      </c>
      <c r="D55" s="256">
        <v>2145919.6399999997</v>
      </c>
      <c r="E55" s="255"/>
      <c r="F55" s="256"/>
      <c r="G55" s="256"/>
      <c r="H55" s="256"/>
      <c r="I55" s="334"/>
      <c r="J55" s="256"/>
      <c r="K55" s="255"/>
      <c r="L55" s="256"/>
      <c r="M55" s="255">
        <v>1</v>
      </c>
      <c r="N55" s="255">
        <v>11</v>
      </c>
      <c r="O55" s="256">
        <v>2145919.6399999997</v>
      </c>
      <c r="P55" s="39">
        <v>0.13648036296796395</v>
      </c>
      <c r="Q55" s="39">
        <v>0.1764234161988773</v>
      </c>
    </row>
    <row r="56" spans="1:17" x14ac:dyDescent="0.2">
      <c r="A56" s="247" t="s">
        <v>101</v>
      </c>
      <c r="B56" s="248" t="s">
        <v>102</v>
      </c>
      <c r="C56" s="253">
        <v>3</v>
      </c>
      <c r="D56" s="254">
        <v>1687350</v>
      </c>
      <c r="E56" s="253"/>
      <c r="F56" s="254"/>
      <c r="G56" s="254"/>
      <c r="H56" s="254"/>
      <c r="I56" s="333"/>
      <c r="J56" s="254"/>
      <c r="K56" s="253"/>
      <c r="L56" s="254"/>
      <c r="M56" s="253">
        <v>0</v>
      </c>
      <c r="N56" s="253">
        <v>3</v>
      </c>
      <c r="O56" s="254">
        <v>1687350</v>
      </c>
      <c r="P56" s="37">
        <v>0.10731536081844799</v>
      </c>
      <c r="Q56" s="37">
        <v>4.8115477145148355E-2</v>
      </c>
    </row>
    <row r="57" spans="1:17" ht="18.75" x14ac:dyDescent="0.2">
      <c r="A57" s="250" t="s">
        <v>496</v>
      </c>
      <c r="B57" s="249" t="s">
        <v>497</v>
      </c>
      <c r="C57" s="255">
        <v>1</v>
      </c>
      <c r="D57" s="256">
        <v>596292</v>
      </c>
      <c r="E57" s="255"/>
      <c r="F57" s="256"/>
      <c r="G57" s="256"/>
      <c r="H57" s="256"/>
      <c r="I57" s="334"/>
      <c r="J57" s="256"/>
      <c r="K57" s="255"/>
      <c r="L57" s="256"/>
      <c r="M57" s="255">
        <v>0</v>
      </c>
      <c r="N57" s="255">
        <v>1</v>
      </c>
      <c r="O57" s="256">
        <v>596292</v>
      </c>
      <c r="P57" s="39">
        <v>3.7924136150267573E-2</v>
      </c>
      <c r="Q57" s="39">
        <v>1.6038492381716118E-2</v>
      </c>
    </row>
    <row r="58" spans="1:17" ht="23.25" customHeight="1" x14ac:dyDescent="0.2">
      <c r="A58" s="247" t="s">
        <v>103</v>
      </c>
      <c r="B58" s="248" t="s">
        <v>104</v>
      </c>
      <c r="C58" s="253">
        <v>3</v>
      </c>
      <c r="D58" s="254">
        <v>1507848.76</v>
      </c>
      <c r="E58" s="253"/>
      <c r="F58" s="254"/>
      <c r="G58" s="254"/>
      <c r="H58" s="254"/>
      <c r="I58" s="333"/>
      <c r="J58" s="254"/>
      <c r="K58" s="253"/>
      <c r="L58" s="254"/>
      <c r="M58" s="253">
        <v>0</v>
      </c>
      <c r="N58" s="253">
        <v>3</v>
      </c>
      <c r="O58" s="254">
        <v>1507848.76</v>
      </c>
      <c r="P58" s="37">
        <v>9.5899092505437156E-2</v>
      </c>
      <c r="Q58" s="37">
        <v>4.8115477145148355E-2</v>
      </c>
    </row>
    <row r="59" spans="1:17" ht="18.75" x14ac:dyDescent="0.2">
      <c r="A59" s="250" t="s">
        <v>105</v>
      </c>
      <c r="B59" s="249" t="s">
        <v>106</v>
      </c>
      <c r="C59" s="255">
        <v>20</v>
      </c>
      <c r="D59" s="256">
        <v>5789252.9699999997</v>
      </c>
      <c r="E59" s="255"/>
      <c r="F59" s="256"/>
      <c r="G59" s="256"/>
      <c r="H59" s="256"/>
      <c r="I59" s="334"/>
      <c r="J59" s="256"/>
      <c r="K59" s="255"/>
      <c r="L59" s="256"/>
      <c r="M59" s="255">
        <v>4</v>
      </c>
      <c r="N59" s="255">
        <v>24</v>
      </c>
      <c r="O59" s="256">
        <v>5789252.9699999997</v>
      </c>
      <c r="P59" s="39">
        <v>0.36819614860273309</v>
      </c>
      <c r="Q59" s="39">
        <v>0.38492381716118684</v>
      </c>
    </row>
    <row r="60" spans="1:17" x14ac:dyDescent="0.2">
      <c r="A60" s="247" t="s">
        <v>358</v>
      </c>
      <c r="B60" s="248" t="s">
        <v>359</v>
      </c>
      <c r="C60" s="253">
        <v>8</v>
      </c>
      <c r="D60" s="254">
        <v>1338844.74</v>
      </c>
      <c r="E60" s="253"/>
      <c r="F60" s="254"/>
      <c r="G60" s="254"/>
      <c r="H60" s="254"/>
      <c r="I60" s="333"/>
      <c r="J60" s="254"/>
      <c r="K60" s="253"/>
      <c r="L60" s="254"/>
      <c r="M60" s="253">
        <v>1</v>
      </c>
      <c r="N60" s="253">
        <v>9</v>
      </c>
      <c r="O60" s="254">
        <v>1338844.74</v>
      </c>
      <c r="P60" s="37">
        <v>8.5150446767405213E-2</v>
      </c>
      <c r="Q60" s="37">
        <v>0.14434643143544507</v>
      </c>
    </row>
    <row r="61" spans="1:17" ht="18.75" x14ac:dyDescent="0.2">
      <c r="A61" s="250" t="s">
        <v>284</v>
      </c>
      <c r="B61" s="249" t="s">
        <v>285</v>
      </c>
      <c r="C61" s="255">
        <v>19</v>
      </c>
      <c r="D61" s="256">
        <v>1169886.52</v>
      </c>
      <c r="E61" s="255"/>
      <c r="F61" s="256"/>
      <c r="G61" s="256"/>
      <c r="H61" s="256"/>
      <c r="I61" s="334"/>
      <c r="J61" s="256"/>
      <c r="K61" s="255"/>
      <c r="L61" s="256"/>
      <c r="M61" s="255">
        <v>0</v>
      </c>
      <c r="N61" s="255">
        <v>19</v>
      </c>
      <c r="O61" s="256">
        <v>1169886.52</v>
      </c>
      <c r="P61" s="39">
        <v>7.4404713906681172E-2</v>
      </c>
      <c r="Q61" s="39">
        <v>0.30473135525260625</v>
      </c>
    </row>
    <row r="62" spans="1:17" ht="25.5" customHeight="1" x14ac:dyDescent="0.2">
      <c r="A62" s="247" t="s">
        <v>109</v>
      </c>
      <c r="B62" s="248" t="s">
        <v>110</v>
      </c>
      <c r="C62" s="253">
        <v>291</v>
      </c>
      <c r="D62" s="254">
        <v>29119012.23</v>
      </c>
      <c r="E62" s="253">
        <v>12</v>
      </c>
      <c r="F62" s="254">
        <v>163188.42000000001</v>
      </c>
      <c r="G62" s="254"/>
      <c r="H62" s="254"/>
      <c r="I62" s="333">
        <v>2</v>
      </c>
      <c r="J62" s="254">
        <v>-21660</v>
      </c>
      <c r="K62" s="253">
        <v>2</v>
      </c>
      <c r="L62" s="254">
        <v>-385698</v>
      </c>
      <c r="M62" s="253">
        <v>0</v>
      </c>
      <c r="N62" s="253">
        <v>307</v>
      </c>
      <c r="O62" s="254">
        <v>28874842.650000002</v>
      </c>
      <c r="P62" s="37">
        <v>1.836438295291825</v>
      </c>
      <c r="Q62" s="37">
        <v>4.9238171611868484</v>
      </c>
    </row>
    <row r="63" spans="1:17" x14ac:dyDescent="0.2">
      <c r="A63" s="250" t="s">
        <v>111</v>
      </c>
      <c r="B63" s="249" t="s">
        <v>112</v>
      </c>
      <c r="C63" s="255">
        <v>182</v>
      </c>
      <c r="D63" s="256">
        <v>22155070.140000015</v>
      </c>
      <c r="E63" s="255">
        <v>7</v>
      </c>
      <c r="F63" s="256">
        <v>84640.41</v>
      </c>
      <c r="G63" s="256"/>
      <c r="H63" s="256"/>
      <c r="I63" s="334">
        <v>7</v>
      </c>
      <c r="J63" s="256">
        <v>-79965.539999999994</v>
      </c>
      <c r="K63" s="255">
        <v>1</v>
      </c>
      <c r="L63" s="256">
        <v>-209640</v>
      </c>
      <c r="M63" s="255">
        <v>4</v>
      </c>
      <c r="N63" s="255">
        <v>201</v>
      </c>
      <c r="O63" s="256">
        <v>21950105.010000017</v>
      </c>
      <c r="P63" s="39">
        <v>1.3960253884202889</v>
      </c>
      <c r="Q63" s="39">
        <v>3.22373696872494</v>
      </c>
    </row>
    <row r="64" spans="1:17" x14ac:dyDescent="0.2">
      <c r="A64" s="247" t="s">
        <v>113</v>
      </c>
      <c r="B64" s="248" t="s">
        <v>114</v>
      </c>
      <c r="C64" s="253">
        <v>22</v>
      </c>
      <c r="D64" s="254">
        <v>2894514.72</v>
      </c>
      <c r="E64" s="253"/>
      <c r="F64" s="254"/>
      <c r="G64" s="254"/>
      <c r="H64" s="254"/>
      <c r="I64" s="333"/>
      <c r="J64" s="254"/>
      <c r="K64" s="253"/>
      <c r="L64" s="254"/>
      <c r="M64" s="253">
        <v>0</v>
      </c>
      <c r="N64" s="253">
        <v>22</v>
      </c>
      <c r="O64" s="254">
        <v>2894514.72</v>
      </c>
      <c r="P64" s="37">
        <v>0.18409096605393604</v>
      </c>
      <c r="Q64" s="37">
        <v>0.35284683239775461</v>
      </c>
    </row>
    <row r="65" spans="1:17" ht="18.75" x14ac:dyDescent="0.2">
      <c r="A65" s="250" t="s">
        <v>628</v>
      </c>
      <c r="B65" s="249" t="s">
        <v>629</v>
      </c>
      <c r="C65" s="255"/>
      <c r="D65" s="256"/>
      <c r="E65" s="255">
        <v>1</v>
      </c>
      <c r="F65" s="256">
        <v>34000</v>
      </c>
      <c r="G65" s="256"/>
      <c r="H65" s="256"/>
      <c r="I65" s="334"/>
      <c r="J65" s="256"/>
      <c r="K65" s="255"/>
      <c r="L65" s="256"/>
      <c r="M65" s="255">
        <v>0</v>
      </c>
      <c r="N65" s="255">
        <v>1</v>
      </c>
      <c r="O65" s="256">
        <v>34000</v>
      </c>
      <c r="P65" s="39">
        <v>2.1623980014977518E-3</v>
      </c>
      <c r="Q65" s="39">
        <v>1.6038492381716118E-2</v>
      </c>
    </row>
    <row r="66" spans="1:17" x14ac:dyDescent="0.2">
      <c r="A66" s="247" t="s">
        <v>115</v>
      </c>
      <c r="B66" s="248" t="s">
        <v>116</v>
      </c>
      <c r="C66" s="253">
        <v>86</v>
      </c>
      <c r="D66" s="254">
        <v>39166186.849999994</v>
      </c>
      <c r="E66" s="253"/>
      <c r="F66" s="254"/>
      <c r="G66" s="254"/>
      <c r="H66" s="254"/>
      <c r="I66" s="333"/>
      <c r="J66" s="254"/>
      <c r="K66" s="253"/>
      <c r="L66" s="254"/>
      <c r="M66" s="253">
        <v>0</v>
      </c>
      <c r="N66" s="253">
        <v>86</v>
      </c>
      <c r="O66" s="254">
        <v>39166186.849999994</v>
      </c>
      <c r="P66" s="37">
        <v>2.4909671814919858</v>
      </c>
      <c r="Q66" s="37">
        <v>1.3793103448275863</v>
      </c>
    </row>
    <row r="67" spans="1:17" x14ac:dyDescent="0.2">
      <c r="A67" s="250" t="s">
        <v>498</v>
      </c>
      <c r="B67" s="249" t="s">
        <v>499</v>
      </c>
      <c r="C67" s="255">
        <v>2</v>
      </c>
      <c r="D67" s="256">
        <v>778603</v>
      </c>
      <c r="E67" s="255"/>
      <c r="F67" s="256"/>
      <c r="G67" s="256"/>
      <c r="H67" s="256"/>
      <c r="I67" s="334"/>
      <c r="J67" s="256"/>
      <c r="K67" s="255"/>
      <c r="L67" s="256"/>
      <c r="M67" s="255">
        <v>0</v>
      </c>
      <c r="N67" s="255">
        <v>2</v>
      </c>
      <c r="O67" s="256">
        <v>778603</v>
      </c>
      <c r="P67" s="39">
        <v>4.9519105034122178E-2</v>
      </c>
      <c r="Q67" s="39">
        <v>3.2076984763432237E-2</v>
      </c>
    </row>
    <row r="68" spans="1:17" ht="18.75" x14ac:dyDescent="0.2">
      <c r="A68" s="247" t="s">
        <v>117</v>
      </c>
      <c r="B68" s="248" t="s">
        <v>118</v>
      </c>
      <c r="C68" s="253">
        <v>11</v>
      </c>
      <c r="D68" s="254">
        <v>2255334.4499999997</v>
      </c>
      <c r="E68" s="253"/>
      <c r="F68" s="254"/>
      <c r="G68" s="254"/>
      <c r="H68" s="254"/>
      <c r="I68" s="333"/>
      <c r="J68" s="254"/>
      <c r="K68" s="253"/>
      <c r="L68" s="254"/>
      <c r="M68" s="253">
        <v>0</v>
      </c>
      <c r="N68" s="253">
        <v>11</v>
      </c>
      <c r="O68" s="254">
        <v>2255334.4499999997</v>
      </c>
      <c r="P68" s="37">
        <v>0.14343913845261855</v>
      </c>
      <c r="Q68" s="37">
        <v>0.1764234161988773</v>
      </c>
    </row>
    <row r="69" spans="1:17" ht="24.75" customHeight="1" x14ac:dyDescent="0.2">
      <c r="A69" s="250" t="s">
        <v>516</v>
      </c>
      <c r="B69" s="249" t="s">
        <v>517</v>
      </c>
      <c r="C69" s="255">
        <v>1</v>
      </c>
      <c r="D69" s="256">
        <v>415000</v>
      </c>
      <c r="E69" s="255"/>
      <c r="F69" s="256"/>
      <c r="G69" s="256"/>
      <c r="H69" s="256"/>
      <c r="I69" s="334"/>
      <c r="J69" s="256"/>
      <c r="K69" s="255"/>
      <c r="L69" s="256"/>
      <c r="M69" s="255">
        <v>0</v>
      </c>
      <c r="N69" s="255">
        <v>1</v>
      </c>
      <c r="O69" s="256">
        <v>415000</v>
      </c>
      <c r="P69" s="39">
        <v>2.6393975606516677E-2</v>
      </c>
      <c r="Q69" s="39">
        <v>1.6038492381716118E-2</v>
      </c>
    </row>
    <row r="70" spans="1:17" ht="22.5" customHeight="1" x14ac:dyDescent="0.2">
      <c r="A70" s="247" t="s">
        <v>470</v>
      </c>
      <c r="B70" s="248" t="s">
        <v>471</v>
      </c>
      <c r="C70" s="253">
        <v>1</v>
      </c>
      <c r="D70" s="254">
        <v>399999.6</v>
      </c>
      <c r="E70" s="253"/>
      <c r="F70" s="254"/>
      <c r="G70" s="254"/>
      <c r="H70" s="254"/>
      <c r="I70" s="333"/>
      <c r="J70" s="254"/>
      <c r="K70" s="253"/>
      <c r="L70" s="254"/>
      <c r="M70" s="253">
        <v>0</v>
      </c>
      <c r="N70" s="253">
        <v>1</v>
      </c>
      <c r="O70" s="254">
        <v>399999.6</v>
      </c>
      <c r="P70" s="37">
        <v>2.5439951048232358E-2</v>
      </c>
      <c r="Q70" s="37">
        <v>1.6038492381716118E-2</v>
      </c>
    </row>
    <row r="71" spans="1:17" x14ac:dyDescent="0.2">
      <c r="A71" s="250" t="s">
        <v>119</v>
      </c>
      <c r="B71" s="249" t="s">
        <v>120</v>
      </c>
      <c r="C71" s="255">
        <v>6</v>
      </c>
      <c r="D71" s="256">
        <v>1515188.4</v>
      </c>
      <c r="E71" s="255"/>
      <c r="F71" s="256"/>
      <c r="G71" s="256"/>
      <c r="H71" s="256"/>
      <c r="I71" s="334"/>
      <c r="J71" s="256"/>
      <c r="K71" s="255"/>
      <c r="L71" s="256"/>
      <c r="M71" s="255">
        <v>0</v>
      </c>
      <c r="N71" s="255">
        <v>6</v>
      </c>
      <c r="O71" s="256">
        <v>1515188.4</v>
      </c>
      <c r="P71" s="39">
        <v>9.6365893178016956E-2</v>
      </c>
      <c r="Q71" s="39">
        <v>9.6230954290296711E-2</v>
      </c>
    </row>
    <row r="72" spans="1:17" x14ac:dyDescent="0.2">
      <c r="A72" s="247" t="s">
        <v>121</v>
      </c>
      <c r="B72" s="248" t="s">
        <v>122</v>
      </c>
      <c r="C72" s="253">
        <v>8</v>
      </c>
      <c r="D72" s="254">
        <v>1687636.8</v>
      </c>
      <c r="E72" s="253"/>
      <c r="F72" s="254"/>
      <c r="G72" s="254"/>
      <c r="H72" s="254"/>
      <c r="I72" s="333"/>
      <c r="J72" s="254"/>
      <c r="K72" s="253"/>
      <c r="L72" s="254"/>
      <c r="M72" s="253">
        <v>0</v>
      </c>
      <c r="N72" s="253">
        <v>8</v>
      </c>
      <c r="O72" s="254">
        <v>1687636.8</v>
      </c>
      <c r="P72" s="37">
        <v>0.10733360128159004</v>
      </c>
      <c r="Q72" s="37">
        <v>0.12830793905372895</v>
      </c>
    </row>
    <row r="73" spans="1:17" x14ac:dyDescent="0.2">
      <c r="A73" s="250" t="s">
        <v>518</v>
      </c>
      <c r="B73" s="249" t="s">
        <v>519</v>
      </c>
      <c r="C73" s="255">
        <v>1</v>
      </c>
      <c r="D73" s="256">
        <v>772595.5</v>
      </c>
      <c r="E73" s="255"/>
      <c r="F73" s="256"/>
      <c r="G73" s="256"/>
      <c r="H73" s="256"/>
      <c r="I73" s="334"/>
      <c r="J73" s="256"/>
      <c r="K73" s="255"/>
      <c r="L73" s="256"/>
      <c r="M73" s="255">
        <v>0</v>
      </c>
      <c r="N73" s="255">
        <v>1</v>
      </c>
      <c r="O73" s="256">
        <v>772595.5</v>
      </c>
      <c r="P73" s="39">
        <v>4.9137028387239892E-2</v>
      </c>
      <c r="Q73" s="39">
        <v>1.6038492381716118E-2</v>
      </c>
    </row>
    <row r="74" spans="1:17" x14ac:dyDescent="0.2">
      <c r="A74" s="247" t="s">
        <v>123</v>
      </c>
      <c r="B74" s="248" t="s">
        <v>124</v>
      </c>
      <c r="C74" s="253">
        <v>1</v>
      </c>
      <c r="D74" s="254">
        <v>336000</v>
      </c>
      <c r="E74" s="253"/>
      <c r="F74" s="254"/>
      <c r="G74" s="254"/>
      <c r="H74" s="254"/>
      <c r="I74" s="333"/>
      <c r="J74" s="254"/>
      <c r="K74" s="253"/>
      <c r="L74" s="254"/>
      <c r="M74" s="253">
        <v>0</v>
      </c>
      <c r="N74" s="253">
        <v>1</v>
      </c>
      <c r="O74" s="254">
        <v>336000</v>
      </c>
      <c r="P74" s="37">
        <v>2.136958025009543E-2</v>
      </c>
      <c r="Q74" s="37">
        <v>1.6038492381716118E-2</v>
      </c>
    </row>
    <row r="75" spans="1:17" x14ac:dyDescent="0.2">
      <c r="A75" s="250" t="s">
        <v>376</v>
      </c>
      <c r="B75" s="249" t="s">
        <v>377</v>
      </c>
      <c r="C75" s="255">
        <v>9</v>
      </c>
      <c r="D75" s="256">
        <v>3147905.5999999996</v>
      </c>
      <c r="E75" s="255">
        <v>1</v>
      </c>
      <c r="F75" s="256">
        <v>13400</v>
      </c>
      <c r="G75" s="256"/>
      <c r="H75" s="256"/>
      <c r="I75" s="334"/>
      <c r="J75" s="256"/>
      <c r="K75" s="255"/>
      <c r="L75" s="256"/>
      <c r="M75" s="255">
        <v>0</v>
      </c>
      <c r="N75" s="255">
        <v>10</v>
      </c>
      <c r="O75" s="256">
        <v>3161305.5999999996</v>
      </c>
      <c r="P75" s="39">
        <v>0.20105885034010737</v>
      </c>
      <c r="Q75" s="39">
        <v>0.16038492381716118</v>
      </c>
    </row>
    <row r="76" spans="1:17" x14ac:dyDescent="0.2">
      <c r="A76" s="247" t="s">
        <v>125</v>
      </c>
      <c r="B76" s="248" t="s">
        <v>126</v>
      </c>
      <c r="C76" s="253">
        <v>3</v>
      </c>
      <c r="D76" s="254">
        <v>1330509.99</v>
      </c>
      <c r="E76" s="253">
        <v>1</v>
      </c>
      <c r="F76" s="254">
        <v>49390</v>
      </c>
      <c r="G76" s="254"/>
      <c r="H76" s="254"/>
      <c r="I76" s="333"/>
      <c r="J76" s="254"/>
      <c r="K76" s="253"/>
      <c r="L76" s="254"/>
      <c r="M76" s="253">
        <v>0</v>
      </c>
      <c r="N76" s="253">
        <v>4</v>
      </c>
      <c r="O76" s="254">
        <v>1379899.99</v>
      </c>
      <c r="P76" s="37">
        <v>8.7761558254199054E-2</v>
      </c>
      <c r="Q76" s="37">
        <v>6.4153969526864474E-2</v>
      </c>
    </row>
    <row r="77" spans="1:17" x14ac:dyDescent="0.2">
      <c r="A77" s="250" t="s">
        <v>447</v>
      </c>
      <c r="B77" s="249" t="s">
        <v>448</v>
      </c>
      <c r="C77" s="255">
        <v>1</v>
      </c>
      <c r="D77" s="256">
        <v>412523.28</v>
      </c>
      <c r="E77" s="255"/>
      <c r="F77" s="256"/>
      <c r="G77" s="256"/>
      <c r="H77" s="256"/>
      <c r="I77" s="334"/>
      <c r="J77" s="256"/>
      <c r="K77" s="255"/>
      <c r="L77" s="256"/>
      <c r="M77" s="255">
        <v>0</v>
      </c>
      <c r="N77" s="255">
        <v>1</v>
      </c>
      <c r="O77" s="256">
        <v>412523.28</v>
      </c>
      <c r="P77" s="39">
        <v>2.6236456360096985E-2</v>
      </c>
      <c r="Q77" s="39">
        <v>1.6038492381716118E-2</v>
      </c>
    </row>
    <row r="78" spans="1:17" x14ac:dyDescent="0.2">
      <c r="A78" s="247" t="s">
        <v>472</v>
      </c>
      <c r="B78" s="248" t="s">
        <v>473</v>
      </c>
      <c r="C78" s="253">
        <v>2</v>
      </c>
      <c r="D78" s="254">
        <v>392400</v>
      </c>
      <c r="E78" s="253"/>
      <c r="F78" s="254"/>
      <c r="G78" s="254"/>
      <c r="H78" s="254"/>
      <c r="I78" s="333"/>
      <c r="J78" s="254"/>
      <c r="K78" s="253"/>
      <c r="L78" s="254"/>
      <c r="M78" s="253">
        <v>0</v>
      </c>
      <c r="N78" s="253">
        <v>2</v>
      </c>
      <c r="O78" s="254">
        <v>392400</v>
      </c>
      <c r="P78" s="37">
        <v>2.4956616934932879E-2</v>
      </c>
      <c r="Q78" s="37">
        <v>3.2076984763432237E-2</v>
      </c>
    </row>
    <row r="79" spans="1:17" x14ac:dyDescent="0.2">
      <c r="A79" s="250" t="s">
        <v>372</v>
      </c>
      <c r="B79" s="249" t="s">
        <v>373</v>
      </c>
      <c r="C79" s="255">
        <v>4</v>
      </c>
      <c r="D79" s="256">
        <v>1098648</v>
      </c>
      <c r="E79" s="255"/>
      <c r="F79" s="256"/>
      <c r="G79" s="256"/>
      <c r="H79" s="256"/>
      <c r="I79" s="334"/>
      <c r="J79" s="256"/>
      <c r="K79" s="255"/>
      <c r="L79" s="256"/>
      <c r="M79" s="255">
        <v>0</v>
      </c>
      <c r="N79" s="255">
        <v>4</v>
      </c>
      <c r="O79" s="256">
        <v>1098648</v>
      </c>
      <c r="P79" s="39">
        <v>6.987394822204418E-2</v>
      </c>
      <c r="Q79" s="39">
        <v>6.4153969526864474E-2</v>
      </c>
    </row>
    <row r="80" spans="1:17" x14ac:dyDescent="0.2">
      <c r="A80" s="247" t="s">
        <v>615</v>
      </c>
      <c r="B80" s="248" t="s">
        <v>616</v>
      </c>
      <c r="C80" s="253">
        <v>1</v>
      </c>
      <c r="D80" s="254">
        <v>366719.99</v>
      </c>
      <c r="E80" s="253"/>
      <c r="F80" s="254"/>
      <c r="G80" s="254"/>
      <c r="H80" s="254"/>
      <c r="I80" s="333"/>
      <c r="J80" s="254"/>
      <c r="K80" s="253"/>
      <c r="L80" s="254"/>
      <c r="M80" s="253">
        <v>0</v>
      </c>
      <c r="N80" s="253">
        <v>1</v>
      </c>
      <c r="O80" s="254">
        <v>366719.99</v>
      </c>
      <c r="P80" s="37">
        <v>2.3323369808390459E-2</v>
      </c>
      <c r="Q80" s="37">
        <v>1.6038492381716118E-2</v>
      </c>
    </row>
    <row r="81" spans="1:17" x14ac:dyDescent="0.2">
      <c r="A81" s="250" t="s">
        <v>474</v>
      </c>
      <c r="B81" s="249" t="s">
        <v>475</v>
      </c>
      <c r="C81" s="255">
        <v>1</v>
      </c>
      <c r="D81" s="256">
        <v>527499</v>
      </c>
      <c r="E81" s="255"/>
      <c r="F81" s="256"/>
      <c r="G81" s="256"/>
      <c r="H81" s="256"/>
      <c r="I81" s="334"/>
      <c r="J81" s="256"/>
      <c r="K81" s="255"/>
      <c r="L81" s="256"/>
      <c r="M81" s="255">
        <v>0</v>
      </c>
      <c r="N81" s="255">
        <v>1</v>
      </c>
      <c r="O81" s="256">
        <v>527499</v>
      </c>
      <c r="P81" s="39">
        <v>3.3548905393884193E-2</v>
      </c>
      <c r="Q81" s="39">
        <v>1.6038492381716118E-2</v>
      </c>
    </row>
    <row r="82" spans="1:17" ht="15.75" customHeight="1" x14ac:dyDescent="0.2">
      <c r="A82" s="247" t="s">
        <v>127</v>
      </c>
      <c r="B82" s="248" t="s">
        <v>128</v>
      </c>
      <c r="C82" s="253">
        <v>14</v>
      </c>
      <c r="D82" s="254">
        <v>1611466.84</v>
      </c>
      <c r="E82" s="253"/>
      <c r="F82" s="254"/>
      <c r="G82" s="254"/>
      <c r="H82" s="254"/>
      <c r="I82" s="333"/>
      <c r="J82" s="254"/>
      <c r="K82" s="253"/>
      <c r="L82" s="254"/>
      <c r="M82" s="253">
        <v>1</v>
      </c>
      <c r="N82" s="253">
        <v>15</v>
      </c>
      <c r="O82" s="254">
        <v>1611466.84</v>
      </c>
      <c r="P82" s="37">
        <v>0.10248919630282052</v>
      </c>
      <c r="Q82" s="37">
        <v>0.24057738572574178</v>
      </c>
    </row>
    <row r="83" spans="1:17" ht="36" customHeight="1" x14ac:dyDescent="0.2">
      <c r="A83" s="250" t="s">
        <v>564</v>
      </c>
      <c r="B83" s="249" t="s">
        <v>565</v>
      </c>
      <c r="C83" s="255">
        <v>2</v>
      </c>
      <c r="D83" s="256">
        <v>696844.04</v>
      </c>
      <c r="E83" s="255"/>
      <c r="F83" s="256"/>
      <c r="G83" s="256"/>
      <c r="H83" s="256"/>
      <c r="I83" s="334"/>
      <c r="J83" s="256"/>
      <c r="K83" s="255"/>
      <c r="L83" s="256"/>
      <c r="M83" s="255">
        <v>0</v>
      </c>
      <c r="N83" s="255">
        <v>2</v>
      </c>
      <c r="O83" s="256">
        <v>696844.04</v>
      </c>
      <c r="P83" s="39">
        <v>4.4319239983871161E-2</v>
      </c>
      <c r="Q83" s="39">
        <v>3.2076984763432237E-2</v>
      </c>
    </row>
    <row r="84" spans="1:17" x14ac:dyDescent="0.2">
      <c r="A84" s="247" t="s">
        <v>129</v>
      </c>
      <c r="B84" s="248" t="s">
        <v>130</v>
      </c>
      <c r="C84" s="253">
        <v>92</v>
      </c>
      <c r="D84" s="254">
        <v>19806850.840000004</v>
      </c>
      <c r="E84" s="253">
        <v>3</v>
      </c>
      <c r="F84" s="254">
        <v>93400</v>
      </c>
      <c r="G84" s="254"/>
      <c r="H84" s="254"/>
      <c r="I84" s="333"/>
      <c r="J84" s="254"/>
      <c r="K84" s="253"/>
      <c r="L84" s="254"/>
      <c r="M84" s="253">
        <v>6</v>
      </c>
      <c r="N84" s="253">
        <v>101</v>
      </c>
      <c r="O84" s="254">
        <v>19900250.840000004</v>
      </c>
      <c r="P84" s="37">
        <v>1.2656547836976462</v>
      </c>
      <c r="Q84" s="37">
        <v>1.6198877305533279</v>
      </c>
    </row>
    <row r="85" spans="1:17" x14ac:dyDescent="0.2">
      <c r="A85" s="250" t="s">
        <v>131</v>
      </c>
      <c r="B85" s="249" t="s">
        <v>132</v>
      </c>
      <c r="C85" s="255">
        <v>10</v>
      </c>
      <c r="D85" s="256">
        <v>2006494.3900000001</v>
      </c>
      <c r="E85" s="255">
        <v>1</v>
      </c>
      <c r="F85" s="256">
        <v>375</v>
      </c>
      <c r="G85" s="256"/>
      <c r="H85" s="256"/>
      <c r="I85" s="334"/>
      <c r="J85" s="256"/>
      <c r="K85" s="255"/>
      <c r="L85" s="256"/>
      <c r="M85" s="255">
        <v>0</v>
      </c>
      <c r="N85" s="255">
        <v>11</v>
      </c>
      <c r="O85" s="256">
        <v>2006869.3900000001</v>
      </c>
      <c r="P85" s="39">
        <v>0.12763677524126507</v>
      </c>
      <c r="Q85" s="39">
        <v>0.1764234161988773</v>
      </c>
    </row>
    <row r="86" spans="1:17" x14ac:dyDescent="0.2">
      <c r="A86" s="247" t="s">
        <v>360</v>
      </c>
      <c r="B86" s="248" t="s">
        <v>361</v>
      </c>
      <c r="C86" s="253">
        <v>5</v>
      </c>
      <c r="D86" s="254">
        <v>1616376.02</v>
      </c>
      <c r="E86" s="253"/>
      <c r="F86" s="254"/>
      <c r="G86" s="254"/>
      <c r="H86" s="254"/>
      <c r="I86" s="333"/>
      <c r="J86" s="254"/>
      <c r="K86" s="253"/>
      <c r="L86" s="254"/>
      <c r="M86" s="253">
        <v>0</v>
      </c>
      <c r="N86" s="253">
        <v>5</v>
      </c>
      <c r="O86" s="254">
        <v>1616376.02</v>
      </c>
      <c r="P86" s="37">
        <v>0.10280141986226148</v>
      </c>
      <c r="Q86" s="37">
        <v>8.0192461908580592E-2</v>
      </c>
    </row>
    <row r="87" spans="1:17" x14ac:dyDescent="0.2">
      <c r="A87" s="250" t="s">
        <v>133</v>
      </c>
      <c r="B87" s="249" t="s">
        <v>134</v>
      </c>
      <c r="C87" s="255">
        <v>38</v>
      </c>
      <c r="D87" s="256">
        <v>4316239.4699999988</v>
      </c>
      <c r="E87" s="255">
        <v>2</v>
      </c>
      <c r="F87" s="256">
        <v>30303.25</v>
      </c>
      <c r="G87" s="256"/>
      <c r="H87" s="256"/>
      <c r="I87" s="334"/>
      <c r="J87" s="256"/>
      <c r="K87" s="255"/>
      <c r="L87" s="256"/>
      <c r="M87" s="255">
        <v>0</v>
      </c>
      <c r="N87" s="255">
        <v>40</v>
      </c>
      <c r="O87" s="256">
        <v>4346542.7199999988</v>
      </c>
      <c r="P87" s="39">
        <v>0.27643986150448824</v>
      </c>
      <c r="Q87" s="39">
        <v>0.64153969526864474</v>
      </c>
    </row>
    <row r="88" spans="1:17" x14ac:dyDescent="0.2">
      <c r="A88" s="247" t="s">
        <v>135</v>
      </c>
      <c r="B88" s="248" t="s">
        <v>136</v>
      </c>
      <c r="C88" s="253">
        <v>51</v>
      </c>
      <c r="D88" s="254">
        <v>7912445.4000000004</v>
      </c>
      <c r="E88" s="253"/>
      <c r="F88" s="254"/>
      <c r="G88" s="254"/>
      <c r="H88" s="254"/>
      <c r="I88" s="333"/>
      <c r="J88" s="254"/>
      <c r="K88" s="253"/>
      <c r="L88" s="254"/>
      <c r="M88" s="253">
        <v>0</v>
      </c>
      <c r="N88" s="253">
        <v>51</v>
      </c>
      <c r="O88" s="254">
        <v>7912445.4000000004</v>
      </c>
      <c r="P88" s="37">
        <v>0.50323106235059056</v>
      </c>
      <c r="Q88" s="37">
        <v>0.8179631114675221</v>
      </c>
    </row>
    <row r="89" spans="1:17" x14ac:dyDescent="0.2">
      <c r="A89" s="250" t="s">
        <v>137</v>
      </c>
      <c r="B89" s="249" t="s">
        <v>138</v>
      </c>
      <c r="C89" s="255">
        <v>47</v>
      </c>
      <c r="D89" s="256">
        <v>4260746.5100000007</v>
      </c>
      <c r="E89" s="255">
        <v>3</v>
      </c>
      <c r="F89" s="256">
        <v>13071</v>
      </c>
      <c r="G89" s="256"/>
      <c r="H89" s="256"/>
      <c r="I89" s="334"/>
      <c r="J89" s="256"/>
      <c r="K89" s="255"/>
      <c r="L89" s="256"/>
      <c r="M89" s="255">
        <v>1</v>
      </c>
      <c r="N89" s="255">
        <v>51</v>
      </c>
      <c r="O89" s="256">
        <v>4273817.5100000007</v>
      </c>
      <c r="P89" s="39">
        <v>0.27181454242323821</v>
      </c>
      <c r="Q89" s="39">
        <v>0.8179631114675221</v>
      </c>
    </row>
    <row r="90" spans="1:17" x14ac:dyDescent="0.2">
      <c r="A90" s="247" t="s">
        <v>139</v>
      </c>
      <c r="B90" s="248" t="s">
        <v>140</v>
      </c>
      <c r="C90" s="253">
        <v>13</v>
      </c>
      <c r="D90" s="254">
        <v>5313614.55</v>
      </c>
      <c r="E90" s="253">
        <v>3</v>
      </c>
      <c r="F90" s="254">
        <v>110521.32</v>
      </c>
      <c r="G90" s="254"/>
      <c r="H90" s="254"/>
      <c r="I90" s="333"/>
      <c r="J90" s="254"/>
      <c r="K90" s="253"/>
      <c r="L90" s="254"/>
      <c r="M90" s="253">
        <v>1</v>
      </c>
      <c r="N90" s="253">
        <v>17</v>
      </c>
      <c r="O90" s="254">
        <v>5424135.8700000001</v>
      </c>
      <c r="P90" s="37">
        <v>0.34497472250412559</v>
      </c>
      <c r="Q90" s="37">
        <v>0.27265437048917401</v>
      </c>
    </row>
    <row r="91" spans="1:17" ht="17.25" customHeight="1" x14ac:dyDescent="0.2">
      <c r="A91" s="250" t="s">
        <v>604</v>
      </c>
      <c r="B91" s="249" t="s">
        <v>605</v>
      </c>
      <c r="C91" s="255">
        <v>6</v>
      </c>
      <c r="D91" s="256">
        <v>270543.59999999998</v>
      </c>
      <c r="E91" s="255"/>
      <c r="F91" s="256"/>
      <c r="G91" s="256"/>
      <c r="H91" s="256"/>
      <c r="I91" s="334"/>
      <c r="J91" s="256"/>
      <c r="K91" s="255"/>
      <c r="L91" s="256"/>
      <c r="M91" s="255">
        <v>0</v>
      </c>
      <c r="N91" s="255">
        <v>6</v>
      </c>
      <c r="O91" s="256">
        <v>270543.59999999998</v>
      </c>
      <c r="P91" s="39">
        <v>1.7206557057588445E-2</v>
      </c>
      <c r="Q91" s="39">
        <v>9.6230954290296711E-2</v>
      </c>
    </row>
    <row r="92" spans="1:17" x14ac:dyDescent="0.2">
      <c r="A92" s="247" t="s">
        <v>141</v>
      </c>
      <c r="B92" s="248" t="s">
        <v>142</v>
      </c>
      <c r="C92" s="253">
        <v>5</v>
      </c>
      <c r="D92" s="254">
        <v>1596317.44</v>
      </c>
      <c r="E92" s="253"/>
      <c r="F92" s="254"/>
      <c r="G92" s="254"/>
      <c r="H92" s="254"/>
      <c r="I92" s="333"/>
      <c r="J92" s="254"/>
      <c r="K92" s="253"/>
      <c r="L92" s="254"/>
      <c r="M92" s="253">
        <v>0</v>
      </c>
      <c r="N92" s="253">
        <v>5</v>
      </c>
      <c r="O92" s="254">
        <v>1596317.44</v>
      </c>
      <c r="P92" s="37">
        <v>0.10152569535329434</v>
      </c>
      <c r="Q92" s="37">
        <v>8.0192461908580592E-2</v>
      </c>
    </row>
    <row r="93" spans="1:17" ht="18.75" x14ac:dyDescent="0.2">
      <c r="A93" s="250" t="s">
        <v>476</v>
      </c>
      <c r="B93" s="249" t="s">
        <v>477</v>
      </c>
      <c r="C93" s="255">
        <v>4</v>
      </c>
      <c r="D93" s="256">
        <v>155496.66</v>
      </c>
      <c r="E93" s="255"/>
      <c r="F93" s="256"/>
      <c r="G93" s="256"/>
      <c r="H93" s="256"/>
      <c r="I93" s="334"/>
      <c r="J93" s="256"/>
      <c r="K93" s="255"/>
      <c r="L93" s="256"/>
      <c r="M93" s="255">
        <v>0</v>
      </c>
      <c r="N93" s="255">
        <v>4</v>
      </c>
      <c r="O93" s="256">
        <v>155496.66</v>
      </c>
      <c r="P93" s="39">
        <v>9.889578435987513E-3</v>
      </c>
      <c r="Q93" s="39">
        <v>6.4153969526864474E-2</v>
      </c>
    </row>
    <row r="94" spans="1:17" ht="18.75" x14ac:dyDescent="0.2">
      <c r="A94" s="247" t="s">
        <v>143</v>
      </c>
      <c r="B94" s="248" t="s">
        <v>144</v>
      </c>
      <c r="C94" s="253">
        <v>8</v>
      </c>
      <c r="D94" s="254">
        <v>5122294.5999999996</v>
      </c>
      <c r="E94" s="253"/>
      <c r="F94" s="254"/>
      <c r="G94" s="254"/>
      <c r="H94" s="254"/>
      <c r="I94" s="333"/>
      <c r="J94" s="254"/>
      <c r="K94" s="253">
        <v>1</v>
      </c>
      <c r="L94" s="254">
        <v>-635880</v>
      </c>
      <c r="M94" s="253">
        <v>0</v>
      </c>
      <c r="N94" s="253">
        <v>9</v>
      </c>
      <c r="O94" s="254">
        <v>4486414.5999999996</v>
      </c>
      <c r="P94" s="37">
        <v>0.28533570485089221</v>
      </c>
      <c r="Q94" s="37">
        <v>0.14434643143544507</v>
      </c>
    </row>
    <row r="95" spans="1:17" x14ac:dyDescent="0.2">
      <c r="A95" s="250" t="s">
        <v>145</v>
      </c>
      <c r="B95" s="249" t="s">
        <v>146</v>
      </c>
      <c r="C95" s="255">
        <v>11</v>
      </c>
      <c r="D95" s="256">
        <v>2642631.1900000004</v>
      </c>
      <c r="E95" s="255"/>
      <c r="F95" s="256"/>
      <c r="G95" s="256"/>
      <c r="H95" s="256"/>
      <c r="I95" s="334"/>
      <c r="J95" s="256"/>
      <c r="K95" s="255"/>
      <c r="L95" s="256"/>
      <c r="M95" s="255">
        <v>0</v>
      </c>
      <c r="N95" s="255">
        <v>11</v>
      </c>
      <c r="O95" s="256">
        <v>2642631.1900000004</v>
      </c>
      <c r="P95" s="39">
        <v>0.16807118835151844</v>
      </c>
      <c r="Q95" s="39">
        <v>0.1764234161988773</v>
      </c>
    </row>
    <row r="96" spans="1:17" x14ac:dyDescent="0.2">
      <c r="A96" s="247" t="s">
        <v>147</v>
      </c>
      <c r="B96" s="248" t="s">
        <v>148</v>
      </c>
      <c r="C96" s="253">
        <v>11</v>
      </c>
      <c r="D96" s="254">
        <v>974343.84</v>
      </c>
      <c r="E96" s="253"/>
      <c r="F96" s="254"/>
      <c r="G96" s="254"/>
      <c r="H96" s="254"/>
      <c r="I96" s="333"/>
      <c r="J96" s="254"/>
      <c r="K96" s="253"/>
      <c r="L96" s="254"/>
      <c r="M96" s="253">
        <v>0</v>
      </c>
      <c r="N96" s="253">
        <v>11</v>
      </c>
      <c r="O96" s="254">
        <v>974343.84</v>
      </c>
      <c r="P96" s="37">
        <v>6.1968210952577804E-2</v>
      </c>
      <c r="Q96" s="37">
        <v>0.1764234161988773</v>
      </c>
    </row>
    <row r="97" spans="1:17" x14ac:dyDescent="0.2">
      <c r="A97" s="250" t="s">
        <v>149</v>
      </c>
      <c r="B97" s="249" t="s">
        <v>150</v>
      </c>
      <c r="C97" s="255">
        <v>8</v>
      </c>
      <c r="D97" s="256">
        <v>1777350.86</v>
      </c>
      <c r="E97" s="255"/>
      <c r="F97" s="256"/>
      <c r="G97" s="256"/>
      <c r="H97" s="256"/>
      <c r="I97" s="334"/>
      <c r="J97" s="256"/>
      <c r="K97" s="255"/>
      <c r="L97" s="256"/>
      <c r="M97" s="255">
        <v>0</v>
      </c>
      <c r="N97" s="255">
        <v>8</v>
      </c>
      <c r="O97" s="256">
        <v>1777350.86</v>
      </c>
      <c r="P97" s="39">
        <v>0.11303941022424444</v>
      </c>
      <c r="Q97" s="39">
        <v>0.12830793905372895</v>
      </c>
    </row>
    <row r="98" spans="1:17" ht="23.25" customHeight="1" x14ac:dyDescent="0.2">
      <c r="A98" s="247" t="s">
        <v>524</v>
      </c>
      <c r="B98" s="248" t="s">
        <v>525</v>
      </c>
      <c r="C98" s="253">
        <v>3</v>
      </c>
      <c r="D98" s="254">
        <v>1843500</v>
      </c>
      <c r="E98" s="253"/>
      <c r="F98" s="254"/>
      <c r="G98" s="254"/>
      <c r="H98" s="254"/>
      <c r="I98" s="333"/>
      <c r="J98" s="254"/>
      <c r="K98" s="253"/>
      <c r="L98" s="254"/>
      <c r="M98" s="253">
        <v>0</v>
      </c>
      <c r="N98" s="253">
        <v>3</v>
      </c>
      <c r="O98" s="254">
        <v>1843500</v>
      </c>
      <c r="P98" s="37">
        <v>0.11724649164003252</v>
      </c>
      <c r="Q98" s="37">
        <v>4.8115477145148355E-2</v>
      </c>
    </row>
    <row r="99" spans="1:17" x14ac:dyDescent="0.2">
      <c r="A99" s="250" t="s">
        <v>478</v>
      </c>
      <c r="B99" s="249" t="s">
        <v>479</v>
      </c>
      <c r="C99" s="255">
        <v>1</v>
      </c>
      <c r="D99" s="256">
        <v>470400</v>
      </c>
      <c r="E99" s="255"/>
      <c r="F99" s="256"/>
      <c r="G99" s="256"/>
      <c r="H99" s="256"/>
      <c r="I99" s="334"/>
      <c r="J99" s="256"/>
      <c r="K99" s="255"/>
      <c r="L99" s="256"/>
      <c r="M99" s="255">
        <v>0</v>
      </c>
      <c r="N99" s="255">
        <v>1</v>
      </c>
      <c r="O99" s="256">
        <v>470400</v>
      </c>
      <c r="P99" s="39">
        <v>2.9917412350133604E-2</v>
      </c>
      <c r="Q99" s="39">
        <v>1.6038492381716118E-2</v>
      </c>
    </row>
    <row r="100" spans="1:17" x14ac:dyDescent="0.2">
      <c r="A100" s="247" t="s">
        <v>151</v>
      </c>
      <c r="B100" s="248" t="s">
        <v>152</v>
      </c>
      <c r="C100" s="253">
        <v>86</v>
      </c>
      <c r="D100" s="254">
        <v>17606612.140000001</v>
      </c>
      <c r="E100" s="253">
        <v>2</v>
      </c>
      <c r="F100" s="254">
        <v>175530.85</v>
      </c>
      <c r="G100" s="254"/>
      <c r="H100" s="254"/>
      <c r="I100" s="333"/>
      <c r="J100" s="254"/>
      <c r="K100" s="253"/>
      <c r="L100" s="254"/>
      <c r="M100" s="253">
        <v>0</v>
      </c>
      <c r="N100" s="253">
        <v>88</v>
      </c>
      <c r="O100" s="254">
        <v>17782142.990000002</v>
      </c>
      <c r="P100" s="37">
        <v>1.1309432489389195</v>
      </c>
      <c r="Q100" s="37">
        <v>1.4113873295910184</v>
      </c>
    </row>
    <row r="101" spans="1:17" ht="14.25" customHeight="1" x14ac:dyDescent="0.2">
      <c r="A101" s="250" t="s">
        <v>153</v>
      </c>
      <c r="B101" s="249" t="s">
        <v>154</v>
      </c>
      <c r="C101" s="255">
        <v>10</v>
      </c>
      <c r="D101" s="256">
        <v>1949850.48</v>
      </c>
      <c r="E101" s="255"/>
      <c r="F101" s="256"/>
      <c r="G101" s="256"/>
      <c r="H101" s="256"/>
      <c r="I101" s="334"/>
      <c r="J101" s="256"/>
      <c r="K101" s="255"/>
      <c r="L101" s="256"/>
      <c r="M101" s="255">
        <v>0</v>
      </c>
      <c r="N101" s="255">
        <v>10</v>
      </c>
      <c r="O101" s="256">
        <v>1949850.48</v>
      </c>
      <c r="P101" s="39">
        <v>0.12401037591680683</v>
      </c>
      <c r="Q101" s="39">
        <v>0.16038492381716118</v>
      </c>
    </row>
    <row r="102" spans="1:17" ht="14.25" customHeight="1" x14ac:dyDescent="0.2">
      <c r="A102" s="247" t="s">
        <v>619</v>
      </c>
      <c r="B102" s="248" t="s">
        <v>620</v>
      </c>
      <c r="C102" s="253">
        <v>4</v>
      </c>
      <c r="D102" s="254">
        <v>489186</v>
      </c>
      <c r="E102" s="253"/>
      <c r="F102" s="254"/>
      <c r="G102" s="254"/>
      <c r="H102" s="254"/>
      <c r="I102" s="333"/>
      <c r="J102" s="254"/>
      <c r="K102" s="253"/>
      <c r="L102" s="254"/>
      <c r="M102" s="253">
        <v>0</v>
      </c>
      <c r="N102" s="253">
        <v>4</v>
      </c>
      <c r="O102" s="254">
        <v>489186</v>
      </c>
      <c r="P102" s="37">
        <v>3.111220084590233E-2</v>
      </c>
      <c r="Q102" s="37">
        <v>6.4153969526864474E-2</v>
      </c>
    </row>
    <row r="103" spans="1:17" ht="14.25" customHeight="1" x14ac:dyDescent="0.2">
      <c r="A103" s="250" t="s">
        <v>155</v>
      </c>
      <c r="B103" s="249" t="s">
        <v>156</v>
      </c>
      <c r="C103" s="255">
        <v>17</v>
      </c>
      <c r="D103" s="256">
        <v>2128480.4899999998</v>
      </c>
      <c r="E103" s="255"/>
      <c r="F103" s="256"/>
      <c r="G103" s="256"/>
      <c r="H103" s="256"/>
      <c r="I103" s="334"/>
      <c r="J103" s="256"/>
      <c r="K103" s="255"/>
      <c r="L103" s="256"/>
      <c r="M103" s="255">
        <v>0</v>
      </c>
      <c r="N103" s="255">
        <v>17</v>
      </c>
      <c r="O103" s="256">
        <v>2128480.4899999998</v>
      </c>
      <c r="P103" s="39">
        <v>0.13537123405302809</v>
      </c>
      <c r="Q103" s="39">
        <v>0.27265437048917401</v>
      </c>
    </row>
    <row r="104" spans="1:17" ht="14.25" customHeight="1" x14ac:dyDescent="0.2">
      <c r="A104" s="247" t="s">
        <v>362</v>
      </c>
      <c r="B104" s="248" t="s">
        <v>363</v>
      </c>
      <c r="C104" s="253">
        <v>1</v>
      </c>
      <c r="D104" s="254">
        <v>378730</v>
      </c>
      <c r="E104" s="253"/>
      <c r="F104" s="254"/>
      <c r="G104" s="254"/>
      <c r="H104" s="254"/>
      <c r="I104" s="333"/>
      <c r="J104" s="254"/>
      <c r="K104" s="253"/>
      <c r="L104" s="254"/>
      <c r="M104" s="253">
        <v>0</v>
      </c>
      <c r="N104" s="253">
        <v>1</v>
      </c>
      <c r="O104" s="254">
        <v>378730</v>
      </c>
      <c r="P104" s="37">
        <v>2.4087205738448341E-2</v>
      </c>
      <c r="Q104" s="37">
        <v>1.6038492381716118E-2</v>
      </c>
    </row>
    <row r="105" spans="1:17" ht="14.25" customHeight="1" x14ac:dyDescent="0.2">
      <c r="A105" s="250" t="s">
        <v>157</v>
      </c>
      <c r="B105" s="249" t="s">
        <v>158</v>
      </c>
      <c r="C105" s="255">
        <v>11</v>
      </c>
      <c r="D105" s="256">
        <v>4344941.5199999996</v>
      </c>
      <c r="E105" s="255"/>
      <c r="F105" s="256"/>
      <c r="G105" s="256"/>
      <c r="H105" s="256"/>
      <c r="I105" s="334"/>
      <c r="J105" s="256"/>
      <c r="K105" s="255"/>
      <c r="L105" s="256"/>
      <c r="M105" s="255">
        <v>0</v>
      </c>
      <c r="N105" s="255">
        <v>11</v>
      </c>
      <c r="O105" s="256">
        <v>4344941.5199999996</v>
      </c>
      <c r="P105" s="39">
        <v>0.27633802527860596</v>
      </c>
      <c r="Q105" s="39">
        <v>0.1764234161988773</v>
      </c>
    </row>
    <row r="106" spans="1:17" ht="14.25" customHeight="1" x14ac:dyDescent="0.2">
      <c r="A106" s="247" t="s">
        <v>159</v>
      </c>
      <c r="B106" s="248" t="s">
        <v>160</v>
      </c>
      <c r="C106" s="253">
        <v>1</v>
      </c>
      <c r="D106" s="254">
        <v>406800</v>
      </c>
      <c r="E106" s="253"/>
      <c r="F106" s="254"/>
      <c r="G106" s="254"/>
      <c r="H106" s="254"/>
      <c r="I106" s="333"/>
      <c r="J106" s="254"/>
      <c r="K106" s="253"/>
      <c r="L106" s="254"/>
      <c r="M106" s="253">
        <v>0</v>
      </c>
      <c r="N106" s="253">
        <v>1</v>
      </c>
      <c r="O106" s="254">
        <v>406800</v>
      </c>
      <c r="P106" s="37">
        <v>2.5872456088508397E-2</v>
      </c>
      <c r="Q106" s="37">
        <v>1.6038492381716118E-2</v>
      </c>
    </row>
    <row r="107" spans="1:17" ht="14.25" customHeight="1" x14ac:dyDescent="0.2">
      <c r="A107" s="250" t="s">
        <v>528</v>
      </c>
      <c r="B107" s="249" t="s">
        <v>529</v>
      </c>
      <c r="C107" s="255">
        <v>3</v>
      </c>
      <c r="D107" s="256">
        <v>1040214</v>
      </c>
      <c r="E107" s="255"/>
      <c r="F107" s="256"/>
      <c r="G107" s="256"/>
      <c r="H107" s="256"/>
      <c r="I107" s="334"/>
      <c r="J107" s="256"/>
      <c r="K107" s="255"/>
      <c r="L107" s="256"/>
      <c r="M107" s="255">
        <v>0</v>
      </c>
      <c r="N107" s="255">
        <v>3</v>
      </c>
      <c r="O107" s="256">
        <v>1040214</v>
      </c>
      <c r="P107" s="39">
        <v>6.6157549256764189E-2</v>
      </c>
      <c r="Q107" s="39">
        <v>4.8115477145148355E-2</v>
      </c>
    </row>
    <row r="108" spans="1:17" ht="14.25" customHeight="1" x14ac:dyDescent="0.2">
      <c r="A108" s="247" t="s">
        <v>286</v>
      </c>
      <c r="B108" s="248" t="s">
        <v>287</v>
      </c>
      <c r="C108" s="253">
        <v>27</v>
      </c>
      <c r="D108" s="254">
        <v>20137220.309999999</v>
      </c>
      <c r="E108" s="253">
        <v>7</v>
      </c>
      <c r="F108" s="254">
        <v>470975.93</v>
      </c>
      <c r="G108" s="254"/>
      <c r="H108" s="254"/>
      <c r="I108" s="333">
        <v>3</v>
      </c>
      <c r="J108" s="254">
        <v>-163381.43</v>
      </c>
      <c r="K108" s="253"/>
      <c r="L108" s="254"/>
      <c r="M108" s="253">
        <v>4</v>
      </c>
      <c r="N108" s="253">
        <v>41</v>
      </c>
      <c r="O108" s="254">
        <v>20444814.809999999</v>
      </c>
      <c r="P108" s="37">
        <v>1.30028902018046</v>
      </c>
      <c r="Q108" s="37">
        <v>0.65757818765036091</v>
      </c>
    </row>
    <row r="109" spans="1:17" ht="14.25" customHeight="1" x14ac:dyDescent="0.2">
      <c r="A109" s="250" t="s">
        <v>161</v>
      </c>
      <c r="B109" s="249" t="s">
        <v>162</v>
      </c>
      <c r="C109" s="255">
        <v>18</v>
      </c>
      <c r="D109" s="256">
        <v>11948635.16</v>
      </c>
      <c r="E109" s="255">
        <v>5</v>
      </c>
      <c r="F109" s="256">
        <v>389756.28</v>
      </c>
      <c r="G109" s="256"/>
      <c r="H109" s="256"/>
      <c r="I109" s="334"/>
      <c r="J109" s="256"/>
      <c r="K109" s="255"/>
      <c r="L109" s="256"/>
      <c r="M109" s="255">
        <v>1</v>
      </c>
      <c r="N109" s="255">
        <v>24</v>
      </c>
      <c r="O109" s="256">
        <v>12338391.439999999</v>
      </c>
      <c r="P109" s="39">
        <v>0.78472097033979327</v>
      </c>
      <c r="Q109" s="39">
        <v>0.38492381716118684</v>
      </c>
    </row>
    <row r="110" spans="1:17" ht="23.25" customHeight="1" x14ac:dyDescent="0.2">
      <c r="A110" s="247" t="s">
        <v>163</v>
      </c>
      <c r="B110" s="248" t="s">
        <v>164</v>
      </c>
      <c r="C110" s="253">
        <v>885</v>
      </c>
      <c r="D110" s="254">
        <v>664684874.04999995</v>
      </c>
      <c r="E110" s="253">
        <v>142</v>
      </c>
      <c r="F110" s="254">
        <v>10872053.590000002</v>
      </c>
      <c r="G110" s="254"/>
      <c r="H110" s="254"/>
      <c r="I110" s="333">
        <v>32</v>
      </c>
      <c r="J110" s="254">
        <v>-3899773.9000000004</v>
      </c>
      <c r="K110" s="253">
        <v>2</v>
      </c>
      <c r="L110" s="254">
        <v>-1174860.44</v>
      </c>
      <c r="M110" s="253">
        <v>77</v>
      </c>
      <c r="N110" s="253">
        <v>1138</v>
      </c>
      <c r="O110" s="254">
        <v>670482293.29999995</v>
      </c>
      <c r="P110" s="37">
        <v>42.642634443280862</v>
      </c>
      <c r="Q110" s="37">
        <v>18.251804330392943</v>
      </c>
    </row>
    <row r="111" spans="1:17" ht="14.25" customHeight="1" x14ac:dyDescent="0.2">
      <c r="A111" s="250" t="s">
        <v>165</v>
      </c>
      <c r="B111" s="249" t="s">
        <v>166</v>
      </c>
      <c r="C111" s="255">
        <v>51</v>
      </c>
      <c r="D111" s="256">
        <v>33476496.109999996</v>
      </c>
      <c r="E111" s="255">
        <v>6</v>
      </c>
      <c r="F111" s="256">
        <v>500050.71</v>
      </c>
      <c r="G111" s="256"/>
      <c r="H111" s="256"/>
      <c r="I111" s="334">
        <v>2</v>
      </c>
      <c r="J111" s="256">
        <v>-151925.57999999999</v>
      </c>
      <c r="K111" s="255"/>
      <c r="L111" s="256"/>
      <c r="M111" s="255">
        <v>10</v>
      </c>
      <c r="N111" s="255">
        <v>69</v>
      </c>
      <c r="O111" s="256">
        <v>33824621.239999995</v>
      </c>
      <c r="P111" s="39">
        <v>2.1512439226704236</v>
      </c>
      <c r="Q111" s="39">
        <v>1.1066559743384121</v>
      </c>
    </row>
    <row r="112" spans="1:17" ht="14.25" customHeight="1" x14ac:dyDescent="0.2">
      <c r="A112" s="247" t="s">
        <v>167</v>
      </c>
      <c r="B112" s="248" t="s">
        <v>168</v>
      </c>
      <c r="C112" s="253">
        <v>200</v>
      </c>
      <c r="D112" s="254">
        <v>117615960.19000003</v>
      </c>
      <c r="E112" s="253">
        <v>38</v>
      </c>
      <c r="F112" s="254">
        <v>2403905.5699999998</v>
      </c>
      <c r="G112" s="254"/>
      <c r="H112" s="254"/>
      <c r="I112" s="333">
        <v>5</v>
      </c>
      <c r="J112" s="254">
        <v>-109225.07999999999</v>
      </c>
      <c r="K112" s="253"/>
      <c r="L112" s="254"/>
      <c r="M112" s="253">
        <v>10</v>
      </c>
      <c r="N112" s="253">
        <v>253</v>
      </c>
      <c r="O112" s="254">
        <v>119910640.68000002</v>
      </c>
      <c r="P112" s="37">
        <v>7.6263096989631496</v>
      </c>
      <c r="Q112" s="37">
        <v>4.0577385725741779</v>
      </c>
    </row>
    <row r="113" spans="1:17" ht="14.25" customHeight="1" x14ac:dyDescent="0.2">
      <c r="A113" s="250" t="s">
        <v>568</v>
      </c>
      <c r="B113" s="249" t="s">
        <v>569</v>
      </c>
      <c r="C113" s="255">
        <v>4</v>
      </c>
      <c r="D113" s="256">
        <v>727904.16</v>
      </c>
      <c r="E113" s="255"/>
      <c r="F113" s="256"/>
      <c r="G113" s="256"/>
      <c r="H113" s="256"/>
      <c r="I113" s="334"/>
      <c r="J113" s="256"/>
      <c r="K113" s="255"/>
      <c r="L113" s="256"/>
      <c r="M113" s="255">
        <v>0</v>
      </c>
      <c r="N113" s="255">
        <v>4</v>
      </c>
      <c r="O113" s="256">
        <v>727904.16</v>
      </c>
      <c r="P113" s="39">
        <v>4.6294661790173525E-2</v>
      </c>
      <c r="Q113" s="39">
        <v>6.4153969526864474E-2</v>
      </c>
    </row>
    <row r="114" spans="1:17" ht="14.25" customHeight="1" x14ac:dyDescent="0.2">
      <c r="A114" s="247" t="s">
        <v>169</v>
      </c>
      <c r="B114" s="248" t="s">
        <v>170</v>
      </c>
      <c r="C114" s="253">
        <v>3</v>
      </c>
      <c r="D114" s="254">
        <v>896931</v>
      </c>
      <c r="E114" s="253"/>
      <c r="F114" s="254"/>
      <c r="G114" s="254"/>
      <c r="H114" s="254"/>
      <c r="I114" s="333"/>
      <c r="J114" s="254"/>
      <c r="K114" s="253"/>
      <c r="L114" s="254"/>
      <c r="M114" s="253">
        <v>0</v>
      </c>
      <c r="N114" s="253">
        <v>3</v>
      </c>
      <c r="O114" s="254">
        <v>896931</v>
      </c>
      <c r="P114" s="37">
        <v>5.7044758878864121E-2</v>
      </c>
      <c r="Q114" s="37">
        <v>4.8115477145148355E-2</v>
      </c>
    </row>
    <row r="115" spans="1:17" ht="14.25" customHeight="1" x14ac:dyDescent="0.2">
      <c r="A115" s="250" t="s">
        <v>532</v>
      </c>
      <c r="B115" s="249" t="s">
        <v>533</v>
      </c>
      <c r="C115" s="255">
        <v>3</v>
      </c>
      <c r="D115" s="256">
        <v>436988.1</v>
      </c>
      <c r="E115" s="255">
        <v>1</v>
      </c>
      <c r="F115" s="256">
        <v>28089.9</v>
      </c>
      <c r="G115" s="256"/>
      <c r="H115" s="256"/>
      <c r="I115" s="334"/>
      <c r="J115" s="256"/>
      <c r="K115" s="255"/>
      <c r="L115" s="256"/>
      <c r="M115" s="255">
        <v>0</v>
      </c>
      <c r="N115" s="255">
        <v>4</v>
      </c>
      <c r="O115" s="256">
        <v>465078</v>
      </c>
      <c r="P115" s="39">
        <v>2.9578933462957986E-2</v>
      </c>
      <c r="Q115" s="39">
        <v>6.4153969526864474E-2</v>
      </c>
    </row>
    <row r="116" spans="1:17" ht="14.25" customHeight="1" x14ac:dyDescent="0.2">
      <c r="A116" s="247" t="s">
        <v>364</v>
      </c>
      <c r="B116" s="248" t="s">
        <v>365</v>
      </c>
      <c r="C116" s="253">
        <v>1</v>
      </c>
      <c r="D116" s="254">
        <v>160362.72</v>
      </c>
      <c r="E116" s="253"/>
      <c r="F116" s="254"/>
      <c r="G116" s="254"/>
      <c r="H116" s="254"/>
      <c r="I116" s="333"/>
      <c r="J116" s="254"/>
      <c r="K116" s="253"/>
      <c r="L116" s="254"/>
      <c r="M116" s="253">
        <v>0</v>
      </c>
      <c r="N116" s="253">
        <v>1</v>
      </c>
      <c r="O116" s="254">
        <v>160362.72</v>
      </c>
      <c r="P116" s="37">
        <v>1.0199059565963047E-2</v>
      </c>
      <c r="Q116" s="37">
        <v>1.6038492381716118E-2</v>
      </c>
    </row>
    <row r="117" spans="1:17" ht="14.25" customHeight="1" x14ac:dyDescent="0.2">
      <c r="A117" s="250" t="s">
        <v>171</v>
      </c>
      <c r="B117" s="249" t="s">
        <v>172</v>
      </c>
      <c r="C117" s="255">
        <v>1</v>
      </c>
      <c r="D117" s="256">
        <v>307224.25</v>
      </c>
      <c r="E117" s="255"/>
      <c r="F117" s="256"/>
      <c r="G117" s="256"/>
      <c r="H117" s="256"/>
      <c r="I117" s="334"/>
      <c r="J117" s="256"/>
      <c r="K117" s="255"/>
      <c r="L117" s="256"/>
      <c r="M117" s="255">
        <v>0</v>
      </c>
      <c r="N117" s="255">
        <v>1</v>
      </c>
      <c r="O117" s="256">
        <v>307224.25</v>
      </c>
      <c r="P117" s="39">
        <v>1.9539444241518992E-2</v>
      </c>
      <c r="Q117" s="39">
        <v>1.6038492381716118E-2</v>
      </c>
    </row>
    <row r="118" spans="1:17" ht="14.25" customHeight="1" x14ac:dyDescent="0.2">
      <c r="A118" s="247" t="s">
        <v>536</v>
      </c>
      <c r="B118" s="248" t="s">
        <v>537</v>
      </c>
      <c r="C118" s="253">
        <v>3</v>
      </c>
      <c r="D118" s="254">
        <v>930749</v>
      </c>
      <c r="E118" s="253"/>
      <c r="F118" s="254"/>
      <c r="G118" s="254"/>
      <c r="H118" s="254"/>
      <c r="I118" s="333"/>
      <c r="J118" s="254"/>
      <c r="K118" s="253"/>
      <c r="L118" s="254"/>
      <c r="M118" s="253">
        <v>0</v>
      </c>
      <c r="N118" s="253">
        <v>3</v>
      </c>
      <c r="O118" s="254">
        <v>930749</v>
      </c>
      <c r="P118" s="37">
        <v>5.9195581691059741E-2</v>
      </c>
      <c r="Q118" s="37">
        <v>4.8115477145148355E-2</v>
      </c>
    </row>
    <row r="119" spans="1:17" ht="27.75" customHeight="1" x14ac:dyDescent="0.2">
      <c r="A119" s="250" t="s">
        <v>308</v>
      </c>
      <c r="B119" s="249" t="s">
        <v>309</v>
      </c>
      <c r="C119" s="255">
        <v>1</v>
      </c>
      <c r="D119" s="256">
        <v>499551.37</v>
      </c>
      <c r="E119" s="255"/>
      <c r="F119" s="256"/>
      <c r="G119" s="256"/>
      <c r="H119" s="256"/>
      <c r="I119" s="334"/>
      <c r="J119" s="256"/>
      <c r="K119" s="255"/>
      <c r="L119" s="256"/>
      <c r="M119" s="255">
        <v>0</v>
      </c>
      <c r="N119" s="255">
        <v>1</v>
      </c>
      <c r="O119" s="256">
        <v>499551.37</v>
      </c>
      <c r="P119" s="39">
        <v>3.1771437768631297E-2</v>
      </c>
      <c r="Q119" s="39">
        <v>1.6038492381716118E-2</v>
      </c>
    </row>
    <row r="120" spans="1:17" ht="15" customHeight="1" x14ac:dyDescent="0.2">
      <c r="A120" s="247" t="s">
        <v>173</v>
      </c>
      <c r="B120" s="248" t="s">
        <v>174</v>
      </c>
      <c r="C120" s="253">
        <v>26</v>
      </c>
      <c r="D120" s="254">
        <v>10156625.59</v>
      </c>
      <c r="E120" s="253">
        <v>1</v>
      </c>
      <c r="F120" s="254">
        <v>5250</v>
      </c>
      <c r="G120" s="254"/>
      <c r="H120" s="254"/>
      <c r="I120" s="333">
        <v>3</v>
      </c>
      <c r="J120" s="254">
        <v>-650000</v>
      </c>
      <c r="K120" s="253"/>
      <c r="L120" s="254"/>
      <c r="M120" s="253">
        <v>1</v>
      </c>
      <c r="N120" s="253">
        <v>31</v>
      </c>
      <c r="O120" s="254">
        <v>9511875.5899999999</v>
      </c>
      <c r="P120" s="37">
        <v>0.60495472842091913</v>
      </c>
      <c r="Q120" s="37">
        <v>0.49719326383319967</v>
      </c>
    </row>
    <row r="121" spans="1:17" ht="15" customHeight="1" x14ac:dyDescent="0.2">
      <c r="A121" s="250" t="s">
        <v>177</v>
      </c>
      <c r="B121" s="249" t="s">
        <v>178</v>
      </c>
      <c r="C121" s="255">
        <v>12</v>
      </c>
      <c r="D121" s="256">
        <v>4788431.0999999996</v>
      </c>
      <c r="E121" s="255"/>
      <c r="F121" s="256"/>
      <c r="G121" s="256"/>
      <c r="H121" s="256"/>
      <c r="I121" s="334"/>
      <c r="J121" s="256"/>
      <c r="K121" s="255"/>
      <c r="L121" s="256"/>
      <c r="M121" s="255">
        <v>0</v>
      </c>
      <c r="N121" s="255">
        <v>12</v>
      </c>
      <c r="O121" s="256">
        <v>4788431.0999999996</v>
      </c>
      <c r="P121" s="39">
        <v>0.30454393649852002</v>
      </c>
      <c r="Q121" s="39">
        <v>0.19246190858059342</v>
      </c>
    </row>
    <row r="122" spans="1:17" ht="23.25" customHeight="1" x14ac:dyDescent="0.2">
      <c r="A122" s="247" t="s">
        <v>179</v>
      </c>
      <c r="B122" s="248" t="s">
        <v>180</v>
      </c>
      <c r="C122" s="253">
        <v>74</v>
      </c>
      <c r="D122" s="254">
        <v>9446723.2300000004</v>
      </c>
      <c r="E122" s="253"/>
      <c r="F122" s="254"/>
      <c r="G122" s="254"/>
      <c r="H122" s="254"/>
      <c r="I122" s="333"/>
      <c r="J122" s="254"/>
      <c r="K122" s="253">
        <v>1</v>
      </c>
      <c r="L122" s="254">
        <v>-874194</v>
      </c>
      <c r="M122" s="253">
        <v>0</v>
      </c>
      <c r="N122" s="253">
        <v>75</v>
      </c>
      <c r="O122" s="254">
        <v>8572529.2300000004</v>
      </c>
      <c r="P122" s="37">
        <v>0.54521235513920774</v>
      </c>
      <c r="Q122" s="37">
        <v>1.2028869286287089</v>
      </c>
    </row>
    <row r="123" spans="1:17" ht="15" customHeight="1" x14ac:dyDescent="0.2">
      <c r="A123" s="250" t="s">
        <v>538</v>
      </c>
      <c r="B123" s="249" t="s">
        <v>539</v>
      </c>
      <c r="C123" s="255">
        <v>3</v>
      </c>
      <c r="D123" s="256">
        <v>1682952</v>
      </c>
      <c r="E123" s="255"/>
      <c r="F123" s="256"/>
      <c r="G123" s="256"/>
      <c r="H123" s="256"/>
      <c r="I123" s="334"/>
      <c r="J123" s="256"/>
      <c r="K123" s="255"/>
      <c r="L123" s="256"/>
      <c r="M123" s="255">
        <v>0</v>
      </c>
      <c r="N123" s="255">
        <v>3</v>
      </c>
      <c r="O123" s="256">
        <v>1682952</v>
      </c>
      <c r="P123" s="39">
        <v>0.10703564827696013</v>
      </c>
      <c r="Q123" s="39">
        <v>4.8115477145148355E-2</v>
      </c>
    </row>
    <row r="124" spans="1:17" ht="15" customHeight="1" x14ac:dyDescent="0.2">
      <c r="A124" s="247" t="s">
        <v>494</v>
      </c>
      <c r="B124" s="248" t="s">
        <v>495</v>
      </c>
      <c r="C124" s="253">
        <v>1</v>
      </c>
      <c r="D124" s="254">
        <v>600000</v>
      </c>
      <c r="E124" s="253"/>
      <c r="F124" s="254"/>
      <c r="G124" s="254"/>
      <c r="H124" s="254"/>
      <c r="I124" s="333">
        <v>1</v>
      </c>
      <c r="J124" s="254">
        <v>-200000</v>
      </c>
      <c r="K124" s="253"/>
      <c r="L124" s="254"/>
      <c r="M124" s="253">
        <v>0</v>
      </c>
      <c r="N124" s="253">
        <v>2</v>
      </c>
      <c r="O124" s="254">
        <v>400000</v>
      </c>
      <c r="P124" s="37">
        <v>2.5439976488208848E-2</v>
      </c>
      <c r="Q124" s="37">
        <v>3.2076984763432237E-2</v>
      </c>
    </row>
    <row r="125" spans="1:17" ht="15" customHeight="1" x14ac:dyDescent="0.2">
      <c r="A125" s="250" t="s">
        <v>181</v>
      </c>
      <c r="B125" s="249" t="s">
        <v>182</v>
      </c>
      <c r="C125" s="255">
        <v>16</v>
      </c>
      <c r="D125" s="256">
        <v>6063962.290000001</v>
      </c>
      <c r="E125" s="255"/>
      <c r="F125" s="256"/>
      <c r="G125" s="256"/>
      <c r="H125" s="256"/>
      <c r="I125" s="334"/>
      <c r="J125" s="256"/>
      <c r="K125" s="255"/>
      <c r="L125" s="256"/>
      <c r="M125" s="255">
        <v>0</v>
      </c>
      <c r="N125" s="255">
        <v>16</v>
      </c>
      <c r="O125" s="256">
        <v>6063962.290000001</v>
      </c>
      <c r="P125" s="39">
        <v>0.38566764520746277</v>
      </c>
      <c r="Q125" s="39">
        <v>0.2566158781074579</v>
      </c>
    </row>
    <row r="126" spans="1:17" ht="15" customHeight="1" x14ac:dyDescent="0.2">
      <c r="A126" s="247" t="s">
        <v>183</v>
      </c>
      <c r="B126" s="248" t="s">
        <v>184</v>
      </c>
      <c r="C126" s="253">
        <v>18</v>
      </c>
      <c r="D126" s="254">
        <v>8291901.6399999987</v>
      </c>
      <c r="E126" s="253"/>
      <c r="F126" s="254"/>
      <c r="G126" s="254"/>
      <c r="H126" s="254"/>
      <c r="I126" s="333"/>
      <c r="J126" s="254"/>
      <c r="K126" s="253"/>
      <c r="L126" s="254"/>
      <c r="M126" s="253">
        <v>2</v>
      </c>
      <c r="N126" s="253">
        <v>20</v>
      </c>
      <c r="O126" s="254">
        <v>8291901.6399999987</v>
      </c>
      <c r="P126" s="37">
        <v>0.52736445691035083</v>
      </c>
      <c r="Q126" s="37">
        <v>0.32076984763432237</v>
      </c>
    </row>
    <row r="127" spans="1:17" ht="15" customHeight="1" x14ac:dyDescent="0.2">
      <c r="A127" s="250" t="s">
        <v>540</v>
      </c>
      <c r="B127" s="249" t="s">
        <v>541</v>
      </c>
      <c r="C127" s="255">
        <v>2</v>
      </c>
      <c r="D127" s="256">
        <v>798854.37</v>
      </c>
      <c r="E127" s="255"/>
      <c r="F127" s="256"/>
      <c r="G127" s="256"/>
      <c r="H127" s="256"/>
      <c r="I127" s="334"/>
      <c r="J127" s="256"/>
      <c r="K127" s="255"/>
      <c r="L127" s="256"/>
      <c r="M127" s="255">
        <v>0</v>
      </c>
      <c r="N127" s="255">
        <v>2</v>
      </c>
      <c r="O127" s="256">
        <v>798854.37</v>
      </c>
      <c r="P127" s="39">
        <v>5.0807090975757224E-2</v>
      </c>
      <c r="Q127" s="39">
        <v>3.2076984763432237E-2</v>
      </c>
    </row>
    <row r="128" spans="1:17" ht="15" customHeight="1" x14ac:dyDescent="0.2">
      <c r="A128" s="247" t="s">
        <v>544</v>
      </c>
      <c r="B128" s="248" t="s">
        <v>545</v>
      </c>
      <c r="C128" s="253">
        <v>1</v>
      </c>
      <c r="D128" s="254">
        <v>783600</v>
      </c>
      <c r="E128" s="253"/>
      <c r="F128" s="254"/>
      <c r="G128" s="254"/>
      <c r="H128" s="254"/>
      <c r="I128" s="333"/>
      <c r="J128" s="254"/>
      <c r="K128" s="253"/>
      <c r="L128" s="254"/>
      <c r="M128" s="253">
        <v>0</v>
      </c>
      <c r="N128" s="253">
        <v>1</v>
      </c>
      <c r="O128" s="254">
        <v>783600</v>
      </c>
      <c r="P128" s="37">
        <v>4.9836913940401129E-2</v>
      </c>
      <c r="Q128" s="37">
        <v>1.6038492381716118E-2</v>
      </c>
    </row>
    <row r="129" spans="1:17" ht="15" customHeight="1" x14ac:dyDescent="0.2">
      <c r="A129" s="250" t="s">
        <v>185</v>
      </c>
      <c r="B129" s="249" t="s">
        <v>186</v>
      </c>
      <c r="C129" s="255">
        <v>1</v>
      </c>
      <c r="D129" s="256">
        <v>549790</v>
      </c>
      <c r="E129" s="255">
        <v>1</v>
      </c>
      <c r="F129" s="256">
        <v>28820</v>
      </c>
      <c r="G129" s="256"/>
      <c r="H129" s="256"/>
      <c r="I129" s="334"/>
      <c r="J129" s="256"/>
      <c r="K129" s="255"/>
      <c r="L129" s="256"/>
      <c r="M129" s="255">
        <v>1</v>
      </c>
      <c r="N129" s="255">
        <v>3</v>
      </c>
      <c r="O129" s="256">
        <v>578610</v>
      </c>
      <c r="P129" s="39">
        <v>3.6799561989606301E-2</v>
      </c>
      <c r="Q129" s="39">
        <v>4.8115477145148355E-2</v>
      </c>
    </row>
    <row r="130" spans="1:17" ht="15" customHeight="1" x14ac:dyDescent="0.2">
      <c r="A130" s="247" t="s">
        <v>546</v>
      </c>
      <c r="B130" s="248" t="s">
        <v>547</v>
      </c>
      <c r="C130" s="253">
        <v>7</v>
      </c>
      <c r="D130" s="254">
        <v>3226440</v>
      </c>
      <c r="E130" s="253"/>
      <c r="F130" s="254"/>
      <c r="G130" s="254"/>
      <c r="H130" s="254"/>
      <c r="I130" s="333"/>
      <c r="J130" s="254"/>
      <c r="K130" s="253"/>
      <c r="L130" s="254"/>
      <c r="M130" s="253">
        <v>0</v>
      </c>
      <c r="N130" s="253">
        <v>7</v>
      </c>
      <c r="O130" s="254">
        <v>3226440</v>
      </c>
      <c r="P130" s="37">
        <v>0.20520139435154139</v>
      </c>
      <c r="Q130" s="37">
        <v>0.11226944667201283</v>
      </c>
    </row>
    <row r="131" spans="1:17" ht="15" customHeight="1" x14ac:dyDescent="0.2">
      <c r="A131" s="250" t="s">
        <v>187</v>
      </c>
      <c r="B131" s="249" t="s">
        <v>188</v>
      </c>
      <c r="C131" s="255">
        <v>25</v>
      </c>
      <c r="D131" s="256">
        <v>13132644.199999999</v>
      </c>
      <c r="E131" s="255">
        <v>3</v>
      </c>
      <c r="F131" s="256">
        <v>111964</v>
      </c>
      <c r="G131" s="256"/>
      <c r="H131" s="256"/>
      <c r="I131" s="334">
        <v>2</v>
      </c>
      <c r="J131" s="256">
        <v>-152032.20000000001</v>
      </c>
      <c r="K131" s="255"/>
      <c r="L131" s="256"/>
      <c r="M131" s="255">
        <v>0</v>
      </c>
      <c r="N131" s="255">
        <v>30</v>
      </c>
      <c r="O131" s="256">
        <v>13092576</v>
      </c>
      <c r="P131" s="39">
        <v>0.83268706402521853</v>
      </c>
      <c r="Q131" s="39">
        <v>0.48115477145148355</v>
      </c>
    </row>
    <row r="132" spans="1:17" ht="15" customHeight="1" x14ac:dyDescent="0.2">
      <c r="A132" s="247" t="s">
        <v>189</v>
      </c>
      <c r="B132" s="248" t="s">
        <v>190</v>
      </c>
      <c r="C132" s="253">
        <v>12</v>
      </c>
      <c r="D132" s="254">
        <v>4572192.0399999991</v>
      </c>
      <c r="E132" s="253"/>
      <c r="F132" s="254"/>
      <c r="G132" s="254"/>
      <c r="H132" s="254"/>
      <c r="I132" s="333">
        <v>1</v>
      </c>
      <c r="J132" s="254">
        <v>-52595</v>
      </c>
      <c r="K132" s="253"/>
      <c r="L132" s="254"/>
      <c r="M132" s="253">
        <v>0</v>
      </c>
      <c r="N132" s="253">
        <v>13</v>
      </c>
      <c r="O132" s="254">
        <v>4519597.0399999991</v>
      </c>
      <c r="P132" s="37">
        <v>0.28744610608444565</v>
      </c>
      <c r="Q132" s="37">
        <v>0.20850040096230954</v>
      </c>
    </row>
    <row r="133" spans="1:17" ht="15" customHeight="1" x14ac:dyDescent="0.2">
      <c r="A133" s="250" t="s">
        <v>191</v>
      </c>
      <c r="B133" s="249" t="s">
        <v>192</v>
      </c>
      <c r="C133" s="255">
        <v>3</v>
      </c>
      <c r="D133" s="256">
        <v>1292034</v>
      </c>
      <c r="E133" s="255"/>
      <c r="F133" s="256"/>
      <c r="G133" s="256"/>
      <c r="H133" s="256"/>
      <c r="I133" s="334"/>
      <c r="J133" s="256"/>
      <c r="K133" s="255"/>
      <c r="L133" s="256"/>
      <c r="M133" s="255">
        <v>0</v>
      </c>
      <c r="N133" s="255">
        <v>3</v>
      </c>
      <c r="O133" s="256">
        <v>1292034</v>
      </c>
      <c r="P133" s="39">
        <v>8.2173286454916075E-2</v>
      </c>
      <c r="Q133" s="39">
        <v>4.8115477145148355E-2</v>
      </c>
    </row>
    <row r="134" spans="1:17" ht="15" customHeight="1" x14ac:dyDescent="0.2">
      <c r="A134" s="247" t="s">
        <v>482</v>
      </c>
      <c r="B134" s="248" t="s">
        <v>483</v>
      </c>
      <c r="C134" s="253">
        <v>1</v>
      </c>
      <c r="D134" s="254">
        <v>945000</v>
      </c>
      <c r="E134" s="253"/>
      <c r="F134" s="254"/>
      <c r="G134" s="254"/>
      <c r="H134" s="254"/>
      <c r="I134" s="333">
        <v>1</v>
      </c>
      <c r="J134" s="254">
        <v>-193505.06</v>
      </c>
      <c r="K134" s="253"/>
      <c r="L134" s="254"/>
      <c r="M134" s="253">
        <v>0</v>
      </c>
      <c r="N134" s="253">
        <v>2</v>
      </c>
      <c r="O134" s="254">
        <v>751494.94</v>
      </c>
      <c r="P134" s="37">
        <v>4.7795034011519792E-2</v>
      </c>
      <c r="Q134" s="37">
        <v>3.2076984763432237E-2</v>
      </c>
    </row>
    <row r="135" spans="1:17" ht="15" customHeight="1" x14ac:dyDescent="0.2">
      <c r="A135" s="250" t="s">
        <v>193</v>
      </c>
      <c r="B135" s="249" t="s">
        <v>194</v>
      </c>
      <c r="C135" s="255">
        <v>4</v>
      </c>
      <c r="D135" s="256">
        <v>2049000</v>
      </c>
      <c r="E135" s="255"/>
      <c r="F135" s="256"/>
      <c r="G135" s="256"/>
      <c r="H135" s="256"/>
      <c r="I135" s="334">
        <v>1</v>
      </c>
      <c r="J135" s="256">
        <v>-150000</v>
      </c>
      <c r="K135" s="255"/>
      <c r="L135" s="256"/>
      <c r="M135" s="255">
        <v>1</v>
      </c>
      <c r="N135" s="255">
        <v>6</v>
      </c>
      <c r="O135" s="256">
        <v>1899000</v>
      </c>
      <c r="P135" s="39">
        <v>0.1207762883777715</v>
      </c>
      <c r="Q135" s="39">
        <v>9.6230954290296711E-2</v>
      </c>
    </row>
    <row r="136" spans="1:17" ht="22.5" customHeight="1" x14ac:dyDescent="0.2">
      <c r="A136" s="247" t="s">
        <v>195</v>
      </c>
      <c r="B136" s="248" t="s">
        <v>196</v>
      </c>
      <c r="C136" s="253">
        <v>5</v>
      </c>
      <c r="D136" s="254">
        <v>1699674</v>
      </c>
      <c r="E136" s="253"/>
      <c r="F136" s="254"/>
      <c r="G136" s="254"/>
      <c r="H136" s="254"/>
      <c r="I136" s="333">
        <v>1</v>
      </c>
      <c r="J136" s="254">
        <v>-20000</v>
      </c>
      <c r="K136" s="253"/>
      <c r="L136" s="254"/>
      <c r="M136" s="253">
        <v>0</v>
      </c>
      <c r="N136" s="253">
        <v>6</v>
      </c>
      <c r="O136" s="254">
        <v>1679674</v>
      </c>
      <c r="P136" s="37">
        <v>0.10682716766963926</v>
      </c>
      <c r="Q136" s="37">
        <v>9.6230954290296711E-2</v>
      </c>
    </row>
    <row r="137" spans="1:17" ht="15" customHeight="1" x14ac:dyDescent="0.2">
      <c r="A137" s="250" t="s">
        <v>484</v>
      </c>
      <c r="B137" s="249" t="s">
        <v>485</v>
      </c>
      <c r="C137" s="255">
        <v>1</v>
      </c>
      <c r="D137" s="256">
        <v>912000</v>
      </c>
      <c r="E137" s="255"/>
      <c r="F137" s="256"/>
      <c r="G137" s="256"/>
      <c r="H137" s="256"/>
      <c r="I137" s="334"/>
      <c r="J137" s="256"/>
      <c r="K137" s="255"/>
      <c r="L137" s="256"/>
      <c r="M137" s="255">
        <v>0</v>
      </c>
      <c r="N137" s="255">
        <v>1</v>
      </c>
      <c r="O137" s="256">
        <v>912000</v>
      </c>
      <c r="P137" s="39">
        <v>5.800314639311617E-2</v>
      </c>
      <c r="Q137" s="39">
        <v>1.6038492381716118E-2</v>
      </c>
    </row>
    <row r="138" spans="1:17" ht="15" customHeight="1" x14ac:dyDescent="0.2">
      <c r="A138" s="247" t="s">
        <v>199</v>
      </c>
      <c r="B138" s="248" t="s">
        <v>200</v>
      </c>
      <c r="C138" s="253">
        <v>15</v>
      </c>
      <c r="D138" s="254">
        <v>3469385.2100000004</v>
      </c>
      <c r="E138" s="253">
        <v>1</v>
      </c>
      <c r="F138" s="254">
        <v>6123</v>
      </c>
      <c r="G138" s="254"/>
      <c r="H138" s="254"/>
      <c r="I138" s="333">
        <v>1</v>
      </c>
      <c r="J138" s="254">
        <v>-33679.839999999997</v>
      </c>
      <c r="K138" s="253"/>
      <c r="L138" s="254"/>
      <c r="M138" s="253">
        <v>1</v>
      </c>
      <c r="N138" s="253">
        <v>18</v>
      </c>
      <c r="O138" s="254">
        <v>3441828.3700000006</v>
      </c>
      <c r="P138" s="37">
        <v>0.2189000820231255</v>
      </c>
      <c r="Q138" s="37">
        <v>0.28869286287089013</v>
      </c>
    </row>
    <row r="139" spans="1:17" ht="15" customHeight="1" x14ac:dyDescent="0.2">
      <c r="A139" s="250" t="s">
        <v>573</v>
      </c>
      <c r="B139" s="249" t="s">
        <v>574</v>
      </c>
      <c r="C139" s="255">
        <v>2</v>
      </c>
      <c r="D139" s="256">
        <v>1313556.99</v>
      </c>
      <c r="E139" s="255"/>
      <c r="F139" s="256"/>
      <c r="G139" s="256"/>
      <c r="H139" s="256"/>
      <c r="I139" s="334"/>
      <c r="J139" s="256"/>
      <c r="K139" s="255"/>
      <c r="L139" s="256"/>
      <c r="M139" s="255">
        <v>0</v>
      </c>
      <c r="N139" s="255">
        <v>2</v>
      </c>
      <c r="O139" s="256">
        <v>1313556.99</v>
      </c>
      <c r="P139" s="39">
        <v>8.3542147353805954E-2</v>
      </c>
      <c r="Q139" s="39">
        <v>3.2076984763432237E-2</v>
      </c>
    </row>
    <row r="140" spans="1:17" ht="15" customHeight="1" x14ac:dyDescent="0.2">
      <c r="A140" s="247" t="s">
        <v>203</v>
      </c>
      <c r="B140" s="248" t="s">
        <v>204</v>
      </c>
      <c r="C140" s="253">
        <v>12</v>
      </c>
      <c r="D140" s="254">
        <v>6248132.5700000003</v>
      </c>
      <c r="E140" s="253">
        <v>1</v>
      </c>
      <c r="F140" s="254">
        <v>29844.35</v>
      </c>
      <c r="G140" s="254"/>
      <c r="H140" s="254"/>
      <c r="I140" s="333"/>
      <c r="J140" s="254"/>
      <c r="K140" s="253"/>
      <c r="L140" s="254"/>
      <c r="M140" s="253">
        <v>5</v>
      </c>
      <c r="N140" s="253">
        <v>18</v>
      </c>
      <c r="O140" s="254">
        <v>6277976.9199999999</v>
      </c>
      <c r="P140" s="37">
        <v>0.39927896309579447</v>
      </c>
      <c r="Q140" s="37">
        <v>0.28869286287089013</v>
      </c>
    </row>
    <row r="141" spans="1:17" ht="15" customHeight="1" x14ac:dyDescent="0.2">
      <c r="A141" s="250" t="s">
        <v>205</v>
      </c>
      <c r="B141" s="249" t="s">
        <v>206</v>
      </c>
      <c r="C141" s="255">
        <v>7</v>
      </c>
      <c r="D141" s="256">
        <v>2384205.2000000002</v>
      </c>
      <c r="E141" s="255"/>
      <c r="F141" s="256"/>
      <c r="G141" s="256"/>
      <c r="H141" s="256"/>
      <c r="I141" s="334">
        <v>1</v>
      </c>
      <c r="J141" s="256">
        <v>-9600</v>
      </c>
      <c r="K141" s="255">
        <v>1</v>
      </c>
      <c r="L141" s="256">
        <v>-323760</v>
      </c>
      <c r="M141" s="255">
        <v>0</v>
      </c>
      <c r="N141" s="255">
        <v>9</v>
      </c>
      <c r="O141" s="256">
        <v>2050845.2000000002</v>
      </c>
      <c r="P141" s="39">
        <v>0.13043363417238996</v>
      </c>
      <c r="Q141" s="39">
        <v>0.14434643143544507</v>
      </c>
    </row>
    <row r="142" spans="1:17" ht="15" customHeight="1" x14ac:dyDescent="0.2">
      <c r="A142" s="247" t="s">
        <v>378</v>
      </c>
      <c r="B142" s="248" t="s">
        <v>379</v>
      </c>
      <c r="C142" s="253">
        <v>11</v>
      </c>
      <c r="D142" s="254">
        <v>4050234.1199999996</v>
      </c>
      <c r="E142" s="253"/>
      <c r="F142" s="254"/>
      <c r="G142" s="254"/>
      <c r="H142" s="254"/>
      <c r="I142" s="333"/>
      <c r="J142" s="254"/>
      <c r="K142" s="253"/>
      <c r="L142" s="254"/>
      <c r="M142" s="253">
        <v>3</v>
      </c>
      <c r="N142" s="253">
        <v>14</v>
      </c>
      <c r="O142" s="254">
        <v>4050234.1199999996</v>
      </c>
      <c r="P142" s="37">
        <v>0.25759465196135306</v>
      </c>
      <c r="Q142" s="37">
        <v>0.22453889334402566</v>
      </c>
    </row>
    <row r="143" spans="1:17" ht="15" customHeight="1" x14ac:dyDescent="0.2">
      <c r="A143" s="250" t="s">
        <v>207</v>
      </c>
      <c r="B143" s="249" t="s">
        <v>208</v>
      </c>
      <c r="C143" s="255">
        <v>3</v>
      </c>
      <c r="D143" s="256">
        <v>398926.2</v>
      </c>
      <c r="E143" s="255"/>
      <c r="F143" s="256"/>
      <c r="G143" s="256"/>
      <c r="H143" s="256"/>
      <c r="I143" s="334">
        <v>2</v>
      </c>
      <c r="J143" s="256">
        <v>-161244.5</v>
      </c>
      <c r="K143" s="255"/>
      <c r="L143" s="256"/>
      <c r="M143" s="255">
        <v>4</v>
      </c>
      <c r="N143" s="255">
        <v>9</v>
      </c>
      <c r="O143" s="256">
        <v>237681.7</v>
      </c>
      <c r="P143" s="39">
        <v>1.5116542149193772E-2</v>
      </c>
      <c r="Q143" s="39">
        <v>0.14434643143544507</v>
      </c>
    </row>
    <row r="144" spans="1:17" ht="15" customHeight="1" x14ac:dyDescent="0.2">
      <c r="A144" s="247" t="s">
        <v>288</v>
      </c>
      <c r="B144" s="248" t="s">
        <v>289</v>
      </c>
      <c r="C144" s="253">
        <v>1</v>
      </c>
      <c r="D144" s="254">
        <v>417600</v>
      </c>
      <c r="E144" s="253"/>
      <c r="F144" s="254"/>
      <c r="G144" s="254"/>
      <c r="H144" s="254"/>
      <c r="I144" s="333"/>
      <c r="J144" s="254"/>
      <c r="K144" s="253"/>
      <c r="L144" s="254"/>
      <c r="M144" s="253">
        <v>0</v>
      </c>
      <c r="N144" s="253">
        <v>1</v>
      </c>
      <c r="O144" s="254">
        <v>417600</v>
      </c>
      <c r="P144" s="37">
        <v>2.6559335453690037E-2</v>
      </c>
      <c r="Q144" s="37">
        <v>1.6038492381716118E-2</v>
      </c>
    </row>
    <row r="145" spans="1:17" ht="15" customHeight="1" x14ac:dyDescent="0.2">
      <c r="A145" s="250" t="s">
        <v>211</v>
      </c>
      <c r="B145" s="249" t="s">
        <v>212</v>
      </c>
      <c r="C145" s="255">
        <v>19</v>
      </c>
      <c r="D145" s="256">
        <v>8984488.5</v>
      </c>
      <c r="E145" s="255"/>
      <c r="F145" s="256"/>
      <c r="G145" s="256"/>
      <c r="H145" s="256"/>
      <c r="I145" s="334"/>
      <c r="J145" s="256"/>
      <c r="K145" s="255"/>
      <c r="L145" s="256"/>
      <c r="M145" s="255">
        <v>0</v>
      </c>
      <c r="N145" s="255">
        <v>19</v>
      </c>
      <c r="O145" s="256">
        <v>8984488.5</v>
      </c>
      <c r="P145" s="39">
        <v>0.57141294049645697</v>
      </c>
      <c r="Q145" s="39">
        <v>0.30473135525260625</v>
      </c>
    </row>
    <row r="146" spans="1:17" ht="15" customHeight="1" x14ac:dyDescent="0.2">
      <c r="A146" s="247" t="s">
        <v>213</v>
      </c>
      <c r="B146" s="248" t="s">
        <v>214</v>
      </c>
      <c r="C146" s="253">
        <v>2</v>
      </c>
      <c r="D146" s="254">
        <v>1259000</v>
      </c>
      <c r="E146" s="253"/>
      <c r="F146" s="254"/>
      <c r="G146" s="254"/>
      <c r="H146" s="254"/>
      <c r="I146" s="333"/>
      <c r="J146" s="254"/>
      <c r="K146" s="253"/>
      <c r="L146" s="254"/>
      <c r="M146" s="253">
        <v>0</v>
      </c>
      <c r="N146" s="253">
        <v>2</v>
      </c>
      <c r="O146" s="254">
        <v>1259000</v>
      </c>
      <c r="P146" s="37">
        <v>8.0072325996637342E-2</v>
      </c>
      <c r="Q146" s="37">
        <v>3.2076984763432237E-2</v>
      </c>
    </row>
    <row r="147" spans="1:17" ht="15" customHeight="1" x14ac:dyDescent="0.2">
      <c r="A147" s="250" t="s">
        <v>215</v>
      </c>
      <c r="B147" s="249" t="s">
        <v>216</v>
      </c>
      <c r="C147" s="255">
        <v>8</v>
      </c>
      <c r="D147" s="256">
        <v>4043026.76</v>
      </c>
      <c r="E147" s="255"/>
      <c r="F147" s="256"/>
      <c r="G147" s="256"/>
      <c r="H147" s="256"/>
      <c r="I147" s="334"/>
      <c r="J147" s="256"/>
      <c r="K147" s="255"/>
      <c r="L147" s="256"/>
      <c r="M147" s="255">
        <v>0</v>
      </c>
      <c r="N147" s="255">
        <v>8</v>
      </c>
      <c r="O147" s="256">
        <v>4043026.76</v>
      </c>
      <c r="P147" s="39">
        <v>0.257136264288998</v>
      </c>
      <c r="Q147" s="39">
        <v>0.12830793905372895</v>
      </c>
    </row>
    <row r="148" spans="1:17" ht="15" customHeight="1" x14ac:dyDescent="0.2">
      <c r="A148" s="247" t="s">
        <v>217</v>
      </c>
      <c r="B148" s="248" t="s">
        <v>218</v>
      </c>
      <c r="C148" s="253">
        <v>5</v>
      </c>
      <c r="D148" s="254">
        <v>2300304</v>
      </c>
      <c r="E148" s="253">
        <v>1</v>
      </c>
      <c r="F148" s="254">
        <v>59529.599999999999</v>
      </c>
      <c r="G148" s="254"/>
      <c r="H148" s="254"/>
      <c r="I148" s="333">
        <v>2</v>
      </c>
      <c r="J148" s="254">
        <v>-27826.41</v>
      </c>
      <c r="K148" s="253"/>
      <c r="L148" s="254"/>
      <c r="M148" s="253">
        <v>0</v>
      </c>
      <c r="N148" s="253">
        <v>8</v>
      </c>
      <c r="O148" s="254">
        <v>2332007.19</v>
      </c>
      <c r="P148" s="37">
        <v>0.14831552020983496</v>
      </c>
      <c r="Q148" s="37">
        <v>0.12830793905372895</v>
      </c>
    </row>
    <row r="149" spans="1:17" ht="15" customHeight="1" x14ac:dyDescent="0.2">
      <c r="A149" s="250" t="s">
        <v>219</v>
      </c>
      <c r="B149" s="249" t="s">
        <v>220</v>
      </c>
      <c r="C149" s="255">
        <v>2</v>
      </c>
      <c r="D149" s="256">
        <v>550000</v>
      </c>
      <c r="E149" s="255"/>
      <c r="F149" s="256"/>
      <c r="G149" s="256"/>
      <c r="H149" s="256"/>
      <c r="I149" s="334"/>
      <c r="J149" s="256"/>
      <c r="K149" s="255"/>
      <c r="L149" s="256"/>
      <c r="M149" s="255">
        <v>0</v>
      </c>
      <c r="N149" s="255">
        <v>2</v>
      </c>
      <c r="O149" s="256">
        <v>550000</v>
      </c>
      <c r="P149" s="39">
        <v>3.4979967671287165E-2</v>
      </c>
      <c r="Q149" s="39">
        <v>3.2076984763432237E-2</v>
      </c>
    </row>
    <row r="150" spans="1:17" ht="15" customHeight="1" x14ac:dyDescent="0.2">
      <c r="A150" s="247" t="s">
        <v>411</v>
      </c>
      <c r="B150" s="248" t="s">
        <v>412</v>
      </c>
      <c r="C150" s="253">
        <v>1</v>
      </c>
      <c r="D150" s="254">
        <v>381605</v>
      </c>
      <c r="E150" s="253"/>
      <c r="F150" s="254"/>
      <c r="G150" s="254"/>
      <c r="H150" s="254"/>
      <c r="I150" s="333"/>
      <c r="J150" s="254"/>
      <c r="K150" s="253"/>
      <c r="L150" s="254"/>
      <c r="M150" s="253">
        <v>0</v>
      </c>
      <c r="N150" s="253">
        <v>1</v>
      </c>
      <c r="O150" s="254">
        <v>381605</v>
      </c>
      <c r="P150" s="37">
        <v>2.4270055569457341E-2</v>
      </c>
      <c r="Q150" s="37">
        <v>1.6038492381716118E-2</v>
      </c>
    </row>
    <row r="151" spans="1:17" ht="15" customHeight="1" x14ac:dyDescent="0.2">
      <c r="A151" s="250" t="s">
        <v>550</v>
      </c>
      <c r="B151" s="249" t="s">
        <v>551</v>
      </c>
      <c r="C151" s="255">
        <v>1</v>
      </c>
      <c r="D151" s="256">
        <v>408000</v>
      </c>
      <c r="E151" s="255"/>
      <c r="F151" s="256"/>
      <c r="G151" s="256"/>
      <c r="H151" s="256"/>
      <c r="I151" s="334"/>
      <c r="J151" s="256"/>
      <c r="K151" s="255"/>
      <c r="L151" s="256"/>
      <c r="M151" s="255">
        <v>0</v>
      </c>
      <c r="N151" s="255">
        <v>1</v>
      </c>
      <c r="O151" s="256">
        <v>408000</v>
      </c>
      <c r="P151" s="39">
        <v>2.5948776017973022E-2</v>
      </c>
      <c r="Q151" s="39">
        <v>1.6038492381716118E-2</v>
      </c>
    </row>
    <row r="152" spans="1:17" ht="15" customHeight="1" x14ac:dyDescent="0.2">
      <c r="A152" s="247" t="s">
        <v>221</v>
      </c>
      <c r="B152" s="248" t="s">
        <v>222</v>
      </c>
      <c r="C152" s="253">
        <v>1</v>
      </c>
      <c r="D152" s="254">
        <v>499000</v>
      </c>
      <c r="E152" s="253"/>
      <c r="F152" s="254"/>
      <c r="G152" s="254"/>
      <c r="H152" s="254"/>
      <c r="I152" s="333"/>
      <c r="J152" s="254"/>
      <c r="K152" s="253"/>
      <c r="L152" s="254"/>
      <c r="M152" s="253">
        <v>0</v>
      </c>
      <c r="N152" s="253">
        <v>1</v>
      </c>
      <c r="O152" s="254">
        <v>499000</v>
      </c>
      <c r="P152" s="37">
        <v>3.1736370669040538E-2</v>
      </c>
      <c r="Q152" s="37">
        <v>1.6038492381716118E-2</v>
      </c>
    </row>
    <row r="153" spans="1:17" ht="15" customHeight="1" x14ac:dyDescent="0.2">
      <c r="A153" s="250" t="s">
        <v>552</v>
      </c>
      <c r="B153" s="249" t="s">
        <v>553</v>
      </c>
      <c r="C153" s="255">
        <v>1</v>
      </c>
      <c r="D153" s="256">
        <v>30200</v>
      </c>
      <c r="E153" s="255"/>
      <c r="F153" s="256"/>
      <c r="G153" s="256"/>
      <c r="H153" s="256"/>
      <c r="I153" s="334"/>
      <c r="J153" s="256"/>
      <c r="K153" s="255"/>
      <c r="L153" s="256"/>
      <c r="M153" s="255">
        <v>0</v>
      </c>
      <c r="N153" s="255">
        <v>1</v>
      </c>
      <c r="O153" s="256">
        <v>30200</v>
      </c>
      <c r="P153" s="39">
        <v>1.9207182248597678E-3</v>
      </c>
      <c r="Q153" s="39">
        <v>1.6038492381716118E-2</v>
      </c>
    </row>
    <row r="154" spans="1:17" ht="15" customHeight="1" x14ac:dyDescent="0.2">
      <c r="A154" s="247" t="s">
        <v>225</v>
      </c>
      <c r="B154" s="248" t="s">
        <v>226</v>
      </c>
      <c r="C154" s="253">
        <v>4</v>
      </c>
      <c r="D154" s="254">
        <v>2545992.58</v>
      </c>
      <c r="E154" s="253"/>
      <c r="F154" s="254"/>
      <c r="G154" s="254"/>
      <c r="H154" s="254"/>
      <c r="I154" s="333"/>
      <c r="J154" s="254"/>
      <c r="K154" s="253"/>
      <c r="L154" s="254"/>
      <c r="M154" s="253">
        <v>0</v>
      </c>
      <c r="N154" s="253">
        <v>4</v>
      </c>
      <c r="O154" s="254">
        <v>2545992.58</v>
      </c>
      <c r="P154" s="37">
        <v>0.16192497843588546</v>
      </c>
      <c r="Q154" s="37">
        <v>6.4153969526864474E-2</v>
      </c>
    </row>
    <row r="155" spans="1:17" ht="15" customHeight="1" x14ac:dyDescent="0.2">
      <c r="A155" s="250" t="s">
        <v>227</v>
      </c>
      <c r="B155" s="249" t="s">
        <v>228</v>
      </c>
      <c r="C155" s="255">
        <v>2</v>
      </c>
      <c r="D155" s="256">
        <v>1438804.8</v>
      </c>
      <c r="E155" s="255"/>
      <c r="F155" s="256"/>
      <c r="G155" s="256"/>
      <c r="H155" s="256"/>
      <c r="I155" s="334"/>
      <c r="J155" s="256"/>
      <c r="K155" s="255"/>
      <c r="L155" s="256"/>
      <c r="M155" s="255">
        <v>0</v>
      </c>
      <c r="N155" s="255">
        <v>2</v>
      </c>
      <c r="O155" s="256">
        <v>1438804.8</v>
      </c>
      <c r="P155" s="39">
        <v>9.1507900707805082E-2</v>
      </c>
      <c r="Q155" s="39">
        <v>3.2076984763432237E-2</v>
      </c>
    </row>
    <row r="156" spans="1:17" ht="15" customHeight="1" x14ac:dyDescent="0.2">
      <c r="A156" s="247" t="s">
        <v>229</v>
      </c>
      <c r="B156" s="248" t="s">
        <v>230</v>
      </c>
      <c r="C156" s="253">
        <v>2</v>
      </c>
      <c r="D156" s="254">
        <v>528769.26</v>
      </c>
      <c r="E156" s="253"/>
      <c r="F156" s="254"/>
      <c r="G156" s="254"/>
      <c r="H156" s="254"/>
      <c r="I156" s="333"/>
      <c r="J156" s="254"/>
      <c r="K156" s="253"/>
      <c r="L156" s="254"/>
      <c r="M156" s="253">
        <v>2</v>
      </c>
      <c r="N156" s="253">
        <v>4</v>
      </c>
      <c r="O156" s="254">
        <v>528769.26</v>
      </c>
      <c r="P156" s="37">
        <v>3.3629693855218974E-2</v>
      </c>
      <c r="Q156" s="37">
        <v>6.4153969526864474E-2</v>
      </c>
    </row>
    <row r="157" spans="1:17" ht="15" customHeight="1" x14ac:dyDescent="0.2">
      <c r="A157" s="250" t="s">
        <v>394</v>
      </c>
      <c r="B157" s="249" t="s">
        <v>395</v>
      </c>
      <c r="C157" s="255">
        <v>5</v>
      </c>
      <c r="D157" s="256">
        <v>1272198.8</v>
      </c>
      <c r="E157" s="255"/>
      <c r="F157" s="256"/>
      <c r="G157" s="256"/>
      <c r="H157" s="256"/>
      <c r="I157" s="334"/>
      <c r="J157" s="256"/>
      <c r="K157" s="255"/>
      <c r="L157" s="256"/>
      <c r="M157" s="255">
        <v>1</v>
      </c>
      <c r="N157" s="255">
        <v>6</v>
      </c>
      <c r="O157" s="256">
        <v>1272198.8</v>
      </c>
      <c r="P157" s="39">
        <v>8.0911768900818776E-2</v>
      </c>
      <c r="Q157" s="39">
        <v>9.6230954290296711E-2</v>
      </c>
    </row>
    <row r="158" spans="1:17" ht="15" customHeight="1" x14ac:dyDescent="0.2">
      <c r="A158" s="247" t="s">
        <v>231</v>
      </c>
      <c r="B158" s="248" t="s">
        <v>232</v>
      </c>
      <c r="C158" s="253">
        <v>3</v>
      </c>
      <c r="D158" s="254">
        <v>1984600</v>
      </c>
      <c r="E158" s="253">
        <v>1</v>
      </c>
      <c r="F158" s="254">
        <v>35458.03</v>
      </c>
      <c r="G158" s="254"/>
      <c r="H158" s="254"/>
      <c r="I158" s="333"/>
      <c r="J158" s="254"/>
      <c r="K158" s="253"/>
      <c r="L158" s="254"/>
      <c r="M158" s="253">
        <v>0</v>
      </c>
      <c r="N158" s="253">
        <v>4</v>
      </c>
      <c r="O158" s="254">
        <v>2020058.03</v>
      </c>
      <c r="P158" s="37">
        <v>0.12847557197004369</v>
      </c>
      <c r="Q158" s="37">
        <v>6.4153969526864474E-2</v>
      </c>
    </row>
    <row r="159" spans="1:17" ht="15" customHeight="1" x14ac:dyDescent="0.2">
      <c r="A159" s="250" t="s">
        <v>556</v>
      </c>
      <c r="B159" s="249" t="s">
        <v>557</v>
      </c>
      <c r="C159" s="255">
        <v>4</v>
      </c>
      <c r="D159" s="256">
        <v>1544751</v>
      </c>
      <c r="E159" s="255"/>
      <c r="F159" s="256"/>
      <c r="G159" s="256"/>
      <c r="H159" s="256"/>
      <c r="I159" s="334"/>
      <c r="J159" s="256"/>
      <c r="K159" s="255"/>
      <c r="L159" s="256"/>
      <c r="M159" s="255">
        <v>1</v>
      </c>
      <c r="N159" s="255">
        <v>5</v>
      </c>
      <c r="O159" s="256">
        <v>1544751</v>
      </c>
      <c r="P159" s="39">
        <v>9.8246072800342754E-2</v>
      </c>
      <c r="Q159" s="39">
        <v>8.0192461908580592E-2</v>
      </c>
    </row>
    <row r="160" spans="1:17" ht="15" customHeight="1" x14ac:dyDescent="0.2">
      <c r="A160" s="247" t="s">
        <v>233</v>
      </c>
      <c r="B160" s="248" t="s">
        <v>234</v>
      </c>
      <c r="C160" s="253">
        <v>8</v>
      </c>
      <c r="D160" s="254">
        <v>2953904</v>
      </c>
      <c r="E160" s="253"/>
      <c r="F160" s="254"/>
      <c r="G160" s="254"/>
      <c r="H160" s="254"/>
      <c r="I160" s="333">
        <v>2</v>
      </c>
      <c r="J160" s="254">
        <v>-184400</v>
      </c>
      <c r="K160" s="253">
        <v>1</v>
      </c>
      <c r="L160" s="254">
        <v>-650025</v>
      </c>
      <c r="M160" s="253">
        <v>0</v>
      </c>
      <c r="N160" s="253">
        <v>11</v>
      </c>
      <c r="O160" s="254">
        <v>2119479</v>
      </c>
      <c r="P160" s="37">
        <v>0.13479873981813101</v>
      </c>
      <c r="Q160" s="37">
        <v>0.1764234161988773</v>
      </c>
    </row>
    <row r="161" spans="1:17" ht="15" customHeight="1" x14ac:dyDescent="0.2">
      <c r="A161" s="250" t="s">
        <v>235</v>
      </c>
      <c r="B161" s="249" t="s">
        <v>236</v>
      </c>
      <c r="C161" s="255">
        <v>21</v>
      </c>
      <c r="D161" s="256">
        <v>12266690.23</v>
      </c>
      <c r="E161" s="255">
        <v>1</v>
      </c>
      <c r="F161" s="256">
        <v>25375.74</v>
      </c>
      <c r="G161" s="256"/>
      <c r="H161" s="256"/>
      <c r="I161" s="334">
        <v>1</v>
      </c>
      <c r="J161" s="256">
        <v>-798693</v>
      </c>
      <c r="K161" s="255"/>
      <c r="L161" s="256"/>
      <c r="M161" s="255">
        <v>0</v>
      </c>
      <c r="N161" s="255">
        <v>23</v>
      </c>
      <c r="O161" s="256">
        <v>11493372.970000001</v>
      </c>
      <c r="P161" s="39">
        <v>0.73097784531753773</v>
      </c>
      <c r="Q161" s="39">
        <v>0.36888532477947072</v>
      </c>
    </row>
    <row r="162" spans="1:17" ht="15" customHeight="1" x14ac:dyDescent="0.2">
      <c r="A162" s="247" t="s">
        <v>237</v>
      </c>
      <c r="B162" s="248" t="s">
        <v>238</v>
      </c>
      <c r="C162" s="253">
        <v>4</v>
      </c>
      <c r="D162" s="254">
        <v>1993815.96</v>
      </c>
      <c r="E162" s="253"/>
      <c r="F162" s="254"/>
      <c r="G162" s="254"/>
      <c r="H162" s="254"/>
      <c r="I162" s="333"/>
      <c r="J162" s="254"/>
      <c r="K162" s="253"/>
      <c r="L162" s="254"/>
      <c r="M162" s="253">
        <v>0</v>
      </c>
      <c r="N162" s="253">
        <v>4</v>
      </c>
      <c r="O162" s="254">
        <v>1993815.96</v>
      </c>
      <c r="P162" s="37">
        <v>0.12680657786053887</v>
      </c>
      <c r="Q162" s="37">
        <v>6.4153969526864474E-2</v>
      </c>
    </row>
    <row r="163" spans="1:17" ht="15" customHeight="1" x14ac:dyDescent="0.2">
      <c r="A163" s="250" t="s">
        <v>239</v>
      </c>
      <c r="B163" s="249" t="s">
        <v>240</v>
      </c>
      <c r="C163" s="255">
        <v>8</v>
      </c>
      <c r="D163" s="256">
        <v>2277109.14</v>
      </c>
      <c r="E163" s="255"/>
      <c r="F163" s="256"/>
      <c r="G163" s="256"/>
      <c r="H163" s="256"/>
      <c r="I163" s="334"/>
      <c r="J163" s="256"/>
      <c r="K163" s="255"/>
      <c r="L163" s="256"/>
      <c r="M163" s="255">
        <v>0</v>
      </c>
      <c r="N163" s="255">
        <v>8</v>
      </c>
      <c r="O163" s="256">
        <v>2277109.14</v>
      </c>
      <c r="P163" s="39">
        <v>0.14482400745671367</v>
      </c>
      <c r="Q163" s="39">
        <v>0.12830793905372895</v>
      </c>
    </row>
    <row r="164" spans="1:17" ht="15" customHeight="1" x14ac:dyDescent="0.2">
      <c r="A164" s="247" t="s">
        <v>570</v>
      </c>
      <c r="B164" s="248" t="s">
        <v>571</v>
      </c>
      <c r="C164" s="253">
        <v>4</v>
      </c>
      <c r="D164" s="254">
        <v>1381760</v>
      </c>
      <c r="E164" s="253"/>
      <c r="F164" s="254"/>
      <c r="G164" s="254"/>
      <c r="H164" s="254"/>
      <c r="I164" s="333"/>
      <c r="J164" s="254"/>
      <c r="K164" s="253"/>
      <c r="L164" s="254"/>
      <c r="M164" s="253">
        <v>0</v>
      </c>
      <c r="N164" s="253">
        <v>4</v>
      </c>
      <c r="O164" s="254">
        <v>1381760</v>
      </c>
      <c r="P164" s="37">
        <v>8.7879854780868641E-2</v>
      </c>
      <c r="Q164" s="37">
        <v>6.4153969526864474E-2</v>
      </c>
    </row>
    <row r="165" spans="1:17" ht="15" customHeight="1" x14ac:dyDescent="0.2">
      <c r="A165" s="250" t="s">
        <v>241</v>
      </c>
      <c r="B165" s="249" t="s">
        <v>242</v>
      </c>
      <c r="C165" s="255">
        <v>26</v>
      </c>
      <c r="D165" s="256">
        <v>2544057.16</v>
      </c>
      <c r="E165" s="255"/>
      <c r="F165" s="256"/>
      <c r="G165" s="256"/>
      <c r="H165" s="256"/>
      <c r="I165" s="334"/>
      <c r="J165" s="256"/>
      <c r="K165" s="255"/>
      <c r="L165" s="256"/>
      <c r="M165" s="255">
        <v>0</v>
      </c>
      <c r="N165" s="255">
        <v>26</v>
      </c>
      <c r="O165" s="256">
        <v>2544057.16</v>
      </c>
      <c r="P165" s="39">
        <v>0.16180188583764843</v>
      </c>
      <c r="Q165" s="39">
        <v>0.41700080192461908</v>
      </c>
    </row>
    <row r="166" spans="1:17" ht="15" customHeight="1" x14ac:dyDescent="0.2">
      <c r="A166" s="247" t="s">
        <v>243</v>
      </c>
      <c r="B166" s="248" t="s">
        <v>244</v>
      </c>
      <c r="C166" s="253">
        <v>9</v>
      </c>
      <c r="D166" s="254">
        <v>1577426.07</v>
      </c>
      <c r="E166" s="253">
        <v>1</v>
      </c>
      <c r="F166" s="254">
        <v>53848.5</v>
      </c>
      <c r="G166" s="254"/>
      <c r="H166" s="254"/>
      <c r="I166" s="333"/>
      <c r="J166" s="254"/>
      <c r="K166" s="253"/>
      <c r="L166" s="254"/>
      <c r="M166" s="253">
        <v>0</v>
      </c>
      <c r="N166" s="253">
        <v>10</v>
      </c>
      <c r="O166" s="254">
        <v>1631274.57</v>
      </c>
      <c r="P166" s="37">
        <v>0.10374896676653249</v>
      </c>
      <c r="Q166" s="37">
        <v>0.16038492381716118</v>
      </c>
    </row>
    <row r="167" spans="1:17" ht="15" customHeight="1" x14ac:dyDescent="0.2">
      <c r="A167" s="250" t="s">
        <v>590</v>
      </c>
      <c r="B167" s="249" t="s">
        <v>591</v>
      </c>
      <c r="C167" s="255">
        <v>1</v>
      </c>
      <c r="D167" s="256">
        <v>328800</v>
      </c>
      <c r="E167" s="255"/>
      <c r="F167" s="256"/>
      <c r="G167" s="256"/>
      <c r="H167" s="256"/>
      <c r="I167" s="334"/>
      <c r="J167" s="256"/>
      <c r="K167" s="255"/>
      <c r="L167" s="256"/>
      <c r="M167" s="255">
        <v>0</v>
      </c>
      <c r="N167" s="255">
        <v>1</v>
      </c>
      <c r="O167" s="256">
        <v>328800</v>
      </c>
      <c r="P167" s="39">
        <v>2.0911660673307672E-2</v>
      </c>
      <c r="Q167" s="39">
        <v>1.6038492381716118E-2</v>
      </c>
    </row>
    <row r="168" spans="1:17" ht="15" customHeight="1" x14ac:dyDescent="0.2">
      <c r="A168" s="247" t="s">
        <v>247</v>
      </c>
      <c r="B168" s="248" t="s">
        <v>248</v>
      </c>
      <c r="C168" s="253">
        <v>11</v>
      </c>
      <c r="D168" s="254">
        <v>5027528.4400000004</v>
      </c>
      <c r="E168" s="253">
        <v>1</v>
      </c>
      <c r="F168" s="254">
        <v>94656</v>
      </c>
      <c r="G168" s="254"/>
      <c r="H168" s="254"/>
      <c r="I168" s="333"/>
      <c r="J168" s="254"/>
      <c r="K168" s="253"/>
      <c r="L168" s="254"/>
      <c r="M168" s="253">
        <v>0</v>
      </c>
      <c r="N168" s="253">
        <v>12</v>
      </c>
      <c r="O168" s="254">
        <v>5122184.4400000004</v>
      </c>
      <c r="P168" s="37">
        <v>0.32577062930467304</v>
      </c>
      <c r="Q168" s="37">
        <v>0.19246190858059342</v>
      </c>
    </row>
    <row r="169" spans="1:17" ht="17.25" customHeight="1" x14ac:dyDescent="0.2">
      <c r="A169" s="250" t="s">
        <v>249</v>
      </c>
      <c r="B169" s="249" t="s">
        <v>250</v>
      </c>
      <c r="C169" s="255">
        <v>6</v>
      </c>
      <c r="D169" s="256">
        <v>3791394.77</v>
      </c>
      <c r="E169" s="255">
        <v>3</v>
      </c>
      <c r="F169" s="256">
        <v>177880.61</v>
      </c>
      <c r="G169" s="256"/>
      <c r="H169" s="256"/>
      <c r="I169" s="334">
        <v>1</v>
      </c>
      <c r="J169" s="256">
        <v>-40000</v>
      </c>
      <c r="K169" s="255"/>
      <c r="L169" s="256"/>
      <c r="M169" s="255">
        <v>0</v>
      </c>
      <c r="N169" s="255">
        <v>10</v>
      </c>
      <c r="O169" s="256">
        <v>3929275.38</v>
      </c>
      <c r="P169" s="39">
        <v>0.24990168320724471</v>
      </c>
      <c r="Q169" s="39">
        <v>0.16038492381716118</v>
      </c>
    </row>
    <row r="170" spans="1:17" ht="15" customHeight="1" x14ac:dyDescent="0.2">
      <c r="A170" s="247" t="s">
        <v>251</v>
      </c>
      <c r="B170" s="248" t="s">
        <v>252</v>
      </c>
      <c r="C170" s="253">
        <v>9</v>
      </c>
      <c r="D170" s="254">
        <v>4466820.4400000004</v>
      </c>
      <c r="E170" s="253"/>
      <c r="F170" s="254"/>
      <c r="G170" s="254"/>
      <c r="H170" s="254"/>
      <c r="I170" s="333">
        <v>3</v>
      </c>
      <c r="J170" s="254">
        <v>-28700.18</v>
      </c>
      <c r="K170" s="253"/>
      <c r="L170" s="254"/>
      <c r="M170" s="253">
        <v>0</v>
      </c>
      <c r="N170" s="253">
        <v>12</v>
      </c>
      <c r="O170" s="254">
        <v>4438120.2600000007</v>
      </c>
      <c r="P170" s="37">
        <v>0.28226418766560835</v>
      </c>
      <c r="Q170" s="37">
        <v>0.19246190858059342</v>
      </c>
    </row>
    <row r="171" spans="1:17" ht="15" customHeight="1" x14ac:dyDescent="0.2">
      <c r="A171" s="250" t="s">
        <v>592</v>
      </c>
      <c r="B171" s="249" t="s">
        <v>593</v>
      </c>
      <c r="C171" s="255">
        <v>2</v>
      </c>
      <c r="D171" s="256">
        <v>412800</v>
      </c>
      <c r="E171" s="255"/>
      <c r="F171" s="256"/>
      <c r="G171" s="256"/>
      <c r="H171" s="256"/>
      <c r="I171" s="334"/>
      <c r="J171" s="256"/>
      <c r="K171" s="255"/>
      <c r="L171" s="256"/>
      <c r="M171" s="255">
        <v>0</v>
      </c>
      <c r="N171" s="255">
        <v>2</v>
      </c>
      <c r="O171" s="256">
        <v>412800</v>
      </c>
      <c r="P171" s="39">
        <v>2.6254055735831529E-2</v>
      </c>
      <c r="Q171" s="39">
        <v>3.2076984763432237E-2</v>
      </c>
    </row>
    <row r="172" spans="1:17" ht="15" customHeight="1" x14ac:dyDescent="0.2">
      <c r="A172" s="247" t="s">
        <v>560</v>
      </c>
      <c r="B172" s="248" t="s">
        <v>561</v>
      </c>
      <c r="C172" s="253">
        <v>3</v>
      </c>
      <c r="D172" s="254">
        <v>257700</v>
      </c>
      <c r="E172" s="253"/>
      <c r="F172" s="254"/>
      <c r="G172" s="254"/>
      <c r="H172" s="254"/>
      <c r="I172" s="333"/>
      <c r="J172" s="254"/>
      <c r="K172" s="253"/>
      <c r="L172" s="254"/>
      <c r="M172" s="253">
        <v>0</v>
      </c>
      <c r="N172" s="253">
        <v>3</v>
      </c>
      <c r="O172" s="254">
        <v>257700</v>
      </c>
      <c r="P172" s="37">
        <v>1.6389704852528549E-2</v>
      </c>
      <c r="Q172" s="37">
        <v>4.8115477145148355E-2</v>
      </c>
    </row>
    <row r="173" spans="1:17" ht="15" customHeight="1" x14ac:dyDescent="0.2">
      <c r="A173" s="250" t="s">
        <v>294</v>
      </c>
      <c r="B173" s="249" t="s">
        <v>295</v>
      </c>
      <c r="C173" s="255">
        <v>1</v>
      </c>
      <c r="D173" s="256">
        <v>709650</v>
      </c>
      <c r="E173" s="255">
        <v>1</v>
      </c>
      <c r="F173" s="256">
        <v>79800</v>
      </c>
      <c r="G173" s="256"/>
      <c r="H173" s="256"/>
      <c r="I173" s="334"/>
      <c r="J173" s="256"/>
      <c r="K173" s="255"/>
      <c r="L173" s="256"/>
      <c r="M173" s="255">
        <v>0</v>
      </c>
      <c r="N173" s="255">
        <v>2</v>
      </c>
      <c r="O173" s="256">
        <v>789450</v>
      </c>
      <c r="P173" s="39">
        <v>5.0208973596541182E-2</v>
      </c>
      <c r="Q173" s="39">
        <v>3.2076984763432237E-2</v>
      </c>
    </row>
    <row r="174" spans="1:17" ht="15" customHeight="1" x14ac:dyDescent="0.2">
      <c r="A174" s="247" t="s">
        <v>594</v>
      </c>
      <c r="B174" s="248" t="s">
        <v>595</v>
      </c>
      <c r="C174" s="253">
        <v>3</v>
      </c>
      <c r="D174" s="254">
        <v>389935.79</v>
      </c>
      <c r="E174" s="253"/>
      <c r="F174" s="254"/>
      <c r="G174" s="254"/>
      <c r="H174" s="254"/>
      <c r="I174" s="333"/>
      <c r="J174" s="254"/>
      <c r="K174" s="253"/>
      <c r="L174" s="254"/>
      <c r="M174" s="253">
        <v>0</v>
      </c>
      <c r="N174" s="253">
        <v>3</v>
      </c>
      <c r="O174" s="254">
        <v>389935.79</v>
      </c>
      <c r="P174" s="37">
        <v>2.4799893323777855E-2</v>
      </c>
      <c r="Q174" s="37">
        <v>4.8115477145148355E-2</v>
      </c>
    </row>
    <row r="175" spans="1:17" ht="15" customHeight="1" x14ac:dyDescent="0.2">
      <c r="A175" s="250" t="s">
        <v>253</v>
      </c>
      <c r="B175" s="249" t="s">
        <v>254</v>
      </c>
      <c r="C175" s="255">
        <v>18</v>
      </c>
      <c r="D175" s="256">
        <v>7652223</v>
      </c>
      <c r="E175" s="255"/>
      <c r="F175" s="256"/>
      <c r="G175" s="256"/>
      <c r="H175" s="256"/>
      <c r="I175" s="334"/>
      <c r="J175" s="256"/>
      <c r="K175" s="255">
        <v>2</v>
      </c>
      <c r="L175" s="256">
        <v>-455443.5</v>
      </c>
      <c r="M175" s="255">
        <v>0</v>
      </c>
      <c r="N175" s="255">
        <v>20</v>
      </c>
      <c r="O175" s="256">
        <v>7196779.5</v>
      </c>
      <c r="P175" s="39">
        <v>0.45771475317705856</v>
      </c>
      <c r="Q175" s="39">
        <v>0.32076984763432237</v>
      </c>
    </row>
    <row r="176" spans="1:17" ht="15" customHeight="1" x14ac:dyDescent="0.2">
      <c r="A176" s="247" t="s">
        <v>488</v>
      </c>
      <c r="B176" s="248" t="s">
        <v>489</v>
      </c>
      <c r="C176" s="253">
        <v>1</v>
      </c>
      <c r="D176" s="254">
        <v>770820</v>
      </c>
      <c r="E176" s="253"/>
      <c r="F176" s="254"/>
      <c r="G176" s="254"/>
      <c r="H176" s="254"/>
      <c r="I176" s="333"/>
      <c r="J176" s="254"/>
      <c r="K176" s="253"/>
      <c r="L176" s="254"/>
      <c r="M176" s="253">
        <v>0</v>
      </c>
      <c r="N176" s="253">
        <v>1</v>
      </c>
      <c r="O176" s="254">
        <v>770820</v>
      </c>
      <c r="P176" s="37">
        <v>4.9024106691602856E-2</v>
      </c>
      <c r="Q176" s="37">
        <v>1.6038492381716118E-2</v>
      </c>
    </row>
    <row r="177" spans="1:18" ht="13.5" thickBot="1" x14ac:dyDescent="0.25">
      <c r="A177" s="533" t="s">
        <v>1</v>
      </c>
      <c r="B177" s="534"/>
      <c r="C177" s="257">
        <v>5268</v>
      </c>
      <c r="D177" s="258">
        <v>1582996491.2500019</v>
      </c>
      <c r="E177" s="257">
        <v>324</v>
      </c>
      <c r="F177" s="258">
        <v>17388431.760000009</v>
      </c>
      <c r="G177" s="257"/>
      <c r="H177" s="258"/>
      <c r="I177" s="259">
        <v>461</v>
      </c>
      <c r="J177" s="258">
        <v>-20904077.04999999</v>
      </c>
      <c r="K177" s="259">
        <v>24</v>
      </c>
      <c r="L177" s="258">
        <v>-7152348.7799999993</v>
      </c>
      <c r="M177" s="260">
        <v>158</v>
      </c>
      <c r="N177" s="257">
        <v>6235</v>
      </c>
      <c r="O177" s="258">
        <v>1572328497.180002</v>
      </c>
      <c r="P177" s="261">
        <v>99.999999999999986</v>
      </c>
      <c r="Q177" s="262">
        <v>100</v>
      </c>
      <c r="R177" s="46">
        <f>F177/D177*100</f>
        <v>1.0984504296828452</v>
      </c>
    </row>
    <row r="178" spans="1:18" ht="15" customHeight="1" x14ac:dyDescent="0.2">
      <c r="B178" s="54"/>
      <c r="C178" s="55"/>
      <c r="D178" s="56"/>
      <c r="E178" s="55"/>
      <c r="F178" s="56"/>
      <c r="G178" s="55"/>
      <c r="H178" s="56"/>
      <c r="I178" s="335"/>
      <c r="K178" s="56"/>
      <c r="L178" s="57"/>
      <c r="M178" s="57"/>
      <c r="R178" s="46">
        <f>H177/D177*100</f>
        <v>0</v>
      </c>
    </row>
    <row r="179" spans="1:18" ht="15" customHeight="1" thickBot="1" x14ac:dyDescent="0.25">
      <c r="B179" s="295" t="s">
        <v>296</v>
      </c>
      <c r="C179" s="292"/>
      <c r="D179" s="294"/>
      <c r="E179" s="292"/>
      <c r="F179" s="294"/>
      <c r="G179" s="292"/>
      <c r="H179" s="294"/>
      <c r="I179" s="336"/>
      <c r="J179" s="292"/>
      <c r="K179" s="294"/>
      <c r="L179" s="294"/>
      <c r="M179" s="294"/>
      <c r="N179" s="297"/>
      <c r="O179" s="297"/>
      <c r="P179" s="297"/>
      <c r="Q179" s="297"/>
      <c r="R179" s="46">
        <f>J177/D177*100</f>
        <v>-1.3205384323684277</v>
      </c>
    </row>
    <row r="180" spans="1:18" ht="15" customHeight="1" x14ac:dyDescent="0.2">
      <c r="A180" s="12"/>
      <c r="B180" s="295" t="s">
        <v>256</v>
      </c>
      <c r="C180" s="263">
        <v>3628</v>
      </c>
      <c r="D180" s="264">
        <v>568786713.61000001</v>
      </c>
      <c r="E180" s="265">
        <v>110</v>
      </c>
      <c r="F180" s="264">
        <v>2043139.85</v>
      </c>
      <c r="G180" s="266">
        <v>0</v>
      </c>
      <c r="H180" s="264">
        <v>0</v>
      </c>
      <c r="I180" s="337">
        <v>396</v>
      </c>
      <c r="J180" s="264">
        <v>-13877494.870000001</v>
      </c>
      <c r="K180" s="265">
        <v>17</v>
      </c>
      <c r="L180" s="264">
        <v>-3674065.84</v>
      </c>
      <c r="M180" s="265">
        <v>34</v>
      </c>
      <c r="N180" s="266">
        <v>4185</v>
      </c>
      <c r="O180" s="264">
        <v>553278292.75</v>
      </c>
      <c r="P180" s="267">
        <v>35.188466897490798</v>
      </c>
      <c r="Q180" s="268">
        <v>67.121090617481968</v>
      </c>
      <c r="R180" s="46">
        <f>L177/D177*100</f>
        <v>-0.45182341335148496</v>
      </c>
    </row>
    <row r="181" spans="1:18" ht="15" customHeight="1" x14ac:dyDescent="0.2">
      <c r="A181" s="12"/>
      <c r="B181" s="295" t="s">
        <v>257</v>
      </c>
      <c r="C181" s="269">
        <v>1181</v>
      </c>
      <c r="D181" s="270">
        <v>847863185.82000005</v>
      </c>
      <c r="E181" s="271">
        <v>198</v>
      </c>
      <c r="F181" s="270">
        <v>14636742.080000002</v>
      </c>
      <c r="G181" s="272">
        <v>0</v>
      </c>
      <c r="H181" s="270">
        <v>0</v>
      </c>
      <c r="I181" s="338">
        <v>42</v>
      </c>
      <c r="J181" s="270">
        <v>-4324305.99</v>
      </c>
      <c r="K181" s="271">
        <v>2</v>
      </c>
      <c r="L181" s="270">
        <v>-1174860.44</v>
      </c>
      <c r="M181" s="271">
        <v>102</v>
      </c>
      <c r="N181" s="272">
        <v>1525</v>
      </c>
      <c r="O181" s="270">
        <v>857000761.47000003</v>
      </c>
      <c r="P181" s="273">
        <v>54.50519805543469</v>
      </c>
      <c r="Q181" s="274">
        <v>24.458700882117082</v>
      </c>
    </row>
    <row r="182" spans="1:18" ht="15" customHeight="1" thickBot="1" x14ac:dyDescent="0.25">
      <c r="A182" s="12"/>
      <c r="B182" s="295" t="s">
        <v>258</v>
      </c>
      <c r="C182" s="275">
        <v>459</v>
      </c>
      <c r="D182" s="276">
        <v>166346591.81999996</v>
      </c>
      <c r="E182" s="277">
        <v>16</v>
      </c>
      <c r="F182" s="276">
        <v>708549.83</v>
      </c>
      <c r="G182" s="278">
        <v>0</v>
      </c>
      <c r="H182" s="276">
        <v>0</v>
      </c>
      <c r="I182" s="339">
        <v>23</v>
      </c>
      <c r="J182" s="276">
        <v>-2702276.19</v>
      </c>
      <c r="K182" s="277">
        <v>5</v>
      </c>
      <c r="L182" s="276">
        <v>-2303422.5</v>
      </c>
      <c r="M182" s="277">
        <v>22</v>
      </c>
      <c r="N182" s="278">
        <v>525</v>
      </c>
      <c r="O182" s="276">
        <v>162049442.95999998</v>
      </c>
      <c r="P182" s="279">
        <v>10.306335047074356</v>
      </c>
      <c r="Q182" s="280">
        <v>8.4202085004009586</v>
      </c>
    </row>
    <row r="183" spans="1:18" ht="15" customHeight="1" thickBot="1" x14ac:dyDescent="0.25">
      <c r="B183" s="295"/>
      <c r="C183" s="281"/>
      <c r="D183" s="282"/>
      <c r="E183" s="281"/>
      <c r="F183" s="282"/>
      <c r="G183" s="282"/>
      <c r="H183" s="282"/>
      <c r="I183" s="340"/>
      <c r="J183" s="282"/>
      <c r="K183" s="281"/>
      <c r="L183" s="282"/>
      <c r="M183" s="281"/>
      <c r="N183" s="281"/>
      <c r="O183" s="282"/>
      <c r="P183" s="282"/>
      <c r="Q183" s="282"/>
    </row>
    <row r="184" spans="1:18" ht="15" customHeight="1" x14ac:dyDescent="0.2">
      <c r="B184" s="295" t="s">
        <v>297</v>
      </c>
      <c r="C184" s="283">
        <v>68.86864085041762</v>
      </c>
      <c r="D184" s="284">
        <v>35.931015435218157</v>
      </c>
      <c r="E184" s="284">
        <v>33.950617283950621</v>
      </c>
      <c r="F184" s="284">
        <v>11.749994928812367</v>
      </c>
      <c r="G184" s="284">
        <v>0</v>
      </c>
      <c r="H184" s="284">
        <v>0</v>
      </c>
      <c r="I184" s="341">
        <v>85.900216919739691</v>
      </c>
      <c r="J184" s="284">
        <v>66.386546685638095</v>
      </c>
      <c r="K184" s="284">
        <v>70.833333333333343</v>
      </c>
      <c r="L184" s="284">
        <v>51.368661582524226</v>
      </c>
      <c r="M184" s="284">
        <v>21.518987341772153</v>
      </c>
      <c r="N184" s="284">
        <v>67.121090617481954</v>
      </c>
      <c r="O184" s="285">
        <v>35.188466897490827</v>
      </c>
      <c r="P184" s="282"/>
      <c r="Q184" s="282"/>
    </row>
    <row r="185" spans="1:18" ht="15" customHeight="1" x14ac:dyDescent="0.2">
      <c r="B185" s="295" t="s">
        <v>298</v>
      </c>
      <c r="C185" s="286">
        <v>22.41837509491268</v>
      </c>
      <c r="D185" s="287">
        <v>53.560648460470745</v>
      </c>
      <c r="E185" s="287">
        <v>61.111111111111114</v>
      </c>
      <c r="F185" s="287">
        <v>84.175170492775905</v>
      </c>
      <c r="G185" s="287">
        <v>0</v>
      </c>
      <c r="H185" s="287">
        <v>0</v>
      </c>
      <c r="I185" s="342">
        <v>9.1106290672451191</v>
      </c>
      <c r="J185" s="287">
        <v>20.68642389547642</v>
      </c>
      <c r="K185" s="287">
        <v>8.3333333333333321</v>
      </c>
      <c r="L185" s="287">
        <v>16.426218521183472</v>
      </c>
      <c r="M185" s="287">
        <v>64.556962025316452</v>
      </c>
      <c r="N185" s="287">
        <v>24.458700882117082</v>
      </c>
      <c r="O185" s="288">
        <v>54.505198055434704</v>
      </c>
      <c r="P185" s="282"/>
      <c r="Q185" s="282"/>
    </row>
    <row r="186" spans="1:18" ht="15" customHeight="1" thickBot="1" x14ac:dyDescent="0.25">
      <c r="B186" s="295" t="s">
        <v>299</v>
      </c>
      <c r="C186" s="289">
        <v>8.7129840546697039</v>
      </c>
      <c r="D186" s="290">
        <v>10.508336104310981</v>
      </c>
      <c r="E186" s="290">
        <v>4.9382716049382713</v>
      </c>
      <c r="F186" s="290">
        <v>4.0748345784116857</v>
      </c>
      <c r="G186" s="290">
        <v>0</v>
      </c>
      <c r="H186" s="290">
        <v>0</v>
      </c>
      <c r="I186" s="343">
        <v>4.9891540130151846</v>
      </c>
      <c r="J186" s="290">
        <v>12.927029418885544</v>
      </c>
      <c r="K186" s="290">
        <v>20.833333333333336</v>
      </c>
      <c r="L186" s="290">
        <v>32.20511989629231</v>
      </c>
      <c r="M186" s="290">
        <v>13.924050632911392</v>
      </c>
      <c r="N186" s="290">
        <v>8.4202085004009621</v>
      </c>
      <c r="O186" s="291">
        <v>10.30633504707435</v>
      </c>
      <c r="P186" s="282"/>
      <c r="Q186" s="282"/>
    </row>
    <row r="187" spans="1:18" s="67" customFormat="1" ht="55.5" customHeight="1" x14ac:dyDescent="0.2">
      <c r="A187" s="65"/>
      <c r="B187" s="66"/>
      <c r="C187" s="40" t="s">
        <v>300</v>
      </c>
      <c r="D187" s="41" t="s">
        <v>301</v>
      </c>
      <c r="E187" s="40" t="s">
        <v>302</v>
      </c>
      <c r="F187" s="41" t="s">
        <v>303</v>
      </c>
      <c r="G187" s="40" t="s">
        <v>429</v>
      </c>
      <c r="H187" s="41" t="s">
        <v>430</v>
      </c>
      <c r="I187" s="40" t="s">
        <v>431</v>
      </c>
      <c r="J187" s="41" t="s">
        <v>432</v>
      </c>
      <c r="K187" s="40" t="s">
        <v>433</v>
      </c>
      <c r="L187" s="41" t="s">
        <v>434</v>
      </c>
      <c r="M187" s="40" t="s">
        <v>304</v>
      </c>
      <c r="N187" s="40" t="s">
        <v>272</v>
      </c>
      <c r="O187" s="42" t="s">
        <v>305</v>
      </c>
    </row>
  </sheetData>
  <mergeCells count="16">
    <mergeCell ref="A177:B177"/>
    <mergeCell ref="M5:M6"/>
    <mergeCell ref="A5:A6"/>
    <mergeCell ref="B5:B6"/>
    <mergeCell ref="C5:D5"/>
    <mergeCell ref="E5:F5"/>
    <mergeCell ref="G5:H5"/>
    <mergeCell ref="I5:J5"/>
    <mergeCell ref="K5:L5"/>
    <mergeCell ref="P1:Q1"/>
    <mergeCell ref="A2:Q2"/>
    <mergeCell ref="A3:Q3"/>
    <mergeCell ref="N5:N6"/>
    <mergeCell ref="O5:O6"/>
    <mergeCell ref="P5:P6"/>
    <mergeCell ref="Q5:Q6"/>
  </mergeCells>
  <phoneticPr fontId="17" type="noConversion"/>
  <printOptions horizontalCentered="1"/>
  <pageMargins left="0.98425196850393704" right="0.39370078740157483" top="0.39370078740157483" bottom="0.39370078740157483" header="0" footer="0"/>
  <pageSetup paperSize="9" scale="8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R126"/>
  <sheetViews>
    <sheetView tabSelected="1" view="pageBreakPreview" zoomScaleNormal="85" zoomScaleSheetLayoutView="100" workbookViewId="0">
      <pane ySplit="7" topLeftCell="A8" activePane="bottomLeft" state="frozen"/>
      <selection activeCell="P19" sqref="P19"/>
      <selection pane="bottomLeft" activeCell="P19" sqref="P19"/>
    </sheetView>
  </sheetViews>
  <sheetFormatPr defaultColWidth="4.7109375" defaultRowHeight="12.75" x14ac:dyDescent="0.2"/>
  <cols>
    <col min="1" max="1" width="5.28515625" style="43" customWidth="1"/>
    <col min="2" max="2" width="31.85546875" style="44" customWidth="1"/>
    <col min="3" max="3" width="5.5703125" style="43" customWidth="1"/>
    <col min="4" max="4" width="11.28515625" style="45" customWidth="1"/>
    <col min="5" max="5" width="5.5703125" style="43" customWidth="1"/>
    <col min="6" max="6" width="11.28515625" style="45" customWidth="1"/>
    <col min="7" max="7" width="5.5703125" style="45" customWidth="1"/>
    <col min="8" max="8" width="11.28515625" style="45" customWidth="1"/>
    <col min="9" max="9" width="5.5703125" style="43" customWidth="1"/>
    <col min="10" max="10" width="11.28515625" style="45" customWidth="1"/>
    <col min="11" max="11" width="5.5703125" style="43" customWidth="1"/>
    <col min="12" max="12" width="11.28515625" style="43" customWidth="1"/>
    <col min="13" max="13" width="5.5703125" style="45" customWidth="1"/>
    <col min="14" max="14" width="6.42578125" style="45" customWidth="1"/>
    <col min="15" max="15" width="11.28515625" style="45" customWidth="1"/>
    <col min="16" max="17" width="8.7109375" style="46" customWidth="1"/>
    <col min="18" max="18" width="18.7109375" style="46" customWidth="1"/>
    <col min="19" max="19" width="10.140625" style="46" bestFit="1" customWidth="1"/>
    <col min="20" max="257" width="9.140625" style="46" customWidth="1"/>
    <col min="258" max="258" width="4.7109375" style="46"/>
    <col min="259" max="259" width="5.28515625" style="46" customWidth="1"/>
    <col min="260" max="260" width="31.85546875" style="46" customWidth="1"/>
    <col min="261" max="261" width="7.28515625" style="46" customWidth="1"/>
    <col min="262" max="262" width="13.7109375" style="46" customWidth="1"/>
    <col min="263" max="263" width="6.5703125" style="46" customWidth="1"/>
    <col min="264" max="264" width="12.85546875" style="46" customWidth="1"/>
    <col min="265" max="265" width="7.140625" style="46" customWidth="1"/>
    <col min="266" max="266" width="13.140625" style="46" customWidth="1"/>
    <col min="267" max="267" width="7.7109375" style="46" customWidth="1"/>
    <col min="268" max="268" width="8.28515625" style="46" customWidth="1"/>
    <col min="269" max="269" width="13.140625" style="46" customWidth="1"/>
    <col min="270" max="270" width="12.28515625" style="46" customWidth="1"/>
    <col min="271" max="271" width="12.140625" style="46" customWidth="1"/>
    <col min="272" max="274" width="9.140625" style="46" customWidth="1"/>
    <col min="275" max="275" width="10.140625" style="46" bestFit="1" customWidth="1"/>
    <col min="276" max="513" width="9.140625" style="46" customWidth="1"/>
    <col min="514" max="514" width="4.7109375" style="46"/>
    <col min="515" max="515" width="5.28515625" style="46" customWidth="1"/>
    <col min="516" max="516" width="31.85546875" style="46" customWidth="1"/>
    <col min="517" max="517" width="7.28515625" style="46" customWidth="1"/>
    <col min="518" max="518" width="13.7109375" style="46" customWidth="1"/>
    <col min="519" max="519" width="6.5703125" style="46" customWidth="1"/>
    <col min="520" max="520" width="12.85546875" style="46" customWidth="1"/>
    <col min="521" max="521" width="7.140625" style="46" customWidth="1"/>
    <col min="522" max="522" width="13.140625" style="46" customWidth="1"/>
    <col min="523" max="523" width="7.7109375" style="46" customWidth="1"/>
    <col min="524" max="524" width="8.28515625" style="46" customWidth="1"/>
    <col min="525" max="525" width="13.140625" style="46" customWidth="1"/>
    <col min="526" max="526" width="12.28515625" style="46" customWidth="1"/>
    <col min="527" max="527" width="12.140625" style="46" customWidth="1"/>
    <col min="528" max="530" width="9.140625" style="46" customWidth="1"/>
    <col min="531" max="531" width="10.140625" style="46" bestFit="1" customWidth="1"/>
    <col min="532" max="769" width="9.140625" style="46" customWidth="1"/>
    <col min="770" max="770" width="4.7109375" style="46"/>
    <col min="771" max="771" width="5.28515625" style="46" customWidth="1"/>
    <col min="772" max="772" width="31.85546875" style="46" customWidth="1"/>
    <col min="773" max="773" width="7.28515625" style="46" customWidth="1"/>
    <col min="774" max="774" width="13.7109375" style="46" customWidth="1"/>
    <col min="775" max="775" width="6.5703125" style="46" customWidth="1"/>
    <col min="776" max="776" width="12.85546875" style="46" customWidth="1"/>
    <col min="777" max="777" width="7.140625" style="46" customWidth="1"/>
    <col min="778" max="778" width="13.140625" style="46" customWidth="1"/>
    <col min="779" max="779" width="7.7109375" style="46" customWidth="1"/>
    <col min="780" max="780" width="8.28515625" style="46" customWidth="1"/>
    <col min="781" max="781" width="13.140625" style="46" customWidth="1"/>
    <col min="782" max="782" width="12.28515625" style="46" customWidth="1"/>
    <col min="783" max="783" width="12.140625" style="46" customWidth="1"/>
    <col min="784" max="786" width="9.140625" style="46" customWidth="1"/>
    <col min="787" max="787" width="10.140625" style="46" bestFit="1" customWidth="1"/>
    <col min="788" max="1025" width="9.140625" style="46" customWidth="1"/>
    <col min="1026" max="1026" width="4.7109375" style="46"/>
    <col min="1027" max="1027" width="5.28515625" style="46" customWidth="1"/>
    <col min="1028" max="1028" width="31.85546875" style="46" customWidth="1"/>
    <col min="1029" max="1029" width="7.28515625" style="46" customWidth="1"/>
    <col min="1030" max="1030" width="13.7109375" style="46" customWidth="1"/>
    <col min="1031" max="1031" width="6.5703125" style="46" customWidth="1"/>
    <col min="1032" max="1032" width="12.85546875" style="46" customWidth="1"/>
    <col min="1033" max="1033" width="7.140625" style="46" customWidth="1"/>
    <col min="1034" max="1034" width="13.140625" style="46" customWidth="1"/>
    <col min="1035" max="1035" width="7.7109375" style="46" customWidth="1"/>
    <col min="1036" max="1036" width="8.28515625" style="46" customWidth="1"/>
    <col min="1037" max="1037" width="13.140625" style="46" customWidth="1"/>
    <col min="1038" max="1038" width="12.28515625" style="46" customWidth="1"/>
    <col min="1039" max="1039" width="12.140625" style="46" customWidth="1"/>
    <col min="1040" max="1042" width="9.140625" style="46" customWidth="1"/>
    <col min="1043" max="1043" width="10.140625" style="46" bestFit="1" customWidth="1"/>
    <col min="1044" max="1281" width="9.140625" style="46" customWidth="1"/>
    <col min="1282" max="1282" width="4.7109375" style="46"/>
    <col min="1283" max="1283" width="5.28515625" style="46" customWidth="1"/>
    <col min="1284" max="1284" width="31.85546875" style="46" customWidth="1"/>
    <col min="1285" max="1285" width="7.28515625" style="46" customWidth="1"/>
    <col min="1286" max="1286" width="13.7109375" style="46" customWidth="1"/>
    <col min="1287" max="1287" width="6.5703125" style="46" customWidth="1"/>
    <col min="1288" max="1288" width="12.85546875" style="46" customWidth="1"/>
    <col min="1289" max="1289" width="7.140625" style="46" customWidth="1"/>
    <col min="1290" max="1290" width="13.140625" style="46" customWidth="1"/>
    <col min="1291" max="1291" width="7.7109375" style="46" customWidth="1"/>
    <col min="1292" max="1292" width="8.28515625" style="46" customWidth="1"/>
    <col min="1293" max="1293" width="13.140625" style="46" customWidth="1"/>
    <col min="1294" max="1294" width="12.28515625" style="46" customWidth="1"/>
    <col min="1295" max="1295" width="12.140625" style="46" customWidth="1"/>
    <col min="1296" max="1298" width="9.140625" style="46" customWidth="1"/>
    <col min="1299" max="1299" width="10.140625" style="46" bestFit="1" customWidth="1"/>
    <col min="1300" max="1537" width="9.140625" style="46" customWidth="1"/>
    <col min="1538" max="1538" width="4.7109375" style="46"/>
    <col min="1539" max="1539" width="5.28515625" style="46" customWidth="1"/>
    <col min="1540" max="1540" width="31.85546875" style="46" customWidth="1"/>
    <col min="1541" max="1541" width="7.28515625" style="46" customWidth="1"/>
    <col min="1542" max="1542" width="13.7109375" style="46" customWidth="1"/>
    <col min="1543" max="1543" width="6.5703125" style="46" customWidth="1"/>
    <col min="1544" max="1544" width="12.85546875" style="46" customWidth="1"/>
    <col min="1545" max="1545" width="7.140625" style="46" customWidth="1"/>
    <col min="1546" max="1546" width="13.140625" style="46" customWidth="1"/>
    <col min="1547" max="1547" width="7.7109375" style="46" customWidth="1"/>
    <col min="1548" max="1548" width="8.28515625" style="46" customWidth="1"/>
    <col min="1549" max="1549" width="13.140625" style="46" customWidth="1"/>
    <col min="1550" max="1550" width="12.28515625" style="46" customWidth="1"/>
    <col min="1551" max="1551" width="12.140625" style="46" customWidth="1"/>
    <col min="1552" max="1554" width="9.140625" style="46" customWidth="1"/>
    <col min="1555" max="1555" width="10.140625" style="46" bestFit="1" customWidth="1"/>
    <col min="1556" max="1793" width="9.140625" style="46" customWidth="1"/>
    <col min="1794" max="1794" width="4.7109375" style="46"/>
    <col min="1795" max="1795" width="5.28515625" style="46" customWidth="1"/>
    <col min="1796" max="1796" width="31.85546875" style="46" customWidth="1"/>
    <col min="1797" max="1797" width="7.28515625" style="46" customWidth="1"/>
    <col min="1798" max="1798" width="13.7109375" style="46" customWidth="1"/>
    <col min="1799" max="1799" width="6.5703125" style="46" customWidth="1"/>
    <col min="1800" max="1800" width="12.85546875" style="46" customWidth="1"/>
    <col min="1801" max="1801" width="7.140625" style="46" customWidth="1"/>
    <col min="1802" max="1802" width="13.140625" style="46" customWidth="1"/>
    <col min="1803" max="1803" width="7.7109375" style="46" customWidth="1"/>
    <col min="1804" max="1804" width="8.28515625" style="46" customWidth="1"/>
    <col min="1805" max="1805" width="13.140625" style="46" customWidth="1"/>
    <col min="1806" max="1806" width="12.28515625" style="46" customWidth="1"/>
    <col min="1807" max="1807" width="12.140625" style="46" customWidth="1"/>
    <col min="1808" max="1810" width="9.140625" style="46" customWidth="1"/>
    <col min="1811" max="1811" width="10.140625" style="46" bestFit="1" customWidth="1"/>
    <col min="1812" max="2049" width="9.140625" style="46" customWidth="1"/>
    <col min="2050" max="2050" width="4.7109375" style="46"/>
    <col min="2051" max="2051" width="5.28515625" style="46" customWidth="1"/>
    <col min="2052" max="2052" width="31.85546875" style="46" customWidth="1"/>
    <col min="2053" max="2053" width="7.28515625" style="46" customWidth="1"/>
    <col min="2054" max="2054" width="13.7109375" style="46" customWidth="1"/>
    <col min="2055" max="2055" width="6.5703125" style="46" customWidth="1"/>
    <col min="2056" max="2056" width="12.85546875" style="46" customWidth="1"/>
    <col min="2057" max="2057" width="7.140625" style="46" customWidth="1"/>
    <col min="2058" max="2058" width="13.140625" style="46" customWidth="1"/>
    <col min="2059" max="2059" width="7.7109375" style="46" customWidth="1"/>
    <col min="2060" max="2060" width="8.28515625" style="46" customWidth="1"/>
    <col min="2061" max="2061" width="13.140625" style="46" customWidth="1"/>
    <col min="2062" max="2062" width="12.28515625" style="46" customWidth="1"/>
    <col min="2063" max="2063" width="12.140625" style="46" customWidth="1"/>
    <col min="2064" max="2066" width="9.140625" style="46" customWidth="1"/>
    <col min="2067" max="2067" width="10.140625" style="46" bestFit="1" customWidth="1"/>
    <col min="2068" max="2305" width="9.140625" style="46" customWidth="1"/>
    <col min="2306" max="2306" width="4.7109375" style="46"/>
    <col min="2307" max="2307" width="5.28515625" style="46" customWidth="1"/>
    <col min="2308" max="2308" width="31.85546875" style="46" customWidth="1"/>
    <col min="2309" max="2309" width="7.28515625" style="46" customWidth="1"/>
    <col min="2310" max="2310" width="13.7109375" style="46" customWidth="1"/>
    <col min="2311" max="2311" width="6.5703125" style="46" customWidth="1"/>
    <col min="2312" max="2312" width="12.85546875" style="46" customWidth="1"/>
    <col min="2313" max="2313" width="7.140625" style="46" customWidth="1"/>
    <col min="2314" max="2314" width="13.140625" style="46" customWidth="1"/>
    <col min="2315" max="2315" width="7.7109375" style="46" customWidth="1"/>
    <col min="2316" max="2316" width="8.28515625" style="46" customWidth="1"/>
    <col min="2317" max="2317" width="13.140625" style="46" customWidth="1"/>
    <col min="2318" max="2318" width="12.28515625" style="46" customWidth="1"/>
    <col min="2319" max="2319" width="12.140625" style="46" customWidth="1"/>
    <col min="2320" max="2322" width="9.140625" style="46" customWidth="1"/>
    <col min="2323" max="2323" width="10.140625" style="46" bestFit="1" customWidth="1"/>
    <col min="2324" max="2561" width="9.140625" style="46" customWidth="1"/>
    <col min="2562" max="2562" width="4.7109375" style="46"/>
    <col min="2563" max="2563" width="5.28515625" style="46" customWidth="1"/>
    <col min="2564" max="2564" width="31.85546875" style="46" customWidth="1"/>
    <col min="2565" max="2565" width="7.28515625" style="46" customWidth="1"/>
    <col min="2566" max="2566" width="13.7109375" style="46" customWidth="1"/>
    <col min="2567" max="2567" width="6.5703125" style="46" customWidth="1"/>
    <col min="2568" max="2568" width="12.85546875" style="46" customWidth="1"/>
    <col min="2569" max="2569" width="7.140625" style="46" customWidth="1"/>
    <col min="2570" max="2570" width="13.140625" style="46" customWidth="1"/>
    <col min="2571" max="2571" width="7.7109375" style="46" customWidth="1"/>
    <col min="2572" max="2572" width="8.28515625" style="46" customWidth="1"/>
    <col min="2573" max="2573" width="13.140625" style="46" customWidth="1"/>
    <col min="2574" max="2574" width="12.28515625" style="46" customWidth="1"/>
    <col min="2575" max="2575" width="12.140625" style="46" customWidth="1"/>
    <col min="2576" max="2578" width="9.140625" style="46" customWidth="1"/>
    <col min="2579" max="2579" width="10.140625" style="46" bestFit="1" customWidth="1"/>
    <col min="2580" max="2817" width="9.140625" style="46" customWidth="1"/>
    <col min="2818" max="2818" width="4.7109375" style="46"/>
    <col min="2819" max="2819" width="5.28515625" style="46" customWidth="1"/>
    <col min="2820" max="2820" width="31.85546875" style="46" customWidth="1"/>
    <col min="2821" max="2821" width="7.28515625" style="46" customWidth="1"/>
    <col min="2822" max="2822" width="13.7109375" style="46" customWidth="1"/>
    <col min="2823" max="2823" width="6.5703125" style="46" customWidth="1"/>
    <col min="2824" max="2824" width="12.85546875" style="46" customWidth="1"/>
    <col min="2825" max="2825" width="7.140625" style="46" customWidth="1"/>
    <col min="2826" max="2826" width="13.140625" style="46" customWidth="1"/>
    <col min="2827" max="2827" width="7.7109375" style="46" customWidth="1"/>
    <col min="2828" max="2828" width="8.28515625" style="46" customWidth="1"/>
    <col min="2829" max="2829" width="13.140625" style="46" customWidth="1"/>
    <col min="2830" max="2830" width="12.28515625" style="46" customWidth="1"/>
    <col min="2831" max="2831" width="12.140625" style="46" customWidth="1"/>
    <col min="2832" max="2834" width="9.140625" style="46" customWidth="1"/>
    <col min="2835" max="2835" width="10.140625" style="46" bestFit="1" customWidth="1"/>
    <col min="2836" max="3073" width="9.140625" style="46" customWidth="1"/>
    <col min="3074" max="3074" width="4.7109375" style="46"/>
    <col min="3075" max="3075" width="5.28515625" style="46" customWidth="1"/>
    <col min="3076" max="3076" width="31.85546875" style="46" customWidth="1"/>
    <col min="3077" max="3077" width="7.28515625" style="46" customWidth="1"/>
    <col min="3078" max="3078" width="13.7109375" style="46" customWidth="1"/>
    <col min="3079" max="3079" width="6.5703125" style="46" customWidth="1"/>
    <col min="3080" max="3080" width="12.85546875" style="46" customWidth="1"/>
    <col min="3081" max="3081" width="7.140625" style="46" customWidth="1"/>
    <col min="3082" max="3082" width="13.140625" style="46" customWidth="1"/>
    <col min="3083" max="3083" width="7.7109375" style="46" customWidth="1"/>
    <col min="3084" max="3084" width="8.28515625" style="46" customWidth="1"/>
    <col min="3085" max="3085" width="13.140625" style="46" customWidth="1"/>
    <col min="3086" max="3086" width="12.28515625" style="46" customWidth="1"/>
    <col min="3087" max="3087" width="12.140625" style="46" customWidth="1"/>
    <col min="3088" max="3090" width="9.140625" style="46" customWidth="1"/>
    <col min="3091" max="3091" width="10.140625" style="46" bestFit="1" customWidth="1"/>
    <col min="3092" max="3329" width="9.140625" style="46" customWidth="1"/>
    <col min="3330" max="3330" width="4.7109375" style="46"/>
    <col min="3331" max="3331" width="5.28515625" style="46" customWidth="1"/>
    <col min="3332" max="3332" width="31.85546875" style="46" customWidth="1"/>
    <col min="3333" max="3333" width="7.28515625" style="46" customWidth="1"/>
    <col min="3334" max="3334" width="13.7109375" style="46" customWidth="1"/>
    <col min="3335" max="3335" width="6.5703125" style="46" customWidth="1"/>
    <col min="3336" max="3336" width="12.85546875" style="46" customWidth="1"/>
    <col min="3337" max="3337" width="7.140625" style="46" customWidth="1"/>
    <col min="3338" max="3338" width="13.140625" style="46" customWidth="1"/>
    <col min="3339" max="3339" width="7.7109375" style="46" customWidth="1"/>
    <col min="3340" max="3340" width="8.28515625" style="46" customWidth="1"/>
    <col min="3341" max="3341" width="13.140625" style="46" customWidth="1"/>
    <col min="3342" max="3342" width="12.28515625" style="46" customWidth="1"/>
    <col min="3343" max="3343" width="12.140625" style="46" customWidth="1"/>
    <col min="3344" max="3346" width="9.140625" style="46" customWidth="1"/>
    <col min="3347" max="3347" width="10.140625" style="46" bestFit="1" customWidth="1"/>
    <col min="3348" max="3585" width="9.140625" style="46" customWidth="1"/>
    <col min="3586" max="3586" width="4.7109375" style="46"/>
    <col min="3587" max="3587" width="5.28515625" style="46" customWidth="1"/>
    <col min="3588" max="3588" width="31.85546875" style="46" customWidth="1"/>
    <col min="3589" max="3589" width="7.28515625" style="46" customWidth="1"/>
    <col min="3590" max="3590" width="13.7109375" style="46" customWidth="1"/>
    <col min="3591" max="3591" width="6.5703125" style="46" customWidth="1"/>
    <col min="3592" max="3592" width="12.85546875" style="46" customWidth="1"/>
    <col min="3593" max="3593" width="7.140625" style="46" customWidth="1"/>
    <col min="3594" max="3594" width="13.140625" style="46" customWidth="1"/>
    <col min="3595" max="3595" width="7.7109375" style="46" customWidth="1"/>
    <col min="3596" max="3596" width="8.28515625" style="46" customWidth="1"/>
    <col min="3597" max="3597" width="13.140625" style="46" customWidth="1"/>
    <col min="3598" max="3598" width="12.28515625" style="46" customWidth="1"/>
    <col min="3599" max="3599" width="12.140625" style="46" customWidth="1"/>
    <col min="3600" max="3602" width="9.140625" style="46" customWidth="1"/>
    <col min="3603" max="3603" width="10.140625" style="46" bestFit="1" customWidth="1"/>
    <col min="3604" max="3841" width="9.140625" style="46" customWidth="1"/>
    <col min="3842" max="3842" width="4.7109375" style="46"/>
    <col min="3843" max="3843" width="5.28515625" style="46" customWidth="1"/>
    <col min="3844" max="3844" width="31.85546875" style="46" customWidth="1"/>
    <col min="3845" max="3845" width="7.28515625" style="46" customWidth="1"/>
    <col min="3846" max="3846" width="13.7109375" style="46" customWidth="1"/>
    <col min="3847" max="3847" width="6.5703125" style="46" customWidth="1"/>
    <col min="3848" max="3848" width="12.85546875" style="46" customWidth="1"/>
    <col min="3849" max="3849" width="7.140625" style="46" customWidth="1"/>
    <col min="3850" max="3850" width="13.140625" style="46" customWidth="1"/>
    <col min="3851" max="3851" width="7.7109375" style="46" customWidth="1"/>
    <col min="3852" max="3852" width="8.28515625" style="46" customWidth="1"/>
    <col min="3853" max="3853" width="13.140625" style="46" customWidth="1"/>
    <col min="3854" max="3854" width="12.28515625" style="46" customWidth="1"/>
    <col min="3855" max="3855" width="12.140625" style="46" customWidth="1"/>
    <col min="3856" max="3858" width="9.140625" style="46" customWidth="1"/>
    <col min="3859" max="3859" width="10.140625" style="46" bestFit="1" customWidth="1"/>
    <col min="3860" max="4097" width="9.140625" style="46" customWidth="1"/>
    <col min="4098" max="4098" width="4.7109375" style="46"/>
    <col min="4099" max="4099" width="5.28515625" style="46" customWidth="1"/>
    <col min="4100" max="4100" width="31.85546875" style="46" customWidth="1"/>
    <col min="4101" max="4101" width="7.28515625" style="46" customWidth="1"/>
    <col min="4102" max="4102" width="13.7109375" style="46" customWidth="1"/>
    <col min="4103" max="4103" width="6.5703125" style="46" customWidth="1"/>
    <col min="4104" max="4104" width="12.85546875" style="46" customWidth="1"/>
    <col min="4105" max="4105" width="7.140625" style="46" customWidth="1"/>
    <col min="4106" max="4106" width="13.140625" style="46" customWidth="1"/>
    <col min="4107" max="4107" width="7.7109375" style="46" customWidth="1"/>
    <col min="4108" max="4108" width="8.28515625" style="46" customWidth="1"/>
    <col min="4109" max="4109" width="13.140625" style="46" customWidth="1"/>
    <col min="4110" max="4110" width="12.28515625" style="46" customWidth="1"/>
    <col min="4111" max="4111" width="12.140625" style="46" customWidth="1"/>
    <col min="4112" max="4114" width="9.140625" style="46" customWidth="1"/>
    <col min="4115" max="4115" width="10.140625" style="46" bestFit="1" customWidth="1"/>
    <col min="4116" max="4353" width="9.140625" style="46" customWidth="1"/>
    <col min="4354" max="4354" width="4.7109375" style="46"/>
    <col min="4355" max="4355" width="5.28515625" style="46" customWidth="1"/>
    <col min="4356" max="4356" width="31.85546875" style="46" customWidth="1"/>
    <col min="4357" max="4357" width="7.28515625" style="46" customWidth="1"/>
    <col min="4358" max="4358" width="13.7109375" style="46" customWidth="1"/>
    <col min="4359" max="4359" width="6.5703125" style="46" customWidth="1"/>
    <col min="4360" max="4360" width="12.85546875" style="46" customWidth="1"/>
    <col min="4361" max="4361" width="7.140625" style="46" customWidth="1"/>
    <col min="4362" max="4362" width="13.140625" style="46" customWidth="1"/>
    <col min="4363" max="4363" width="7.7109375" style="46" customWidth="1"/>
    <col min="4364" max="4364" width="8.28515625" style="46" customWidth="1"/>
    <col min="4365" max="4365" width="13.140625" style="46" customWidth="1"/>
    <col min="4366" max="4366" width="12.28515625" style="46" customWidth="1"/>
    <col min="4367" max="4367" width="12.140625" style="46" customWidth="1"/>
    <col min="4368" max="4370" width="9.140625" style="46" customWidth="1"/>
    <col min="4371" max="4371" width="10.140625" style="46" bestFit="1" customWidth="1"/>
    <col min="4372" max="4609" width="9.140625" style="46" customWidth="1"/>
    <col min="4610" max="4610" width="4.7109375" style="46"/>
    <col min="4611" max="4611" width="5.28515625" style="46" customWidth="1"/>
    <col min="4612" max="4612" width="31.85546875" style="46" customWidth="1"/>
    <col min="4613" max="4613" width="7.28515625" style="46" customWidth="1"/>
    <col min="4614" max="4614" width="13.7109375" style="46" customWidth="1"/>
    <col min="4615" max="4615" width="6.5703125" style="46" customWidth="1"/>
    <col min="4616" max="4616" width="12.85546875" style="46" customWidth="1"/>
    <col min="4617" max="4617" width="7.140625" style="46" customWidth="1"/>
    <col min="4618" max="4618" width="13.140625" style="46" customWidth="1"/>
    <col min="4619" max="4619" width="7.7109375" style="46" customWidth="1"/>
    <col min="4620" max="4620" width="8.28515625" style="46" customWidth="1"/>
    <col min="4621" max="4621" width="13.140625" style="46" customWidth="1"/>
    <col min="4622" max="4622" width="12.28515625" style="46" customWidth="1"/>
    <col min="4623" max="4623" width="12.140625" style="46" customWidth="1"/>
    <col min="4624" max="4626" width="9.140625" style="46" customWidth="1"/>
    <col min="4627" max="4627" width="10.140625" style="46" bestFit="1" customWidth="1"/>
    <col min="4628" max="4865" width="9.140625" style="46" customWidth="1"/>
    <col min="4866" max="4866" width="4.7109375" style="46"/>
    <col min="4867" max="4867" width="5.28515625" style="46" customWidth="1"/>
    <col min="4868" max="4868" width="31.85546875" style="46" customWidth="1"/>
    <col min="4869" max="4869" width="7.28515625" style="46" customWidth="1"/>
    <col min="4870" max="4870" width="13.7109375" style="46" customWidth="1"/>
    <col min="4871" max="4871" width="6.5703125" style="46" customWidth="1"/>
    <col min="4872" max="4872" width="12.85546875" style="46" customWidth="1"/>
    <col min="4873" max="4873" width="7.140625" style="46" customWidth="1"/>
    <col min="4874" max="4874" width="13.140625" style="46" customWidth="1"/>
    <col min="4875" max="4875" width="7.7109375" style="46" customWidth="1"/>
    <col min="4876" max="4876" width="8.28515625" style="46" customWidth="1"/>
    <col min="4877" max="4877" width="13.140625" style="46" customWidth="1"/>
    <col min="4878" max="4878" width="12.28515625" style="46" customWidth="1"/>
    <col min="4879" max="4879" width="12.140625" style="46" customWidth="1"/>
    <col min="4880" max="4882" width="9.140625" style="46" customWidth="1"/>
    <col min="4883" max="4883" width="10.140625" style="46" bestFit="1" customWidth="1"/>
    <col min="4884" max="5121" width="9.140625" style="46" customWidth="1"/>
    <col min="5122" max="5122" width="4.7109375" style="46"/>
    <col min="5123" max="5123" width="5.28515625" style="46" customWidth="1"/>
    <col min="5124" max="5124" width="31.85546875" style="46" customWidth="1"/>
    <col min="5125" max="5125" width="7.28515625" style="46" customWidth="1"/>
    <col min="5126" max="5126" width="13.7109375" style="46" customWidth="1"/>
    <col min="5127" max="5127" width="6.5703125" style="46" customWidth="1"/>
    <col min="5128" max="5128" width="12.85546875" style="46" customWidth="1"/>
    <col min="5129" max="5129" width="7.140625" style="46" customWidth="1"/>
    <col min="5130" max="5130" width="13.140625" style="46" customWidth="1"/>
    <col min="5131" max="5131" width="7.7109375" style="46" customWidth="1"/>
    <col min="5132" max="5132" width="8.28515625" style="46" customWidth="1"/>
    <col min="5133" max="5133" width="13.140625" style="46" customWidth="1"/>
    <col min="5134" max="5134" width="12.28515625" style="46" customWidth="1"/>
    <col min="5135" max="5135" width="12.140625" style="46" customWidth="1"/>
    <col min="5136" max="5138" width="9.140625" style="46" customWidth="1"/>
    <col min="5139" max="5139" width="10.140625" style="46" bestFit="1" customWidth="1"/>
    <col min="5140" max="5377" width="9.140625" style="46" customWidth="1"/>
    <col min="5378" max="5378" width="4.7109375" style="46"/>
    <col min="5379" max="5379" width="5.28515625" style="46" customWidth="1"/>
    <col min="5380" max="5380" width="31.85546875" style="46" customWidth="1"/>
    <col min="5381" max="5381" width="7.28515625" style="46" customWidth="1"/>
    <col min="5382" max="5382" width="13.7109375" style="46" customWidth="1"/>
    <col min="5383" max="5383" width="6.5703125" style="46" customWidth="1"/>
    <col min="5384" max="5384" width="12.85546875" style="46" customWidth="1"/>
    <col min="5385" max="5385" width="7.140625" style="46" customWidth="1"/>
    <col min="5386" max="5386" width="13.140625" style="46" customWidth="1"/>
    <col min="5387" max="5387" width="7.7109375" style="46" customWidth="1"/>
    <col min="5388" max="5388" width="8.28515625" style="46" customWidth="1"/>
    <col min="5389" max="5389" width="13.140625" style="46" customWidth="1"/>
    <col min="5390" max="5390" width="12.28515625" style="46" customWidth="1"/>
    <col min="5391" max="5391" width="12.140625" style="46" customWidth="1"/>
    <col min="5392" max="5394" width="9.140625" style="46" customWidth="1"/>
    <col min="5395" max="5395" width="10.140625" style="46" bestFit="1" customWidth="1"/>
    <col min="5396" max="5633" width="9.140625" style="46" customWidth="1"/>
    <col min="5634" max="5634" width="4.7109375" style="46"/>
    <col min="5635" max="5635" width="5.28515625" style="46" customWidth="1"/>
    <col min="5636" max="5636" width="31.85546875" style="46" customWidth="1"/>
    <col min="5637" max="5637" width="7.28515625" style="46" customWidth="1"/>
    <col min="5638" max="5638" width="13.7109375" style="46" customWidth="1"/>
    <col min="5639" max="5639" width="6.5703125" style="46" customWidth="1"/>
    <col min="5640" max="5640" width="12.85546875" style="46" customWidth="1"/>
    <col min="5641" max="5641" width="7.140625" style="46" customWidth="1"/>
    <col min="5642" max="5642" width="13.140625" style="46" customWidth="1"/>
    <col min="5643" max="5643" width="7.7109375" style="46" customWidth="1"/>
    <col min="5644" max="5644" width="8.28515625" style="46" customWidth="1"/>
    <col min="5645" max="5645" width="13.140625" style="46" customWidth="1"/>
    <col min="5646" max="5646" width="12.28515625" style="46" customWidth="1"/>
    <col min="5647" max="5647" width="12.140625" style="46" customWidth="1"/>
    <col min="5648" max="5650" width="9.140625" style="46" customWidth="1"/>
    <col min="5651" max="5651" width="10.140625" style="46" bestFit="1" customWidth="1"/>
    <col min="5652" max="5889" width="9.140625" style="46" customWidth="1"/>
    <col min="5890" max="5890" width="4.7109375" style="46"/>
    <col min="5891" max="5891" width="5.28515625" style="46" customWidth="1"/>
    <col min="5892" max="5892" width="31.85546875" style="46" customWidth="1"/>
    <col min="5893" max="5893" width="7.28515625" style="46" customWidth="1"/>
    <col min="5894" max="5894" width="13.7109375" style="46" customWidth="1"/>
    <col min="5895" max="5895" width="6.5703125" style="46" customWidth="1"/>
    <col min="5896" max="5896" width="12.85546875" style="46" customWidth="1"/>
    <col min="5897" max="5897" width="7.140625" style="46" customWidth="1"/>
    <col min="5898" max="5898" width="13.140625" style="46" customWidth="1"/>
    <col min="5899" max="5899" width="7.7109375" style="46" customWidth="1"/>
    <col min="5900" max="5900" width="8.28515625" style="46" customWidth="1"/>
    <col min="5901" max="5901" width="13.140625" style="46" customWidth="1"/>
    <col min="5902" max="5902" width="12.28515625" style="46" customWidth="1"/>
    <col min="5903" max="5903" width="12.140625" style="46" customWidth="1"/>
    <col min="5904" max="5906" width="9.140625" style="46" customWidth="1"/>
    <col min="5907" max="5907" width="10.140625" style="46" bestFit="1" customWidth="1"/>
    <col min="5908" max="6145" width="9.140625" style="46" customWidth="1"/>
    <col min="6146" max="6146" width="4.7109375" style="46"/>
    <col min="6147" max="6147" width="5.28515625" style="46" customWidth="1"/>
    <col min="6148" max="6148" width="31.85546875" style="46" customWidth="1"/>
    <col min="6149" max="6149" width="7.28515625" style="46" customWidth="1"/>
    <col min="6150" max="6150" width="13.7109375" style="46" customWidth="1"/>
    <col min="6151" max="6151" width="6.5703125" style="46" customWidth="1"/>
    <col min="6152" max="6152" width="12.85546875" style="46" customWidth="1"/>
    <col min="6153" max="6153" width="7.140625" style="46" customWidth="1"/>
    <col min="6154" max="6154" width="13.140625" style="46" customWidth="1"/>
    <col min="6155" max="6155" width="7.7109375" style="46" customWidth="1"/>
    <col min="6156" max="6156" width="8.28515625" style="46" customWidth="1"/>
    <col min="6157" max="6157" width="13.140625" style="46" customWidth="1"/>
    <col min="6158" max="6158" width="12.28515625" style="46" customWidth="1"/>
    <col min="6159" max="6159" width="12.140625" style="46" customWidth="1"/>
    <col min="6160" max="6162" width="9.140625" style="46" customWidth="1"/>
    <col min="6163" max="6163" width="10.140625" style="46" bestFit="1" customWidth="1"/>
    <col min="6164" max="6401" width="9.140625" style="46" customWidth="1"/>
    <col min="6402" max="6402" width="4.7109375" style="46"/>
    <col min="6403" max="6403" width="5.28515625" style="46" customWidth="1"/>
    <col min="6404" max="6404" width="31.85546875" style="46" customWidth="1"/>
    <col min="6405" max="6405" width="7.28515625" style="46" customWidth="1"/>
    <col min="6406" max="6406" width="13.7109375" style="46" customWidth="1"/>
    <col min="6407" max="6407" width="6.5703125" style="46" customWidth="1"/>
    <col min="6408" max="6408" width="12.85546875" style="46" customWidth="1"/>
    <col min="6409" max="6409" width="7.140625" style="46" customWidth="1"/>
    <col min="6410" max="6410" width="13.140625" style="46" customWidth="1"/>
    <col min="6411" max="6411" width="7.7109375" style="46" customWidth="1"/>
    <col min="6412" max="6412" width="8.28515625" style="46" customWidth="1"/>
    <col min="6413" max="6413" width="13.140625" style="46" customWidth="1"/>
    <col min="6414" max="6414" width="12.28515625" style="46" customWidth="1"/>
    <col min="6415" max="6415" width="12.140625" style="46" customWidth="1"/>
    <col min="6416" max="6418" width="9.140625" style="46" customWidth="1"/>
    <col min="6419" max="6419" width="10.140625" style="46" bestFit="1" customWidth="1"/>
    <col min="6420" max="6657" width="9.140625" style="46" customWidth="1"/>
    <col min="6658" max="6658" width="4.7109375" style="46"/>
    <col min="6659" max="6659" width="5.28515625" style="46" customWidth="1"/>
    <col min="6660" max="6660" width="31.85546875" style="46" customWidth="1"/>
    <col min="6661" max="6661" width="7.28515625" style="46" customWidth="1"/>
    <col min="6662" max="6662" width="13.7109375" style="46" customWidth="1"/>
    <col min="6663" max="6663" width="6.5703125" style="46" customWidth="1"/>
    <col min="6664" max="6664" width="12.85546875" style="46" customWidth="1"/>
    <col min="6665" max="6665" width="7.140625" style="46" customWidth="1"/>
    <col min="6666" max="6666" width="13.140625" style="46" customWidth="1"/>
    <col min="6667" max="6667" width="7.7109375" style="46" customWidth="1"/>
    <col min="6668" max="6668" width="8.28515625" style="46" customWidth="1"/>
    <col min="6669" max="6669" width="13.140625" style="46" customWidth="1"/>
    <col min="6670" max="6670" width="12.28515625" style="46" customWidth="1"/>
    <col min="6671" max="6671" width="12.140625" style="46" customWidth="1"/>
    <col min="6672" max="6674" width="9.140625" style="46" customWidth="1"/>
    <col min="6675" max="6675" width="10.140625" style="46" bestFit="1" customWidth="1"/>
    <col min="6676" max="6913" width="9.140625" style="46" customWidth="1"/>
    <col min="6914" max="6914" width="4.7109375" style="46"/>
    <col min="6915" max="6915" width="5.28515625" style="46" customWidth="1"/>
    <col min="6916" max="6916" width="31.85546875" style="46" customWidth="1"/>
    <col min="6917" max="6917" width="7.28515625" style="46" customWidth="1"/>
    <col min="6918" max="6918" width="13.7109375" style="46" customWidth="1"/>
    <col min="6919" max="6919" width="6.5703125" style="46" customWidth="1"/>
    <col min="6920" max="6920" width="12.85546875" style="46" customWidth="1"/>
    <col min="6921" max="6921" width="7.140625" style="46" customWidth="1"/>
    <col min="6922" max="6922" width="13.140625" style="46" customWidth="1"/>
    <col min="6923" max="6923" width="7.7109375" style="46" customWidth="1"/>
    <col min="6924" max="6924" width="8.28515625" style="46" customWidth="1"/>
    <col min="6925" max="6925" width="13.140625" style="46" customWidth="1"/>
    <col min="6926" max="6926" width="12.28515625" style="46" customWidth="1"/>
    <col min="6927" max="6927" width="12.140625" style="46" customWidth="1"/>
    <col min="6928" max="6930" width="9.140625" style="46" customWidth="1"/>
    <col min="6931" max="6931" width="10.140625" style="46" bestFit="1" customWidth="1"/>
    <col min="6932" max="7169" width="9.140625" style="46" customWidth="1"/>
    <col min="7170" max="7170" width="4.7109375" style="46"/>
    <col min="7171" max="7171" width="5.28515625" style="46" customWidth="1"/>
    <col min="7172" max="7172" width="31.85546875" style="46" customWidth="1"/>
    <col min="7173" max="7173" width="7.28515625" style="46" customWidth="1"/>
    <col min="7174" max="7174" width="13.7109375" style="46" customWidth="1"/>
    <col min="7175" max="7175" width="6.5703125" style="46" customWidth="1"/>
    <col min="7176" max="7176" width="12.85546875" style="46" customWidth="1"/>
    <col min="7177" max="7177" width="7.140625" style="46" customWidth="1"/>
    <col min="7178" max="7178" width="13.140625" style="46" customWidth="1"/>
    <col min="7179" max="7179" width="7.7109375" style="46" customWidth="1"/>
    <col min="7180" max="7180" width="8.28515625" style="46" customWidth="1"/>
    <col min="7181" max="7181" width="13.140625" style="46" customWidth="1"/>
    <col min="7182" max="7182" width="12.28515625" style="46" customWidth="1"/>
    <col min="7183" max="7183" width="12.140625" style="46" customWidth="1"/>
    <col min="7184" max="7186" width="9.140625" style="46" customWidth="1"/>
    <col min="7187" max="7187" width="10.140625" style="46" bestFit="1" customWidth="1"/>
    <col min="7188" max="7425" width="9.140625" style="46" customWidth="1"/>
    <col min="7426" max="7426" width="4.7109375" style="46"/>
    <col min="7427" max="7427" width="5.28515625" style="46" customWidth="1"/>
    <col min="7428" max="7428" width="31.85546875" style="46" customWidth="1"/>
    <col min="7429" max="7429" width="7.28515625" style="46" customWidth="1"/>
    <col min="7430" max="7430" width="13.7109375" style="46" customWidth="1"/>
    <col min="7431" max="7431" width="6.5703125" style="46" customWidth="1"/>
    <col min="7432" max="7432" width="12.85546875" style="46" customWidth="1"/>
    <col min="7433" max="7433" width="7.140625" style="46" customWidth="1"/>
    <col min="7434" max="7434" width="13.140625" style="46" customWidth="1"/>
    <col min="7435" max="7435" width="7.7109375" style="46" customWidth="1"/>
    <col min="7436" max="7436" width="8.28515625" style="46" customWidth="1"/>
    <col min="7437" max="7437" width="13.140625" style="46" customWidth="1"/>
    <col min="7438" max="7438" width="12.28515625" style="46" customWidth="1"/>
    <col min="7439" max="7439" width="12.140625" style="46" customWidth="1"/>
    <col min="7440" max="7442" width="9.140625" style="46" customWidth="1"/>
    <col min="7443" max="7443" width="10.140625" style="46" bestFit="1" customWidth="1"/>
    <col min="7444" max="7681" width="9.140625" style="46" customWidth="1"/>
    <col min="7682" max="7682" width="4.7109375" style="46"/>
    <col min="7683" max="7683" width="5.28515625" style="46" customWidth="1"/>
    <col min="7684" max="7684" width="31.85546875" style="46" customWidth="1"/>
    <col min="7685" max="7685" width="7.28515625" style="46" customWidth="1"/>
    <col min="7686" max="7686" width="13.7109375" style="46" customWidth="1"/>
    <col min="7687" max="7687" width="6.5703125" style="46" customWidth="1"/>
    <col min="7688" max="7688" width="12.85546875" style="46" customWidth="1"/>
    <col min="7689" max="7689" width="7.140625" style="46" customWidth="1"/>
    <col min="7690" max="7690" width="13.140625" style="46" customWidth="1"/>
    <col min="7691" max="7691" width="7.7109375" style="46" customWidth="1"/>
    <col min="7692" max="7692" width="8.28515625" style="46" customWidth="1"/>
    <col min="7693" max="7693" width="13.140625" style="46" customWidth="1"/>
    <col min="7694" max="7694" width="12.28515625" style="46" customWidth="1"/>
    <col min="7695" max="7695" width="12.140625" style="46" customWidth="1"/>
    <col min="7696" max="7698" width="9.140625" style="46" customWidth="1"/>
    <col min="7699" max="7699" width="10.140625" style="46" bestFit="1" customWidth="1"/>
    <col min="7700" max="7937" width="9.140625" style="46" customWidth="1"/>
    <col min="7938" max="7938" width="4.7109375" style="46"/>
    <col min="7939" max="7939" width="5.28515625" style="46" customWidth="1"/>
    <col min="7940" max="7940" width="31.85546875" style="46" customWidth="1"/>
    <col min="7941" max="7941" width="7.28515625" style="46" customWidth="1"/>
    <col min="7942" max="7942" width="13.7109375" style="46" customWidth="1"/>
    <col min="7943" max="7943" width="6.5703125" style="46" customWidth="1"/>
    <col min="7944" max="7944" width="12.85546875" style="46" customWidth="1"/>
    <col min="7945" max="7945" width="7.140625" style="46" customWidth="1"/>
    <col min="7946" max="7946" width="13.140625" style="46" customWidth="1"/>
    <col min="7947" max="7947" width="7.7109375" style="46" customWidth="1"/>
    <col min="7948" max="7948" width="8.28515625" style="46" customWidth="1"/>
    <col min="7949" max="7949" width="13.140625" style="46" customWidth="1"/>
    <col min="7950" max="7950" width="12.28515625" style="46" customWidth="1"/>
    <col min="7951" max="7951" width="12.140625" style="46" customWidth="1"/>
    <col min="7952" max="7954" width="9.140625" style="46" customWidth="1"/>
    <col min="7955" max="7955" width="10.140625" style="46" bestFit="1" customWidth="1"/>
    <col min="7956" max="8193" width="9.140625" style="46" customWidth="1"/>
    <col min="8194" max="8194" width="4.7109375" style="46"/>
    <col min="8195" max="8195" width="5.28515625" style="46" customWidth="1"/>
    <col min="8196" max="8196" width="31.85546875" style="46" customWidth="1"/>
    <col min="8197" max="8197" width="7.28515625" style="46" customWidth="1"/>
    <col min="8198" max="8198" width="13.7109375" style="46" customWidth="1"/>
    <col min="8199" max="8199" width="6.5703125" style="46" customWidth="1"/>
    <col min="8200" max="8200" width="12.85546875" style="46" customWidth="1"/>
    <col min="8201" max="8201" width="7.140625" style="46" customWidth="1"/>
    <col min="8202" max="8202" width="13.140625" style="46" customWidth="1"/>
    <col min="8203" max="8203" width="7.7109375" style="46" customWidth="1"/>
    <col min="8204" max="8204" width="8.28515625" style="46" customWidth="1"/>
    <col min="8205" max="8205" width="13.140625" style="46" customWidth="1"/>
    <col min="8206" max="8206" width="12.28515625" style="46" customWidth="1"/>
    <col min="8207" max="8207" width="12.140625" style="46" customWidth="1"/>
    <col min="8208" max="8210" width="9.140625" style="46" customWidth="1"/>
    <col min="8211" max="8211" width="10.140625" style="46" bestFit="1" customWidth="1"/>
    <col min="8212" max="8449" width="9.140625" style="46" customWidth="1"/>
    <col min="8450" max="8450" width="4.7109375" style="46"/>
    <col min="8451" max="8451" width="5.28515625" style="46" customWidth="1"/>
    <col min="8452" max="8452" width="31.85546875" style="46" customWidth="1"/>
    <col min="8453" max="8453" width="7.28515625" style="46" customWidth="1"/>
    <col min="8454" max="8454" width="13.7109375" style="46" customWidth="1"/>
    <col min="8455" max="8455" width="6.5703125" style="46" customWidth="1"/>
    <col min="8456" max="8456" width="12.85546875" style="46" customWidth="1"/>
    <col min="8457" max="8457" width="7.140625" style="46" customWidth="1"/>
    <col min="8458" max="8458" width="13.140625" style="46" customWidth="1"/>
    <col min="8459" max="8459" width="7.7109375" style="46" customWidth="1"/>
    <col min="8460" max="8460" width="8.28515625" style="46" customWidth="1"/>
    <col min="8461" max="8461" width="13.140625" style="46" customWidth="1"/>
    <col min="8462" max="8462" width="12.28515625" style="46" customWidth="1"/>
    <col min="8463" max="8463" width="12.140625" style="46" customWidth="1"/>
    <col min="8464" max="8466" width="9.140625" style="46" customWidth="1"/>
    <col min="8467" max="8467" width="10.140625" style="46" bestFit="1" customWidth="1"/>
    <col min="8468" max="8705" width="9.140625" style="46" customWidth="1"/>
    <col min="8706" max="8706" width="4.7109375" style="46"/>
    <col min="8707" max="8707" width="5.28515625" style="46" customWidth="1"/>
    <col min="8708" max="8708" width="31.85546875" style="46" customWidth="1"/>
    <col min="8709" max="8709" width="7.28515625" style="46" customWidth="1"/>
    <col min="8710" max="8710" width="13.7109375" style="46" customWidth="1"/>
    <col min="8711" max="8711" width="6.5703125" style="46" customWidth="1"/>
    <col min="8712" max="8712" width="12.85546875" style="46" customWidth="1"/>
    <col min="8713" max="8713" width="7.140625" style="46" customWidth="1"/>
    <col min="8714" max="8714" width="13.140625" style="46" customWidth="1"/>
    <col min="8715" max="8715" width="7.7109375" style="46" customWidth="1"/>
    <col min="8716" max="8716" width="8.28515625" style="46" customWidth="1"/>
    <col min="8717" max="8717" width="13.140625" style="46" customWidth="1"/>
    <col min="8718" max="8718" width="12.28515625" style="46" customWidth="1"/>
    <col min="8719" max="8719" width="12.140625" style="46" customWidth="1"/>
    <col min="8720" max="8722" width="9.140625" style="46" customWidth="1"/>
    <col min="8723" max="8723" width="10.140625" style="46" bestFit="1" customWidth="1"/>
    <col min="8724" max="8961" width="9.140625" style="46" customWidth="1"/>
    <col min="8962" max="8962" width="4.7109375" style="46"/>
    <col min="8963" max="8963" width="5.28515625" style="46" customWidth="1"/>
    <col min="8964" max="8964" width="31.85546875" style="46" customWidth="1"/>
    <col min="8965" max="8965" width="7.28515625" style="46" customWidth="1"/>
    <col min="8966" max="8966" width="13.7109375" style="46" customWidth="1"/>
    <col min="8967" max="8967" width="6.5703125" style="46" customWidth="1"/>
    <col min="8968" max="8968" width="12.85546875" style="46" customWidth="1"/>
    <col min="8969" max="8969" width="7.140625" style="46" customWidth="1"/>
    <col min="8970" max="8970" width="13.140625" style="46" customWidth="1"/>
    <col min="8971" max="8971" width="7.7109375" style="46" customWidth="1"/>
    <col min="8972" max="8972" width="8.28515625" style="46" customWidth="1"/>
    <col min="8973" max="8973" width="13.140625" style="46" customWidth="1"/>
    <col min="8974" max="8974" width="12.28515625" style="46" customWidth="1"/>
    <col min="8975" max="8975" width="12.140625" style="46" customWidth="1"/>
    <col min="8976" max="8978" width="9.140625" style="46" customWidth="1"/>
    <col min="8979" max="8979" width="10.140625" style="46" bestFit="1" customWidth="1"/>
    <col min="8980" max="9217" width="9.140625" style="46" customWidth="1"/>
    <col min="9218" max="9218" width="4.7109375" style="46"/>
    <col min="9219" max="9219" width="5.28515625" style="46" customWidth="1"/>
    <col min="9220" max="9220" width="31.85546875" style="46" customWidth="1"/>
    <col min="9221" max="9221" width="7.28515625" style="46" customWidth="1"/>
    <col min="9222" max="9222" width="13.7109375" style="46" customWidth="1"/>
    <col min="9223" max="9223" width="6.5703125" style="46" customWidth="1"/>
    <col min="9224" max="9224" width="12.85546875" style="46" customWidth="1"/>
    <col min="9225" max="9225" width="7.140625" style="46" customWidth="1"/>
    <col min="9226" max="9226" width="13.140625" style="46" customWidth="1"/>
    <col min="9227" max="9227" width="7.7109375" style="46" customWidth="1"/>
    <col min="9228" max="9228" width="8.28515625" style="46" customWidth="1"/>
    <col min="9229" max="9229" width="13.140625" style="46" customWidth="1"/>
    <col min="9230" max="9230" width="12.28515625" style="46" customWidth="1"/>
    <col min="9231" max="9231" width="12.140625" style="46" customWidth="1"/>
    <col min="9232" max="9234" width="9.140625" style="46" customWidth="1"/>
    <col min="9235" max="9235" width="10.140625" style="46" bestFit="1" customWidth="1"/>
    <col min="9236" max="9473" width="9.140625" style="46" customWidth="1"/>
    <col min="9474" max="9474" width="4.7109375" style="46"/>
    <col min="9475" max="9475" width="5.28515625" style="46" customWidth="1"/>
    <col min="9476" max="9476" width="31.85546875" style="46" customWidth="1"/>
    <col min="9477" max="9477" width="7.28515625" style="46" customWidth="1"/>
    <col min="9478" max="9478" width="13.7109375" style="46" customWidth="1"/>
    <col min="9479" max="9479" width="6.5703125" style="46" customWidth="1"/>
    <col min="9480" max="9480" width="12.85546875" style="46" customWidth="1"/>
    <col min="9481" max="9481" width="7.140625" style="46" customWidth="1"/>
    <col min="9482" max="9482" width="13.140625" style="46" customWidth="1"/>
    <col min="9483" max="9483" width="7.7109375" style="46" customWidth="1"/>
    <col min="9484" max="9484" width="8.28515625" style="46" customWidth="1"/>
    <col min="9485" max="9485" width="13.140625" style="46" customWidth="1"/>
    <col min="9486" max="9486" width="12.28515625" style="46" customWidth="1"/>
    <col min="9487" max="9487" width="12.140625" style="46" customWidth="1"/>
    <col min="9488" max="9490" width="9.140625" style="46" customWidth="1"/>
    <col min="9491" max="9491" width="10.140625" style="46" bestFit="1" customWidth="1"/>
    <col min="9492" max="9729" width="9.140625" style="46" customWidth="1"/>
    <col min="9730" max="9730" width="4.7109375" style="46"/>
    <col min="9731" max="9731" width="5.28515625" style="46" customWidth="1"/>
    <col min="9732" max="9732" width="31.85546875" style="46" customWidth="1"/>
    <col min="9733" max="9733" width="7.28515625" style="46" customWidth="1"/>
    <col min="9734" max="9734" width="13.7109375" style="46" customWidth="1"/>
    <col min="9735" max="9735" width="6.5703125" style="46" customWidth="1"/>
    <col min="9736" max="9736" width="12.85546875" style="46" customWidth="1"/>
    <col min="9737" max="9737" width="7.140625" style="46" customWidth="1"/>
    <col min="9738" max="9738" width="13.140625" style="46" customWidth="1"/>
    <col min="9739" max="9739" width="7.7109375" style="46" customWidth="1"/>
    <col min="9740" max="9740" width="8.28515625" style="46" customWidth="1"/>
    <col min="9741" max="9741" width="13.140625" style="46" customWidth="1"/>
    <col min="9742" max="9742" width="12.28515625" style="46" customWidth="1"/>
    <col min="9743" max="9743" width="12.140625" style="46" customWidth="1"/>
    <col min="9744" max="9746" width="9.140625" style="46" customWidth="1"/>
    <col min="9747" max="9747" width="10.140625" style="46" bestFit="1" customWidth="1"/>
    <col min="9748" max="9985" width="9.140625" style="46" customWidth="1"/>
    <col min="9986" max="9986" width="4.7109375" style="46"/>
    <col min="9987" max="9987" width="5.28515625" style="46" customWidth="1"/>
    <col min="9988" max="9988" width="31.85546875" style="46" customWidth="1"/>
    <col min="9989" max="9989" width="7.28515625" style="46" customWidth="1"/>
    <col min="9990" max="9990" width="13.7109375" style="46" customWidth="1"/>
    <col min="9991" max="9991" width="6.5703125" style="46" customWidth="1"/>
    <col min="9992" max="9992" width="12.85546875" style="46" customWidth="1"/>
    <col min="9993" max="9993" width="7.140625" style="46" customWidth="1"/>
    <col min="9994" max="9994" width="13.140625" style="46" customWidth="1"/>
    <col min="9995" max="9995" width="7.7109375" style="46" customWidth="1"/>
    <col min="9996" max="9996" width="8.28515625" style="46" customWidth="1"/>
    <col min="9997" max="9997" width="13.140625" style="46" customWidth="1"/>
    <col min="9998" max="9998" width="12.28515625" style="46" customWidth="1"/>
    <col min="9999" max="9999" width="12.140625" style="46" customWidth="1"/>
    <col min="10000" max="10002" width="9.140625" style="46" customWidth="1"/>
    <col min="10003" max="10003" width="10.140625" style="46" bestFit="1" customWidth="1"/>
    <col min="10004" max="10241" width="9.140625" style="46" customWidth="1"/>
    <col min="10242" max="10242" width="4.7109375" style="46"/>
    <col min="10243" max="10243" width="5.28515625" style="46" customWidth="1"/>
    <col min="10244" max="10244" width="31.85546875" style="46" customWidth="1"/>
    <col min="10245" max="10245" width="7.28515625" style="46" customWidth="1"/>
    <col min="10246" max="10246" width="13.7109375" style="46" customWidth="1"/>
    <col min="10247" max="10247" width="6.5703125" style="46" customWidth="1"/>
    <col min="10248" max="10248" width="12.85546875" style="46" customWidth="1"/>
    <col min="10249" max="10249" width="7.140625" style="46" customWidth="1"/>
    <col min="10250" max="10250" width="13.140625" style="46" customWidth="1"/>
    <col min="10251" max="10251" width="7.7109375" style="46" customWidth="1"/>
    <col min="10252" max="10252" width="8.28515625" style="46" customWidth="1"/>
    <col min="10253" max="10253" width="13.140625" style="46" customWidth="1"/>
    <col min="10254" max="10254" width="12.28515625" style="46" customWidth="1"/>
    <col min="10255" max="10255" width="12.140625" style="46" customWidth="1"/>
    <col min="10256" max="10258" width="9.140625" style="46" customWidth="1"/>
    <col min="10259" max="10259" width="10.140625" style="46" bestFit="1" customWidth="1"/>
    <col min="10260" max="10497" width="9.140625" style="46" customWidth="1"/>
    <col min="10498" max="10498" width="4.7109375" style="46"/>
    <col min="10499" max="10499" width="5.28515625" style="46" customWidth="1"/>
    <col min="10500" max="10500" width="31.85546875" style="46" customWidth="1"/>
    <col min="10501" max="10501" width="7.28515625" style="46" customWidth="1"/>
    <col min="10502" max="10502" width="13.7109375" style="46" customWidth="1"/>
    <col min="10503" max="10503" width="6.5703125" style="46" customWidth="1"/>
    <col min="10504" max="10504" width="12.85546875" style="46" customWidth="1"/>
    <col min="10505" max="10505" width="7.140625" style="46" customWidth="1"/>
    <col min="10506" max="10506" width="13.140625" style="46" customWidth="1"/>
    <col min="10507" max="10507" width="7.7109375" style="46" customWidth="1"/>
    <col min="10508" max="10508" width="8.28515625" style="46" customWidth="1"/>
    <col min="10509" max="10509" width="13.140625" style="46" customWidth="1"/>
    <col min="10510" max="10510" width="12.28515625" style="46" customWidth="1"/>
    <col min="10511" max="10511" width="12.140625" style="46" customWidth="1"/>
    <col min="10512" max="10514" width="9.140625" style="46" customWidth="1"/>
    <col min="10515" max="10515" width="10.140625" style="46" bestFit="1" customWidth="1"/>
    <col min="10516" max="10753" width="9.140625" style="46" customWidth="1"/>
    <col min="10754" max="10754" width="4.7109375" style="46"/>
    <col min="10755" max="10755" width="5.28515625" style="46" customWidth="1"/>
    <col min="10756" max="10756" width="31.85546875" style="46" customWidth="1"/>
    <col min="10757" max="10757" width="7.28515625" style="46" customWidth="1"/>
    <col min="10758" max="10758" width="13.7109375" style="46" customWidth="1"/>
    <col min="10759" max="10759" width="6.5703125" style="46" customWidth="1"/>
    <col min="10760" max="10760" width="12.85546875" style="46" customWidth="1"/>
    <col min="10761" max="10761" width="7.140625" style="46" customWidth="1"/>
    <col min="10762" max="10762" width="13.140625" style="46" customWidth="1"/>
    <col min="10763" max="10763" width="7.7109375" style="46" customWidth="1"/>
    <col min="10764" max="10764" width="8.28515625" style="46" customWidth="1"/>
    <col min="10765" max="10765" width="13.140625" style="46" customWidth="1"/>
    <col min="10766" max="10766" width="12.28515625" style="46" customWidth="1"/>
    <col min="10767" max="10767" width="12.140625" style="46" customWidth="1"/>
    <col min="10768" max="10770" width="9.140625" style="46" customWidth="1"/>
    <col min="10771" max="10771" width="10.140625" style="46" bestFit="1" customWidth="1"/>
    <col min="10772" max="11009" width="9.140625" style="46" customWidth="1"/>
    <col min="11010" max="11010" width="4.7109375" style="46"/>
    <col min="11011" max="11011" width="5.28515625" style="46" customWidth="1"/>
    <col min="11012" max="11012" width="31.85546875" style="46" customWidth="1"/>
    <col min="11013" max="11013" width="7.28515625" style="46" customWidth="1"/>
    <col min="11014" max="11014" width="13.7109375" style="46" customWidth="1"/>
    <col min="11015" max="11015" width="6.5703125" style="46" customWidth="1"/>
    <col min="11016" max="11016" width="12.85546875" style="46" customWidth="1"/>
    <col min="11017" max="11017" width="7.140625" style="46" customWidth="1"/>
    <col min="11018" max="11018" width="13.140625" style="46" customWidth="1"/>
    <col min="11019" max="11019" width="7.7109375" style="46" customWidth="1"/>
    <col min="11020" max="11020" width="8.28515625" style="46" customWidth="1"/>
    <col min="11021" max="11021" width="13.140625" style="46" customWidth="1"/>
    <col min="11022" max="11022" width="12.28515625" style="46" customWidth="1"/>
    <col min="11023" max="11023" width="12.140625" style="46" customWidth="1"/>
    <col min="11024" max="11026" width="9.140625" style="46" customWidth="1"/>
    <col min="11027" max="11027" width="10.140625" style="46" bestFit="1" customWidth="1"/>
    <col min="11028" max="11265" width="9.140625" style="46" customWidth="1"/>
    <col min="11266" max="11266" width="4.7109375" style="46"/>
    <col min="11267" max="11267" width="5.28515625" style="46" customWidth="1"/>
    <col min="11268" max="11268" width="31.85546875" style="46" customWidth="1"/>
    <col min="11269" max="11269" width="7.28515625" style="46" customWidth="1"/>
    <col min="11270" max="11270" width="13.7109375" style="46" customWidth="1"/>
    <col min="11271" max="11271" width="6.5703125" style="46" customWidth="1"/>
    <col min="11272" max="11272" width="12.85546875" style="46" customWidth="1"/>
    <col min="11273" max="11273" width="7.140625" style="46" customWidth="1"/>
    <col min="11274" max="11274" width="13.140625" style="46" customWidth="1"/>
    <col min="11275" max="11275" width="7.7109375" style="46" customWidth="1"/>
    <col min="11276" max="11276" width="8.28515625" style="46" customWidth="1"/>
    <col min="11277" max="11277" width="13.140625" style="46" customWidth="1"/>
    <col min="11278" max="11278" width="12.28515625" style="46" customWidth="1"/>
    <col min="11279" max="11279" width="12.140625" style="46" customWidth="1"/>
    <col min="11280" max="11282" width="9.140625" style="46" customWidth="1"/>
    <col min="11283" max="11283" width="10.140625" style="46" bestFit="1" customWidth="1"/>
    <col min="11284" max="11521" width="9.140625" style="46" customWidth="1"/>
    <col min="11522" max="11522" width="4.7109375" style="46"/>
    <col min="11523" max="11523" width="5.28515625" style="46" customWidth="1"/>
    <col min="11524" max="11524" width="31.85546875" style="46" customWidth="1"/>
    <col min="11525" max="11525" width="7.28515625" style="46" customWidth="1"/>
    <col min="11526" max="11526" width="13.7109375" style="46" customWidth="1"/>
    <col min="11527" max="11527" width="6.5703125" style="46" customWidth="1"/>
    <col min="11528" max="11528" width="12.85546875" style="46" customWidth="1"/>
    <col min="11529" max="11529" width="7.140625" style="46" customWidth="1"/>
    <col min="11530" max="11530" width="13.140625" style="46" customWidth="1"/>
    <col min="11531" max="11531" width="7.7109375" style="46" customWidth="1"/>
    <col min="11532" max="11532" width="8.28515625" style="46" customWidth="1"/>
    <col min="11533" max="11533" width="13.140625" style="46" customWidth="1"/>
    <col min="11534" max="11534" width="12.28515625" style="46" customWidth="1"/>
    <col min="11535" max="11535" width="12.140625" style="46" customWidth="1"/>
    <col min="11536" max="11538" width="9.140625" style="46" customWidth="1"/>
    <col min="11539" max="11539" width="10.140625" style="46" bestFit="1" customWidth="1"/>
    <col min="11540" max="11777" width="9.140625" style="46" customWidth="1"/>
    <col min="11778" max="11778" width="4.7109375" style="46"/>
    <col min="11779" max="11779" width="5.28515625" style="46" customWidth="1"/>
    <col min="11780" max="11780" width="31.85546875" style="46" customWidth="1"/>
    <col min="11781" max="11781" width="7.28515625" style="46" customWidth="1"/>
    <col min="11782" max="11782" width="13.7109375" style="46" customWidth="1"/>
    <col min="11783" max="11783" width="6.5703125" style="46" customWidth="1"/>
    <col min="11784" max="11784" width="12.85546875" style="46" customWidth="1"/>
    <col min="11785" max="11785" width="7.140625" style="46" customWidth="1"/>
    <col min="11786" max="11786" width="13.140625" style="46" customWidth="1"/>
    <col min="11787" max="11787" width="7.7109375" style="46" customWidth="1"/>
    <col min="11788" max="11788" width="8.28515625" style="46" customWidth="1"/>
    <col min="11789" max="11789" width="13.140625" style="46" customWidth="1"/>
    <col min="11790" max="11790" width="12.28515625" style="46" customWidth="1"/>
    <col min="11791" max="11791" width="12.140625" style="46" customWidth="1"/>
    <col min="11792" max="11794" width="9.140625" style="46" customWidth="1"/>
    <col min="11795" max="11795" width="10.140625" style="46" bestFit="1" customWidth="1"/>
    <col min="11796" max="12033" width="9.140625" style="46" customWidth="1"/>
    <col min="12034" max="12034" width="4.7109375" style="46"/>
    <col min="12035" max="12035" width="5.28515625" style="46" customWidth="1"/>
    <col min="12036" max="12036" width="31.85546875" style="46" customWidth="1"/>
    <col min="12037" max="12037" width="7.28515625" style="46" customWidth="1"/>
    <col min="12038" max="12038" width="13.7109375" style="46" customWidth="1"/>
    <col min="12039" max="12039" width="6.5703125" style="46" customWidth="1"/>
    <col min="12040" max="12040" width="12.85546875" style="46" customWidth="1"/>
    <col min="12041" max="12041" width="7.140625" style="46" customWidth="1"/>
    <col min="12042" max="12042" width="13.140625" style="46" customWidth="1"/>
    <col min="12043" max="12043" width="7.7109375" style="46" customWidth="1"/>
    <col min="12044" max="12044" width="8.28515625" style="46" customWidth="1"/>
    <col min="12045" max="12045" width="13.140625" style="46" customWidth="1"/>
    <col min="12046" max="12046" width="12.28515625" style="46" customWidth="1"/>
    <col min="12047" max="12047" width="12.140625" style="46" customWidth="1"/>
    <col min="12048" max="12050" width="9.140625" style="46" customWidth="1"/>
    <col min="12051" max="12051" width="10.140625" style="46" bestFit="1" customWidth="1"/>
    <col min="12052" max="12289" width="9.140625" style="46" customWidth="1"/>
    <col min="12290" max="12290" width="4.7109375" style="46"/>
    <col min="12291" max="12291" width="5.28515625" style="46" customWidth="1"/>
    <col min="12292" max="12292" width="31.85546875" style="46" customWidth="1"/>
    <col min="12293" max="12293" width="7.28515625" style="46" customWidth="1"/>
    <col min="12294" max="12294" width="13.7109375" style="46" customWidth="1"/>
    <col min="12295" max="12295" width="6.5703125" style="46" customWidth="1"/>
    <col min="12296" max="12296" width="12.85546875" style="46" customWidth="1"/>
    <col min="12297" max="12297" width="7.140625" style="46" customWidth="1"/>
    <col min="12298" max="12298" width="13.140625" style="46" customWidth="1"/>
    <col min="12299" max="12299" width="7.7109375" style="46" customWidth="1"/>
    <col min="12300" max="12300" width="8.28515625" style="46" customWidth="1"/>
    <col min="12301" max="12301" width="13.140625" style="46" customWidth="1"/>
    <col min="12302" max="12302" width="12.28515625" style="46" customWidth="1"/>
    <col min="12303" max="12303" width="12.140625" style="46" customWidth="1"/>
    <col min="12304" max="12306" width="9.140625" style="46" customWidth="1"/>
    <col min="12307" max="12307" width="10.140625" style="46" bestFit="1" customWidth="1"/>
    <col min="12308" max="12545" width="9.140625" style="46" customWidth="1"/>
    <col min="12546" max="12546" width="4.7109375" style="46"/>
    <col min="12547" max="12547" width="5.28515625" style="46" customWidth="1"/>
    <col min="12548" max="12548" width="31.85546875" style="46" customWidth="1"/>
    <col min="12549" max="12549" width="7.28515625" style="46" customWidth="1"/>
    <col min="12550" max="12550" width="13.7109375" style="46" customWidth="1"/>
    <col min="12551" max="12551" width="6.5703125" style="46" customWidth="1"/>
    <col min="12552" max="12552" width="12.85546875" style="46" customWidth="1"/>
    <col min="12553" max="12553" width="7.140625" style="46" customWidth="1"/>
    <col min="12554" max="12554" width="13.140625" style="46" customWidth="1"/>
    <col min="12555" max="12555" width="7.7109375" style="46" customWidth="1"/>
    <col min="12556" max="12556" width="8.28515625" style="46" customWidth="1"/>
    <col min="12557" max="12557" width="13.140625" style="46" customWidth="1"/>
    <col min="12558" max="12558" width="12.28515625" style="46" customWidth="1"/>
    <col min="12559" max="12559" width="12.140625" style="46" customWidth="1"/>
    <col min="12560" max="12562" width="9.140625" style="46" customWidth="1"/>
    <col min="12563" max="12563" width="10.140625" style="46" bestFit="1" customWidth="1"/>
    <col min="12564" max="12801" width="9.140625" style="46" customWidth="1"/>
    <col min="12802" max="12802" width="4.7109375" style="46"/>
    <col min="12803" max="12803" width="5.28515625" style="46" customWidth="1"/>
    <col min="12804" max="12804" width="31.85546875" style="46" customWidth="1"/>
    <col min="12805" max="12805" width="7.28515625" style="46" customWidth="1"/>
    <col min="12806" max="12806" width="13.7109375" style="46" customWidth="1"/>
    <col min="12807" max="12807" width="6.5703125" style="46" customWidth="1"/>
    <col min="12808" max="12808" width="12.85546875" style="46" customWidth="1"/>
    <col min="12809" max="12809" width="7.140625" style="46" customWidth="1"/>
    <col min="12810" max="12810" width="13.140625" style="46" customWidth="1"/>
    <col min="12811" max="12811" width="7.7109375" style="46" customWidth="1"/>
    <col min="12812" max="12812" width="8.28515625" style="46" customWidth="1"/>
    <col min="12813" max="12813" width="13.140625" style="46" customWidth="1"/>
    <col min="12814" max="12814" width="12.28515625" style="46" customWidth="1"/>
    <col min="12815" max="12815" width="12.140625" style="46" customWidth="1"/>
    <col min="12816" max="12818" width="9.140625" style="46" customWidth="1"/>
    <col min="12819" max="12819" width="10.140625" style="46" bestFit="1" customWidth="1"/>
    <col min="12820" max="13057" width="9.140625" style="46" customWidth="1"/>
    <col min="13058" max="13058" width="4.7109375" style="46"/>
    <col min="13059" max="13059" width="5.28515625" style="46" customWidth="1"/>
    <col min="13060" max="13060" width="31.85546875" style="46" customWidth="1"/>
    <col min="13061" max="13061" width="7.28515625" style="46" customWidth="1"/>
    <col min="13062" max="13062" width="13.7109375" style="46" customWidth="1"/>
    <col min="13063" max="13063" width="6.5703125" style="46" customWidth="1"/>
    <col min="13064" max="13064" width="12.85546875" style="46" customWidth="1"/>
    <col min="13065" max="13065" width="7.140625" style="46" customWidth="1"/>
    <col min="13066" max="13066" width="13.140625" style="46" customWidth="1"/>
    <col min="13067" max="13067" width="7.7109375" style="46" customWidth="1"/>
    <col min="13068" max="13068" width="8.28515625" style="46" customWidth="1"/>
    <col min="13069" max="13069" width="13.140625" style="46" customWidth="1"/>
    <col min="13070" max="13070" width="12.28515625" style="46" customWidth="1"/>
    <col min="13071" max="13071" width="12.140625" style="46" customWidth="1"/>
    <col min="13072" max="13074" width="9.140625" style="46" customWidth="1"/>
    <col min="13075" max="13075" width="10.140625" style="46" bestFit="1" customWidth="1"/>
    <col min="13076" max="13313" width="9.140625" style="46" customWidth="1"/>
    <col min="13314" max="13314" width="4.7109375" style="46"/>
    <col min="13315" max="13315" width="5.28515625" style="46" customWidth="1"/>
    <col min="13316" max="13316" width="31.85546875" style="46" customWidth="1"/>
    <col min="13317" max="13317" width="7.28515625" style="46" customWidth="1"/>
    <col min="13318" max="13318" width="13.7109375" style="46" customWidth="1"/>
    <col min="13319" max="13319" width="6.5703125" style="46" customWidth="1"/>
    <col min="13320" max="13320" width="12.85546875" style="46" customWidth="1"/>
    <col min="13321" max="13321" width="7.140625" style="46" customWidth="1"/>
    <col min="13322" max="13322" width="13.140625" style="46" customWidth="1"/>
    <col min="13323" max="13323" width="7.7109375" style="46" customWidth="1"/>
    <col min="13324" max="13324" width="8.28515625" style="46" customWidth="1"/>
    <col min="13325" max="13325" width="13.140625" style="46" customWidth="1"/>
    <col min="13326" max="13326" width="12.28515625" style="46" customWidth="1"/>
    <col min="13327" max="13327" width="12.140625" style="46" customWidth="1"/>
    <col min="13328" max="13330" width="9.140625" style="46" customWidth="1"/>
    <col min="13331" max="13331" width="10.140625" style="46" bestFit="1" customWidth="1"/>
    <col min="13332" max="13569" width="9.140625" style="46" customWidth="1"/>
    <col min="13570" max="13570" width="4.7109375" style="46"/>
    <col min="13571" max="13571" width="5.28515625" style="46" customWidth="1"/>
    <col min="13572" max="13572" width="31.85546875" style="46" customWidth="1"/>
    <col min="13573" max="13573" width="7.28515625" style="46" customWidth="1"/>
    <col min="13574" max="13574" width="13.7109375" style="46" customWidth="1"/>
    <col min="13575" max="13575" width="6.5703125" style="46" customWidth="1"/>
    <col min="13576" max="13576" width="12.85546875" style="46" customWidth="1"/>
    <col min="13577" max="13577" width="7.140625" style="46" customWidth="1"/>
    <col min="13578" max="13578" width="13.140625" style="46" customWidth="1"/>
    <col min="13579" max="13579" width="7.7109375" style="46" customWidth="1"/>
    <col min="13580" max="13580" width="8.28515625" style="46" customWidth="1"/>
    <col min="13581" max="13581" width="13.140625" style="46" customWidth="1"/>
    <col min="13582" max="13582" width="12.28515625" style="46" customWidth="1"/>
    <col min="13583" max="13583" width="12.140625" style="46" customWidth="1"/>
    <col min="13584" max="13586" width="9.140625" style="46" customWidth="1"/>
    <col min="13587" max="13587" width="10.140625" style="46" bestFit="1" customWidth="1"/>
    <col min="13588" max="13825" width="9.140625" style="46" customWidth="1"/>
    <col min="13826" max="13826" width="4.7109375" style="46"/>
    <col min="13827" max="13827" width="5.28515625" style="46" customWidth="1"/>
    <col min="13828" max="13828" width="31.85546875" style="46" customWidth="1"/>
    <col min="13829" max="13829" width="7.28515625" style="46" customWidth="1"/>
    <col min="13830" max="13830" width="13.7109375" style="46" customWidth="1"/>
    <col min="13831" max="13831" width="6.5703125" style="46" customWidth="1"/>
    <col min="13832" max="13832" width="12.85546875" style="46" customWidth="1"/>
    <col min="13833" max="13833" width="7.140625" style="46" customWidth="1"/>
    <col min="13834" max="13834" width="13.140625" style="46" customWidth="1"/>
    <col min="13835" max="13835" width="7.7109375" style="46" customWidth="1"/>
    <col min="13836" max="13836" width="8.28515625" style="46" customWidth="1"/>
    <col min="13837" max="13837" width="13.140625" style="46" customWidth="1"/>
    <col min="13838" max="13838" width="12.28515625" style="46" customWidth="1"/>
    <col min="13839" max="13839" width="12.140625" style="46" customWidth="1"/>
    <col min="13840" max="13842" width="9.140625" style="46" customWidth="1"/>
    <col min="13843" max="13843" width="10.140625" style="46" bestFit="1" customWidth="1"/>
    <col min="13844" max="14081" width="9.140625" style="46" customWidth="1"/>
    <col min="14082" max="14082" width="4.7109375" style="46"/>
    <col min="14083" max="14083" width="5.28515625" style="46" customWidth="1"/>
    <col min="14084" max="14084" width="31.85546875" style="46" customWidth="1"/>
    <col min="14085" max="14085" width="7.28515625" style="46" customWidth="1"/>
    <col min="14086" max="14086" width="13.7109375" style="46" customWidth="1"/>
    <col min="14087" max="14087" width="6.5703125" style="46" customWidth="1"/>
    <col min="14088" max="14088" width="12.85546875" style="46" customWidth="1"/>
    <col min="14089" max="14089" width="7.140625" style="46" customWidth="1"/>
    <col min="14090" max="14090" width="13.140625" style="46" customWidth="1"/>
    <col min="14091" max="14091" width="7.7109375" style="46" customWidth="1"/>
    <col min="14092" max="14092" width="8.28515625" style="46" customWidth="1"/>
    <col min="14093" max="14093" width="13.140625" style="46" customWidth="1"/>
    <col min="14094" max="14094" width="12.28515625" style="46" customWidth="1"/>
    <col min="14095" max="14095" width="12.140625" style="46" customWidth="1"/>
    <col min="14096" max="14098" width="9.140625" style="46" customWidth="1"/>
    <col min="14099" max="14099" width="10.140625" style="46" bestFit="1" customWidth="1"/>
    <col min="14100" max="14337" width="9.140625" style="46" customWidth="1"/>
    <col min="14338" max="14338" width="4.7109375" style="46"/>
    <col min="14339" max="14339" width="5.28515625" style="46" customWidth="1"/>
    <col min="14340" max="14340" width="31.85546875" style="46" customWidth="1"/>
    <col min="14341" max="14341" width="7.28515625" style="46" customWidth="1"/>
    <col min="14342" max="14342" width="13.7109375" style="46" customWidth="1"/>
    <col min="14343" max="14343" width="6.5703125" style="46" customWidth="1"/>
    <col min="14344" max="14344" width="12.85546875" style="46" customWidth="1"/>
    <col min="14345" max="14345" width="7.140625" style="46" customWidth="1"/>
    <col min="14346" max="14346" width="13.140625" style="46" customWidth="1"/>
    <col min="14347" max="14347" width="7.7109375" style="46" customWidth="1"/>
    <col min="14348" max="14348" width="8.28515625" style="46" customWidth="1"/>
    <col min="14349" max="14349" width="13.140625" style="46" customWidth="1"/>
    <col min="14350" max="14350" width="12.28515625" style="46" customWidth="1"/>
    <col min="14351" max="14351" width="12.140625" style="46" customWidth="1"/>
    <col min="14352" max="14354" width="9.140625" style="46" customWidth="1"/>
    <col min="14355" max="14355" width="10.140625" style="46" bestFit="1" customWidth="1"/>
    <col min="14356" max="14593" width="9.140625" style="46" customWidth="1"/>
    <col min="14594" max="14594" width="4.7109375" style="46"/>
    <col min="14595" max="14595" width="5.28515625" style="46" customWidth="1"/>
    <col min="14596" max="14596" width="31.85546875" style="46" customWidth="1"/>
    <col min="14597" max="14597" width="7.28515625" style="46" customWidth="1"/>
    <col min="14598" max="14598" width="13.7109375" style="46" customWidth="1"/>
    <col min="14599" max="14599" width="6.5703125" style="46" customWidth="1"/>
    <col min="14600" max="14600" width="12.85546875" style="46" customWidth="1"/>
    <col min="14601" max="14601" width="7.140625" style="46" customWidth="1"/>
    <col min="14602" max="14602" width="13.140625" style="46" customWidth="1"/>
    <col min="14603" max="14603" width="7.7109375" style="46" customWidth="1"/>
    <col min="14604" max="14604" width="8.28515625" style="46" customWidth="1"/>
    <col min="14605" max="14605" width="13.140625" style="46" customWidth="1"/>
    <col min="14606" max="14606" width="12.28515625" style="46" customWidth="1"/>
    <col min="14607" max="14607" width="12.140625" style="46" customWidth="1"/>
    <col min="14608" max="14610" width="9.140625" style="46" customWidth="1"/>
    <col min="14611" max="14611" width="10.140625" style="46" bestFit="1" customWidth="1"/>
    <col min="14612" max="14849" width="9.140625" style="46" customWidth="1"/>
    <col min="14850" max="14850" width="4.7109375" style="46"/>
    <col min="14851" max="14851" width="5.28515625" style="46" customWidth="1"/>
    <col min="14852" max="14852" width="31.85546875" style="46" customWidth="1"/>
    <col min="14853" max="14853" width="7.28515625" style="46" customWidth="1"/>
    <col min="14854" max="14854" width="13.7109375" style="46" customWidth="1"/>
    <col min="14855" max="14855" width="6.5703125" style="46" customWidth="1"/>
    <col min="14856" max="14856" width="12.85546875" style="46" customWidth="1"/>
    <col min="14857" max="14857" width="7.140625" style="46" customWidth="1"/>
    <col min="14858" max="14858" width="13.140625" style="46" customWidth="1"/>
    <col min="14859" max="14859" width="7.7109375" style="46" customWidth="1"/>
    <col min="14860" max="14860" width="8.28515625" style="46" customWidth="1"/>
    <col min="14861" max="14861" width="13.140625" style="46" customWidth="1"/>
    <col min="14862" max="14862" width="12.28515625" style="46" customWidth="1"/>
    <col min="14863" max="14863" width="12.140625" style="46" customWidth="1"/>
    <col min="14864" max="14866" width="9.140625" style="46" customWidth="1"/>
    <col min="14867" max="14867" width="10.140625" style="46" bestFit="1" customWidth="1"/>
    <col min="14868" max="15105" width="9.140625" style="46" customWidth="1"/>
    <col min="15106" max="15106" width="4.7109375" style="46"/>
    <col min="15107" max="15107" width="5.28515625" style="46" customWidth="1"/>
    <col min="15108" max="15108" width="31.85546875" style="46" customWidth="1"/>
    <col min="15109" max="15109" width="7.28515625" style="46" customWidth="1"/>
    <col min="15110" max="15110" width="13.7109375" style="46" customWidth="1"/>
    <col min="15111" max="15111" width="6.5703125" style="46" customWidth="1"/>
    <col min="15112" max="15112" width="12.85546875" style="46" customWidth="1"/>
    <col min="15113" max="15113" width="7.140625" style="46" customWidth="1"/>
    <col min="15114" max="15114" width="13.140625" style="46" customWidth="1"/>
    <col min="15115" max="15115" width="7.7109375" style="46" customWidth="1"/>
    <col min="15116" max="15116" width="8.28515625" style="46" customWidth="1"/>
    <col min="15117" max="15117" width="13.140625" style="46" customWidth="1"/>
    <col min="15118" max="15118" width="12.28515625" style="46" customWidth="1"/>
    <col min="15119" max="15119" width="12.140625" style="46" customWidth="1"/>
    <col min="15120" max="15122" width="9.140625" style="46" customWidth="1"/>
    <col min="15123" max="15123" width="10.140625" style="46" bestFit="1" customWidth="1"/>
    <col min="15124" max="15361" width="9.140625" style="46" customWidth="1"/>
    <col min="15362" max="15362" width="4.7109375" style="46"/>
    <col min="15363" max="15363" width="5.28515625" style="46" customWidth="1"/>
    <col min="15364" max="15364" width="31.85546875" style="46" customWidth="1"/>
    <col min="15365" max="15365" width="7.28515625" style="46" customWidth="1"/>
    <col min="15366" max="15366" width="13.7109375" style="46" customWidth="1"/>
    <col min="15367" max="15367" width="6.5703125" style="46" customWidth="1"/>
    <col min="15368" max="15368" width="12.85546875" style="46" customWidth="1"/>
    <col min="15369" max="15369" width="7.140625" style="46" customWidth="1"/>
    <col min="15370" max="15370" width="13.140625" style="46" customWidth="1"/>
    <col min="15371" max="15371" width="7.7109375" style="46" customWidth="1"/>
    <col min="15372" max="15372" width="8.28515625" style="46" customWidth="1"/>
    <col min="15373" max="15373" width="13.140625" style="46" customWidth="1"/>
    <col min="15374" max="15374" width="12.28515625" style="46" customWidth="1"/>
    <col min="15375" max="15375" width="12.140625" style="46" customWidth="1"/>
    <col min="15376" max="15378" width="9.140625" style="46" customWidth="1"/>
    <col min="15379" max="15379" width="10.140625" style="46" bestFit="1" customWidth="1"/>
    <col min="15380" max="15617" width="9.140625" style="46" customWidth="1"/>
    <col min="15618" max="15618" width="4.7109375" style="46"/>
    <col min="15619" max="15619" width="5.28515625" style="46" customWidth="1"/>
    <col min="15620" max="15620" width="31.85546875" style="46" customWidth="1"/>
    <col min="15621" max="15621" width="7.28515625" style="46" customWidth="1"/>
    <col min="15622" max="15622" width="13.7109375" style="46" customWidth="1"/>
    <col min="15623" max="15623" width="6.5703125" style="46" customWidth="1"/>
    <col min="15624" max="15624" width="12.85546875" style="46" customWidth="1"/>
    <col min="15625" max="15625" width="7.140625" style="46" customWidth="1"/>
    <col min="15626" max="15626" width="13.140625" style="46" customWidth="1"/>
    <col min="15627" max="15627" width="7.7109375" style="46" customWidth="1"/>
    <col min="15628" max="15628" width="8.28515625" style="46" customWidth="1"/>
    <col min="15629" max="15629" width="13.140625" style="46" customWidth="1"/>
    <col min="15630" max="15630" width="12.28515625" style="46" customWidth="1"/>
    <col min="15631" max="15631" width="12.140625" style="46" customWidth="1"/>
    <col min="15632" max="15634" width="9.140625" style="46" customWidth="1"/>
    <col min="15635" max="15635" width="10.140625" style="46" bestFit="1" customWidth="1"/>
    <col min="15636" max="15873" width="9.140625" style="46" customWidth="1"/>
    <col min="15874" max="15874" width="4.7109375" style="46"/>
    <col min="15875" max="15875" width="5.28515625" style="46" customWidth="1"/>
    <col min="15876" max="15876" width="31.85546875" style="46" customWidth="1"/>
    <col min="15877" max="15877" width="7.28515625" style="46" customWidth="1"/>
    <col min="15878" max="15878" width="13.7109375" style="46" customWidth="1"/>
    <col min="15879" max="15879" width="6.5703125" style="46" customWidth="1"/>
    <col min="15880" max="15880" width="12.85546875" style="46" customWidth="1"/>
    <col min="15881" max="15881" width="7.140625" style="46" customWidth="1"/>
    <col min="15882" max="15882" width="13.140625" style="46" customWidth="1"/>
    <col min="15883" max="15883" width="7.7109375" style="46" customWidth="1"/>
    <col min="15884" max="15884" width="8.28515625" style="46" customWidth="1"/>
    <col min="15885" max="15885" width="13.140625" style="46" customWidth="1"/>
    <col min="15886" max="15886" width="12.28515625" style="46" customWidth="1"/>
    <col min="15887" max="15887" width="12.140625" style="46" customWidth="1"/>
    <col min="15888" max="15890" width="9.140625" style="46" customWidth="1"/>
    <col min="15891" max="15891" width="10.140625" style="46" bestFit="1" customWidth="1"/>
    <col min="15892" max="16129" width="9.140625" style="46" customWidth="1"/>
    <col min="16130" max="16130" width="4.7109375" style="46"/>
    <col min="16131" max="16131" width="5.28515625" style="46" customWidth="1"/>
    <col min="16132" max="16132" width="31.85546875" style="46" customWidth="1"/>
    <col min="16133" max="16133" width="7.28515625" style="46" customWidth="1"/>
    <col min="16134" max="16134" width="13.7109375" style="46" customWidth="1"/>
    <col min="16135" max="16135" width="6.5703125" style="46" customWidth="1"/>
    <col min="16136" max="16136" width="12.85546875" style="46" customWidth="1"/>
    <col min="16137" max="16137" width="7.140625" style="46" customWidth="1"/>
    <col min="16138" max="16138" width="13.140625" style="46" customWidth="1"/>
    <col min="16139" max="16139" width="7.7109375" style="46" customWidth="1"/>
    <col min="16140" max="16140" width="8.28515625" style="46" customWidth="1"/>
    <col min="16141" max="16141" width="13.140625" style="46" customWidth="1"/>
    <col min="16142" max="16142" width="12.28515625" style="46" customWidth="1"/>
    <col min="16143" max="16143" width="12.140625" style="46" customWidth="1"/>
    <col min="16144" max="16146" width="9.140625" style="46" customWidth="1"/>
    <col min="16147" max="16147" width="10.140625" style="46" bestFit="1" customWidth="1"/>
    <col min="16148" max="16384" width="9.140625" style="46" customWidth="1"/>
  </cols>
  <sheetData>
    <row r="1" spans="1:17" x14ac:dyDescent="0.2">
      <c r="N1" s="507" t="s">
        <v>310</v>
      </c>
      <c r="O1" s="507"/>
    </row>
    <row r="2" spans="1:17" ht="15.75" customHeight="1" x14ac:dyDescent="0.2">
      <c r="A2" s="541" t="s">
        <v>311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</row>
    <row r="3" spans="1:17" ht="15.75" customHeight="1" x14ac:dyDescent="0.2">
      <c r="A3" s="541" t="s">
        <v>715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</row>
    <row r="4" spans="1:17" ht="16.5" thickBot="1" x14ac:dyDescent="0.25">
      <c r="A4" s="47"/>
      <c r="B4" s="47"/>
      <c r="C4" s="47"/>
      <c r="D4" s="48"/>
      <c r="E4" s="47"/>
      <c r="F4" s="48"/>
      <c r="G4" s="48"/>
      <c r="H4" s="48"/>
      <c r="I4" s="47"/>
      <c r="J4" s="48"/>
      <c r="K4" s="47"/>
      <c r="L4" s="47"/>
      <c r="M4" s="48"/>
      <c r="N4" s="48"/>
      <c r="O4" s="49"/>
    </row>
    <row r="5" spans="1:17" ht="30.75" customHeight="1" x14ac:dyDescent="0.2">
      <c r="A5" s="536" t="s">
        <v>36</v>
      </c>
      <c r="B5" s="538" t="s">
        <v>268</v>
      </c>
      <c r="C5" s="548" t="s">
        <v>269</v>
      </c>
      <c r="D5" s="549"/>
      <c r="E5" s="548" t="s">
        <v>270</v>
      </c>
      <c r="F5" s="549"/>
      <c r="G5" s="525" t="s">
        <v>424</v>
      </c>
      <c r="H5" s="526"/>
      <c r="I5" s="525" t="s">
        <v>425</v>
      </c>
      <c r="J5" s="526"/>
      <c r="K5" s="525" t="s">
        <v>426</v>
      </c>
      <c r="L5" s="526"/>
      <c r="M5" s="527" t="s">
        <v>271</v>
      </c>
      <c r="N5" s="527" t="s">
        <v>272</v>
      </c>
      <c r="O5" s="529" t="s">
        <v>273</v>
      </c>
      <c r="P5" s="529" t="s">
        <v>274</v>
      </c>
      <c r="Q5" s="531" t="s">
        <v>275</v>
      </c>
    </row>
    <row r="6" spans="1:17" ht="27.75" customHeight="1" x14ac:dyDescent="0.2">
      <c r="A6" s="547"/>
      <c r="B6" s="539"/>
      <c r="C6" s="299" t="s">
        <v>276</v>
      </c>
      <c r="D6" s="300" t="s">
        <v>277</v>
      </c>
      <c r="E6" s="299" t="s">
        <v>276</v>
      </c>
      <c r="F6" s="300" t="s">
        <v>277</v>
      </c>
      <c r="G6" s="209" t="s">
        <v>276</v>
      </c>
      <c r="H6" s="210" t="s">
        <v>277</v>
      </c>
      <c r="I6" s="209" t="s">
        <v>276</v>
      </c>
      <c r="J6" s="210" t="s">
        <v>277</v>
      </c>
      <c r="K6" s="209" t="s">
        <v>276</v>
      </c>
      <c r="L6" s="210" t="s">
        <v>277</v>
      </c>
      <c r="M6" s="546"/>
      <c r="N6" s="546"/>
      <c r="O6" s="542"/>
      <c r="P6" s="542"/>
      <c r="Q6" s="543"/>
    </row>
    <row r="7" spans="1:17" s="68" customFormat="1" ht="27.75" customHeight="1" x14ac:dyDescent="0.25">
      <c r="A7" s="301">
        <v>1</v>
      </c>
      <c r="B7" s="302">
        <v>2</v>
      </c>
      <c r="C7" s="302">
        <v>3</v>
      </c>
      <c r="D7" s="302">
        <v>4</v>
      </c>
      <c r="E7" s="302">
        <v>5</v>
      </c>
      <c r="F7" s="302">
        <v>6</v>
      </c>
      <c r="G7" s="302">
        <v>7</v>
      </c>
      <c r="H7" s="302">
        <v>8</v>
      </c>
      <c r="I7" s="302">
        <v>9</v>
      </c>
      <c r="J7" s="302">
        <v>10</v>
      </c>
      <c r="K7" s="302">
        <v>11</v>
      </c>
      <c r="L7" s="302">
        <v>12</v>
      </c>
      <c r="M7" s="303">
        <v>13</v>
      </c>
      <c r="N7" s="303" t="s">
        <v>427</v>
      </c>
      <c r="O7" s="304" t="s">
        <v>428</v>
      </c>
      <c r="P7" s="302">
        <v>16</v>
      </c>
      <c r="Q7" s="305">
        <v>17</v>
      </c>
    </row>
    <row r="8" spans="1:17" s="69" customFormat="1" ht="12" x14ac:dyDescent="0.15">
      <c r="A8" s="453" t="s">
        <v>40</v>
      </c>
      <c r="B8" s="454" t="s">
        <v>41</v>
      </c>
      <c r="C8" s="253">
        <v>2</v>
      </c>
      <c r="D8" s="254">
        <v>2390000</v>
      </c>
      <c r="E8" s="253"/>
      <c r="F8" s="254"/>
      <c r="G8" s="254"/>
      <c r="H8" s="254"/>
      <c r="I8" s="254"/>
      <c r="J8" s="254"/>
      <c r="K8" s="253"/>
      <c r="L8" s="254"/>
      <c r="M8" s="253">
        <v>0</v>
      </c>
      <c r="N8" s="253">
        <v>2</v>
      </c>
      <c r="O8" s="254">
        <v>2390000</v>
      </c>
      <c r="P8" s="37">
        <v>0.31563346770084838</v>
      </c>
      <c r="Q8" s="37">
        <v>0.19782393669634024</v>
      </c>
    </row>
    <row r="9" spans="1:17" s="69" customFormat="1" ht="12" x14ac:dyDescent="0.15">
      <c r="A9" s="455" t="s">
        <v>500</v>
      </c>
      <c r="B9" s="456" t="s">
        <v>501</v>
      </c>
      <c r="C9" s="255">
        <v>1</v>
      </c>
      <c r="D9" s="256">
        <v>1165000</v>
      </c>
      <c r="E9" s="255"/>
      <c r="F9" s="256"/>
      <c r="G9" s="256"/>
      <c r="H9" s="256"/>
      <c r="I9" s="256"/>
      <c r="J9" s="256"/>
      <c r="K9" s="255"/>
      <c r="L9" s="256"/>
      <c r="M9" s="255">
        <v>0</v>
      </c>
      <c r="N9" s="255">
        <v>1</v>
      </c>
      <c r="O9" s="256">
        <v>1165000</v>
      </c>
      <c r="P9" s="39">
        <v>0.15385480747761021</v>
      </c>
      <c r="Q9" s="39">
        <v>9.8911968348170121E-2</v>
      </c>
    </row>
    <row r="10" spans="1:17" s="69" customFormat="1" ht="12" x14ac:dyDescent="0.15">
      <c r="A10" s="453" t="s">
        <v>46</v>
      </c>
      <c r="B10" s="454" t="s">
        <v>47</v>
      </c>
      <c r="C10" s="253">
        <v>3</v>
      </c>
      <c r="D10" s="254">
        <v>3744060.05</v>
      </c>
      <c r="E10" s="253"/>
      <c r="F10" s="254"/>
      <c r="G10" s="254"/>
      <c r="H10" s="254"/>
      <c r="I10" s="254"/>
      <c r="J10" s="254"/>
      <c r="K10" s="253"/>
      <c r="L10" s="254"/>
      <c r="M10" s="253">
        <v>0</v>
      </c>
      <c r="N10" s="253">
        <v>3</v>
      </c>
      <c r="O10" s="254">
        <v>3744060.05</v>
      </c>
      <c r="P10" s="37">
        <v>0.49445634178314302</v>
      </c>
      <c r="Q10" s="37">
        <v>0.29673590504451042</v>
      </c>
    </row>
    <row r="11" spans="1:17" s="69" customFormat="1" ht="12" x14ac:dyDescent="0.15">
      <c r="A11" s="455" t="s">
        <v>390</v>
      </c>
      <c r="B11" s="456" t="s">
        <v>391</v>
      </c>
      <c r="C11" s="255">
        <v>4</v>
      </c>
      <c r="D11" s="256">
        <v>3727936.2199999997</v>
      </c>
      <c r="E11" s="255"/>
      <c r="F11" s="256"/>
      <c r="G11" s="256"/>
      <c r="H11" s="256"/>
      <c r="I11" s="256"/>
      <c r="J11" s="256"/>
      <c r="K11" s="255"/>
      <c r="L11" s="256"/>
      <c r="M11" s="255">
        <v>0</v>
      </c>
      <c r="N11" s="255">
        <v>4</v>
      </c>
      <c r="O11" s="256">
        <v>3727936.2199999997</v>
      </c>
      <c r="P11" s="39">
        <v>0.49232696087288402</v>
      </c>
      <c r="Q11" s="39">
        <v>0.39564787339268048</v>
      </c>
    </row>
    <row r="12" spans="1:17" s="69" customFormat="1" ht="12" x14ac:dyDescent="0.15">
      <c r="A12" s="453" t="s">
        <v>282</v>
      </c>
      <c r="B12" s="454" t="s">
        <v>283</v>
      </c>
      <c r="C12" s="253">
        <v>1</v>
      </c>
      <c r="D12" s="254">
        <v>475932</v>
      </c>
      <c r="E12" s="253"/>
      <c r="F12" s="254"/>
      <c r="G12" s="254"/>
      <c r="H12" s="254"/>
      <c r="I12" s="254"/>
      <c r="J12" s="254"/>
      <c r="K12" s="253"/>
      <c r="L12" s="254"/>
      <c r="M12" s="253">
        <v>0</v>
      </c>
      <c r="N12" s="253">
        <v>1</v>
      </c>
      <c r="O12" s="254">
        <v>475932</v>
      </c>
      <c r="P12" s="37">
        <v>6.2853584748870359E-2</v>
      </c>
      <c r="Q12" s="37">
        <v>9.8911968348170121E-2</v>
      </c>
    </row>
    <row r="13" spans="1:17" s="69" customFormat="1" ht="12" x14ac:dyDescent="0.15">
      <c r="A13" s="455" t="s">
        <v>66</v>
      </c>
      <c r="B13" s="456" t="s">
        <v>67</v>
      </c>
      <c r="C13" s="255">
        <v>9</v>
      </c>
      <c r="D13" s="256">
        <v>4656993.2200000007</v>
      </c>
      <c r="E13" s="255"/>
      <c r="F13" s="256"/>
      <c r="G13" s="256"/>
      <c r="H13" s="256"/>
      <c r="I13" s="256">
        <v>1</v>
      </c>
      <c r="J13" s="256">
        <v>-4492.9799999999996</v>
      </c>
      <c r="K13" s="255"/>
      <c r="L13" s="256"/>
      <c r="M13" s="255">
        <v>0</v>
      </c>
      <c r="N13" s="255">
        <v>10</v>
      </c>
      <c r="O13" s="256">
        <v>4652500.24</v>
      </c>
      <c r="P13" s="39">
        <v>0.61442878001264833</v>
      </c>
      <c r="Q13" s="39">
        <v>0.98911968348170121</v>
      </c>
    </row>
    <row r="14" spans="1:17" s="69" customFormat="1" ht="12" x14ac:dyDescent="0.15">
      <c r="A14" s="453" t="s">
        <v>402</v>
      </c>
      <c r="B14" s="454" t="s">
        <v>403</v>
      </c>
      <c r="C14" s="253">
        <v>1</v>
      </c>
      <c r="D14" s="254">
        <v>296500</v>
      </c>
      <c r="E14" s="253"/>
      <c r="F14" s="254"/>
      <c r="G14" s="254"/>
      <c r="H14" s="254"/>
      <c r="I14" s="254"/>
      <c r="J14" s="254"/>
      <c r="K14" s="253"/>
      <c r="L14" s="254"/>
      <c r="M14" s="253">
        <v>0</v>
      </c>
      <c r="N14" s="253">
        <v>1</v>
      </c>
      <c r="O14" s="254">
        <v>296500</v>
      </c>
      <c r="P14" s="37">
        <v>3.9157038984644996E-2</v>
      </c>
      <c r="Q14" s="37">
        <v>9.8911968348170121E-2</v>
      </c>
    </row>
    <row r="15" spans="1:17" s="69" customFormat="1" ht="12" x14ac:dyDescent="0.15">
      <c r="A15" s="455" t="s">
        <v>451</v>
      </c>
      <c r="B15" s="456" t="s">
        <v>452</v>
      </c>
      <c r="C15" s="255">
        <v>2</v>
      </c>
      <c r="D15" s="256">
        <v>1395000</v>
      </c>
      <c r="E15" s="255"/>
      <c r="F15" s="256"/>
      <c r="G15" s="256"/>
      <c r="H15" s="256"/>
      <c r="I15" s="256"/>
      <c r="J15" s="256"/>
      <c r="K15" s="255"/>
      <c r="L15" s="256"/>
      <c r="M15" s="255">
        <v>0</v>
      </c>
      <c r="N15" s="255">
        <v>2</v>
      </c>
      <c r="O15" s="256">
        <v>1395000</v>
      </c>
      <c r="P15" s="39">
        <v>0.18422957633585085</v>
      </c>
      <c r="Q15" s="39">
        <v>0.19782393669634024</v>
      </c>
    </row>
    <row r="16" spans="1:17" s="69" customFormat="1" ht="12" x14ac:dyDescent="0.15">
      <c r="A16" s="453" t="s">
        <v>81</v>
      </c>
      <c r="B16" s="454" t="s">
        <v>82</v>
      </c>
      <c r="C16" s="253">
        <v>30</v>
      </c>
      <c r="D16" s="254">
        <v>27075337.759999998</v>
      </c>
      <c r="E16" s="253"/>
      <c r="F16" s="254"/>
      <c r="G16" s="254"/>
      <c r="H16" s="254"/>
      <c r="I16" s="254"/>
      <c r="J16" s="254"/>
      <c r="K16" s="253"/>
      <c r="L16" s="254"/>
      <c r="M16" s="253">
        <v>0</v>
      </c>
      <c r="N16" s="253">
        <v>30</v>
      </c>
      <c r="O16" s="254">
        <v>27075337.759999998</v>
      </c>
      <c r="P16" s="37">
        <v>3.575683157473021</v>
      </c>
      <c r="Q16" s="37">
        <v>2.9673590504451042</v>
      </c>
    </row>
    <row r="17" spans="1:17" s="69" customFormat="1" ht="12" x14ac:dyDescent="0.15">
      <c r="A17" s="455" t="s">
        <v>407</v>
      </c>
      <c r="B17" s="456" t="s">
        <v>408</v>
      </c>
      <c r="C17" s="255">
        <v>1</v>
      </c>
      <c r="D17" s="256">
        <v>271925</v>
      </c>
      <c r="E17" s="255"/>
      <c r="F17" s="256"/>
      <c r="G17" s="256"/>
      <c r="H17" s="256"/>
      <c r="I17" s="256"/>
      <c r="J17" s="256"/>
      <c r="K17" s="255"/>
      <c r="L17" s="256"/>
      <c r="M17" s="255">
        <v>0</v>
      </c>
      <c r="N17" s="255">
        <v>1</v>
      </c>
      <c r="O17" s="256">
        <v>271925</v>
      </c>
      <c r="P17" s="39">
        <v>3.5911560964248204E-2</v>
      </c>
      <c r="Q17" s="39">
        <v>9.8911968348170121E-2</v>
      </c>
    </row>
    <row r="18" spans="1:17" s="69" customFormat="1" ht="18" x14ac:dyDescent="0.15">
      <c r="A18" s="453" t="s">
        <v>83</v>
      </c>
      <c r="B18" s="454" t="s">
        <v>84</v>
      </c>
      <c r="C18" s="253">
        <v>5</v>
      </c>
      <c r="D18" s="254">
        <v>3889990</v>
      </c>
      <c r="E18" s="253"/>
      <c r="F18" s="254"/>
      <c r="G18" s="254"/>
      <c r="H18" s="254"/>
      <c r="I18" s="254"/>
      <c r="J18" s="254"/>
      <c r="K18" s="253"/>
      <c r="L18" s="254"/>
      <c r="M18" s="253">
        <v>0</v>
      </c>
      <c r="N18" s="253">
        <v>5</v>
      </c>
      <c r="O18" s="254">
        <v>3889990</v>
      </c>
      <c r="P18" s="37">
        <v>0.51372846569942388</v>
      </c>
      <c r="Q18" s="37">
        <v>0.4945598417408506</v>
      </c>
    </row>
    <row r="19" spans="1:17" s="69" customFormat="1" ht="12" x14ac:dyDescent="0.15">
      <c r="A19" s="455" t="s">
        <v>89</v>
      </c>
      <c r="B19" s="456" t="s">
        <v>90</v>
      </c>
      <c r="C19" s="255">
        <v>3</v>
      </c>
      <c r="D19" s="256">
        <v>573468</v>
      </c>
      <c r="E19" s="255"/>
      <c r="F19" s="256"/>
      <c r="G19" s="256"/>
      <c r="H19" s="256"/>
      <c r="I19" s="256"/>
      <c r="J19" s="256"/>
      <c r="K19" s="255"/>
      <c r="L19" s="256"/>
      <c r="M19" s="255">
        <v>0</v>
      </c>
      <c r="N19" s="255">
        <v>3</v>
      </c>
      <c r="O19" s="256">
        <v>573468</v>
      </c>
      <c r="P19" s="39">
        <v>7.5734599772163236E-2</v>
      </c>
      <c r="Q19" s="39">
        <v>0.29673590504451042</v>
      </c>
    </row>
    <row r="20" spans="1:17" s="69" customFormat="1" ht="12" x14ac:dyDescent="0.15">
      <c r="A20" s="453" t="s">
        <v>380</v>
      </c>
      <c r="B20" s="454" t="s">
        <v>381</v>
      </c>
      <c r="C20" s="253">
        <v>1</v>
      </c>
      <c r="D20" s="254">
        <v>20000000</v>
      </c>
      <c r="E20" s="253"/>
      <c r="F20" s="254"/>
      <c r="G20" s="254"/>
      <c r="H20" s="254"/>
      <c r="I20" s="254"/>
      <c r="J20" s="254"/>
      <c r="K20" s="253"/>
      <c r="L20" s="254"/>
      <c r="M20" s="253">
        <v>0</v>
      </c>
      <c r="N20" s="253">
        <v>1</v>
      </c>
      <c r="O20" s="254">
        <v>20000000</v>
      </c>
      <c r="P20" s="37">
        <v>2.6412842485426644</v>
      </c>
      <c r="Q20" s="37">
        <v>9.8911968348170121E-2</v>
      </c>
    </row>
    <row r="21" spans="1:17" s="69" customFormat="1" ht="12" x14ac:dyDescent="0.15">
      <c r="A21" s="455" t="s">
        <v>97</v>
      </c>
      <c r="B21" s="456" t="s">
        <v>98</v>
      </c>
      <c r="C21" s="255">
        <v>1</v>
      </c>
      <c r="D21" s="256">
        <v>2097552.44</v>
      </c>
      <c r="E21" s="255"/>
      <c r="F21" s="256"/>
      <c r="G21" s="256"/>
      <c r="H21" s="256"/>
      <c r="I21" s="256"/>
      <c r="J21" s="256"/>
      <c r="K21" s="255"/>
      <c r="L21" s="256"/>
      <c r="M21" s="255">
        <v>0</v>
      </c>
      <c r="N21" s="255">
        <v>1</v>
      </c>
      <c r="O21" s="256">
        <v>2097552.44</v>
      </c>
      <c r="P21" s="39">
        <v>0.27701161101321159</v>
      </c>
      <c r="Q21" s="39">
        <v>9.8911968348170121E-2</v>
      </c>
    </row>
    <row r="22" spans="1:17" s="69" customFormat="1" ht="12" x14ac:dyDescent="0.15">
      <c r="A22" s="453" t="s">
        <v>99</v>
      </c>
      <c r="B22" s="454" t="s">
        <v>100</v>
      </c>
      <c r="C22" s="253">
        <v>8</v>
      </c>
      <c r="D22" s="254">
        <v>287718</v>
      </c>
      <c r="E22" s="253"/>
      <c r="F22" s="254"/>
      <c r="G22" s="254"/>
      <c r="H22" s="254"/>
      <c r="I22" s="254"/>
      <c r="J22" s="254"/>
      <c r="K22" s="253"/>
      <c r="L22" s="254"/>
      <c r="M22" s="253">
        <v>0</v>
      </c>
      <c r="N22" s="253">
        <v>8</v>
      </c>
      <c r="O22" s="254">
        <v>287718</v>
      </c>
      <c r="P22" s="37">
        <v>3.7997251071109912E-2</v>
      </c>
      <c r="Q22" s="37">
        <v>0.79129574678536096</v>
      </c>
    </row>
    <row r="23" spans="1:17" s="69" customFormat="1" ht="12" x14ac:dyDescent="0.15">
      <c r="A23" s="455" t="s">
        <v>101</v>
      </c>
      <c r="B23" s="456" t="s">
        <v>102</v>
      </c>
      <c r="C23" s="255">
        <v>1</v>
      </c>
      <c r="D23" s="256">
        <v>6736203.54</v>
      </c>
      <c r="E23" s="255"/>
      <c r="F23" s="256"/>
      <c r="G23" s="256"/>
      <c r="H23" s="256"/>
      <c r="I23" s="256"/>
      <c r="J23" s="256"/>
      <c r="K23" s="255"/>
      <c r="L23" s="256"/>
      <c r="M23" s="255">
        <v>0</v>
      </c>
      <c r="N23" s="255">
        <v>1</v>
      </c>
      <c r="O23" s="256">
        <v>6736203.54</v>
      </c>
      <c r="P23" s="39">
        <v>0.88961141525896681</v>
      </c>
      <c r="Q23" s="39">
        <v>9.8911968348170121E-2</v>
      </c>
    </row>
    <row r="24" spans="1:17" s="69" customFormat="1" ht="12" x14ac:dyDescent="0.15">
      <c r="A24" s="453" t="s">
        <v>109</v>
      </c>
      <c r="B24" s="454" t="s">
        <v>110</v>
      </c>
      <c r="C24" s="253">
        <v>168</v>
      </c>
      <c r="D24" s="254">
        <v>16510586.749999998</v>
      </c>
      <c r="E24" s="253">
        <v>2</v>
      </c>
      <c r="F24" s="254">
        <v>593274.88</v>
      </c>
      <c r="G24" s="254"/>
      <c r="H24" s="254"/>
      <c r="I24" s="254"/>
      <c r="J24" s="254"/>
      <c r="K24" s="253"/>
      <c r="L24" s="254"/>
      <c r="M24" s="253">
        <v>0</v>
      </c>
      <c r="N24" s="253">
        <v>170</v>
      </c>
      <c r="O24" s="254">
        <v>17103861.629999999</v>
      </c>
      <c r="P24" s="37">
        <v>2.2588080156286128</v>
      </c>
      <c r="Q24" s="37">
        <v>16.815034619188921</v>
      </c>
    </row>
    <row r="25" spans="1:17" s="69" customFormat="1" ht="12" x14ac:dyDescent="0.15">
      <c r="A25" s="455" t="s">
        <v>111</v>
      </c>
      <c r="B25" s="456" t="s">
        <v>112</v>
      </c>
      <c r="C25" s="255">
        <v>40</v>
      </c>
      <c r="D25" s="256">
        <v>1764474.94</v>
      </c>
      <c r="E25" s="255"/>
      <c r="F25" s="256"/>
      <c r="G25" s="256"/>
      <c r="H25" s="256"/>
      <c r="I25" s="256"/>
      <c r="J25" s="256"/>
      <c r="K25" s="255"/>
      <c r="L25" s="256"/>
      <c r="M25" s="255">
        <v>0</v>
      </c>
      <c r="N25" s="255">
        <v>40</v>
      </c>
      <c r="O25" s="256">
        <v>1764474.94</v>
      </c>
      <c r="P25" s="39">
        <v>0.23302399329851314</v>
      </c>
      <c r="Q25" s="39">
        <v>3.9564787339268048</v>
      </c>
    </row>
    <row r="26" spans="1:17" s="69" customFormat="1" ht="12" x14ac:dyDescent="0.15">
      <c r="A26" s="453" t="s">
        <v>119</v>
      </c>
      <c r="B26" s="454" t="s">
        <v>120</v>
      </c>
      <c r="C26" s="253">
        <v>3</v>
      </c>
      <c r="D26" s="254">
        <v>5219202</v>
      </c>
      <c r="E26" s="253"/>
      <c r="F26" s="254"/>
      <c r="G26" s="254"/>
      <c r="H26" s="254"/>
      <c r="I26" s="254"/>
      <c r="J26" s="254"/>
      <c r="K26" s="253"/>
      <c r="L26" s="254"/>
      <c r="M26" s="253">
        <v>0</v>
      </c>
      <c r="N26" s="253">
        <v>3</v>
      </c>
      <c r="O26" s="254">
        <v>5219202</v>
      </c>
      <c r="P26" s="37">
        <v>0.68926980162811857</v>
      </c>
      <c r="Q26" s="37">
        <v>0.29673590504451042</v>
      </c>
    </row>
    <row r="27" spans="1:17" s="69" customFormat="1" ht="12" x14ac:dyDescent="0.15">
      <c r="A27" s="455" t="s">
        <v>520</v>
      </c>
      <c r="B27" s="456" t="s">
        <v>521</v>
      </c>
      <c r="C27" s="255">
        <v>6</v>
      </c>
      <c r="D27" s="256">
        <v>885746</v>
      </c>
      <c r="E27" s="255"/>
      <c r="F27" s="256"/>
      <c r="G27" s="256"/>
      <c r="H27" s="256"/>
      <c r="I27" s="256"/>
      <c r="J27" s="256"/>
      <c r="K27" s="255"/>
      <c r="L27" s="256"/>
      <c r="M27" s="255">
        <v>0</v>
      </c>
      <c r="N27" s="255">
        <v>6</v>
      </c>
      <c r="O27" s="256">
        <v>885746</v>
      </c>
      <c r="P27" s="39">
        <v>0.11697534790048353</v>
      </c>
      <c r="Q27" s="39">
        <v>0.59347181008902083</v>
      </c>
    </row>
    <row r="28" spans="1:17" s="69" customFormat="1" ht="12" x14ac:dyDescent="0.15">
      <c r="A28" s="453" t="s">
        <v>129</v>
      </c>
      <c r="B28" s="454" t="s">
        <v>130</v>
      </c>
      <c r="C28" s="253">
        <v>7</v>
      </c>
      <c r="D28" s="254">
        <v>8758718.1199999992</v>
      </c>
      <c r="E28" s="253"/>
      <c r="F28" s="254"/>
      <c r="G28" s="254"/>
      <c r="H28" s="254"/>
      <c r="I28" s="254"/>
      <c r="J28" s="254"/>
      <c r="K28" s="253"/>
      <c r="L28" s="254"/>
      <c r="M28" s="253">
        <v>0</v>
      </c>
      <c r="N28" s="253">
        <v>7</v>
      </c>
      <c r="O28" s="254">
        <v>8758718.1199999992</v>
      </c>
      <c r="P28" s="37">
        <v>1.1567132103890609</v>
      </c>
      <c r="Q28" s="37">
        <v>0.6923837784371909</v>
      </c>
    </row>
    <row r="29" spans="1:17" s="69" customFormat="1" ht="12" x14ac:dyDescent="0.15">
      <c r="A29" s="455" t="s">
        <v>151</v>
      </c>
      <c r="B29" s="456" t="s">
        <v>152</v>
      </c>
      <c r="C29" s="255">
        <v>2</v>
      </c>
      <c r="D29" s="256">
        <v>268137.3</v>
      </c>
      <c r="E29" s="255"/>
      <c r="F29" s="256"/>
      <c r="G29" s="256"/>
      <c r="H29" s="256"/>
      <c r="I29" s="256"/>
      <c r="J29" s="256"/>
      <c r="K29" s="255"/>
      <c r="L29" s="256"/>
      <c r="M29" s="255">
        <v>0</v>
      </c>
      <c r="N29" s="255">
        <v>2</v>
      </c>
      <c r="O29" s="256">
        <v>268137.3</v>
      </c>
      <c r="P29" s="39">
        <v>3.5411341346837946E-2</v>
      </c>
      <c r="Q29" s="39">
        <v>0.19782393669634024</v>
      </c>
    </row>
    <row r="30" spans="1:17" s="69" customFormat="1" ht="18" x14ac:dyDescent="0.15">
      <c r="A30" s="453" t="s">
        <v>362</v>
      </c>
      <c r="B30" s="454" t="s">
        <v>363</v>
      </c>
      <c r="C30" s="253">
        <v>2</v>
      </c>
      <c r="D30" s="254">
        <v>12528</v>
      </c>
      <c r="E30" s="253"/>
      <c r="F30" s="254"/>
      <c r="G30" s="254"/>
      <c r="H30" s="254"/>
      <c r="I30" s="254"/>
      <c r="J30" s="254"/>
      <c r="K30" s="253"/>
      <c r="L30" s="254"/>
      <c r="M30" s="253">
        <v>0</v>
      </c>
      <c r="N30" s="253">
        <v>2</v>
      </c>
      <c r="O30" s="254">
        <v>12528</v>
      </c>
      <c r="P30" s="37">
        <v>1.6545004532871248E-3</v>
      </c>
      <c r="Q30" s="37">
        <v>0.19782393669634024</v>
      </c>
    </row>
    <row r="31" spans="1:17" s="69" customFormat="1" ht="12" x14ac:dyDescent="0.15">
      <c r="A31" s="455" t="s">
        <v>286</v>
      </c>
      <c r="B31" s="456" t="s">
        <v>287</v>
      </c>
      <c r="C31" s="255">
        <v>4</v>
      </c>
      <c r="D31" s="256">
        <v>3498859.21</v>
      </c>
      <c r="E31" s="255"/>
      <c r="F31" s="256"/>
      <c r="G31" s="256"/>
      <c r="H31" s="256"/>
      <c r="I31" s="256"/>
      <c r="J31" s="256"/>
      <c r="K31" s="255"/>
      <c r="L31" s="256"/>
      <c r="M31" s="255">
        <v>0</v>
      </c>
      <c r="N31" s="255">
        <v>4</v>
      </c>
      <c r="O31" s="256">
        <v>3498859.21</v>
      </c>
      <c r="P31" s="39">
        <v>0.4620740859620715</v>
      </c>
      <c r="Q31" s="39">
        <v>0.39564787339268048</v>
      </c>
    </row>
    <row r="32" spans="1:17" s="69" customFormat="1" ht="12" x14ac:dyDescent="0.15">
      <c r="A32" s="453" t="s">
        <v>161</v>
      </c>
      <c r="B32" s="454" t="s">
        <v>162</v>
      </c>
      <c r="C32" s="253">
        <v>1</v>
      </c>
      <c r="D32" s="254">
        <v>581239</v>
      </c>
      <c r="E32" s="253"/>
      <c r="F32" s="254"/>
      <c r="G32" s="254"/>
      <c r="H32" s="254"/>
      <c r="I32" s="254"/>
      <c r="J32" s="254"/>
      <c r="K32" s="253"/>
      <c r="L32" s="254"/>
      <c r="M32" s="253">
        <v>0</v>
      </c>
      <c r="N32" s="253">
        <v>1</v>
      </c>
      <c r="O32" s="254">
        <v>581239</v>
      </c>
      <c r="P32" s="37">
        <v>7.6760870766934483E-2</v>
      </c>
      <c r="Q32" s="37">
        <v>9.8911968348170121E-2</v>
      </c>
    </row>
    <row r="33" spans="1:17" s="69" customFormat="1" ht="18" x14ac:dyDescent="0.15">
      <c r="A33" s="455" t="s">
        <v>163</v>
      </c>
      <c r="B33" s="456" t="s">
        <v>164</v>
      </c>
      <c r="C33" s="255">
        <v>40</v>
      </c>
      <c r="D33" s="256">
        <v>97978056.079999983</v>
      </c>
      <c r="E33" s="255">
        <v>3</v>
      </c>
      <c r="F33" s="256">
        <v>838440</v>
      </c>
      <c r="G33" s="256"/>
      <c r="H33" s="256"/>
      <c r="I33" s="256">
        <v>5</v>
      </c>
      <c r="J33" s="256">
        <v>-4342671.0500000007</v>
      </c>
      <c r="K33" s="255"/>
      <c r="L33" s="256"/>
      <c r="M33" s="255">
        <v>6</v>
      </c>
      <c r="N33" s="255">
        <v>54</v>
      </c>
      <c r="O33" s="256">
        <v>94473825.029999986</v>
      </c>
      <c r="P33" s="39">
        <v>12.476611297565734</v>
      </c>
      <c r="Q33" s="39">
        <v>5.3412462908011866</v>
      </c>
    </row>
    <row r="34" spans="1:17" s="69" customFormat="1" ht="12" x14ac:dyDescent="0.15">
      <c r="A34" s="453" t="s">
        <v>165</v>
      </c>
      <c r="B34" s="454" t="s">
        <v>166</v>
      </c>
      <c r="C34" s="253">
        <v>1</v>
      </c>
      <c r="D34" s="254">
        <v>3763096.56</v>
      </c>
      <c r="E34" s="253"/>
      <c r="F34" s="254"/>
      <c r="G34" s="254"/>
      <c r="H34" s="254"/>
      <c r="I34" s="254"/>
      <c r="J34" s="254"/>
      <c r="K34" s="253"/>
      <c r="L34" s="254"/>
      <c r="M34" s="253">
        <v>2</v>
      </c>
      <c r="N34" s="253">
        <v>3</v>
      </c>
      <c r="O34" s="254">
        <v>3763096.56</v>
      </c>
      <c r="P34" s="37">
        <v>0.49697038348365424</v>
      </c>
      <c r="Q34" s="37">
        <v>0.29673590504451042</v>
      </c>
    </row>
    <row r="35" spans="1:17" s="69" customFormat="1" ht="12" x14ac:dyDescent="0.15">
      <c r="A35" s="455" t="s">
        <v>167</v>
      </c>
      <c r="B35" s="456" t="s">
        <v>168</v>
      </c>
      <c r="C35" s="255">
        <v>15</v>
      </c>
      <c r="D35" s="256">
        <v>17819531.32</v>
      </c>
      <c r="E35" s="255">
        <v>1</v>
      </c>
      <c r="F35" s="256">
        <v>273159.77</v>
      </c>
      <c r="G35" s="256"/>
      <c r="H35" s="256"/>
      <c r="I35" s="256"/>
      <c r="J35" s="256"/>
      <c r="K35" s="255"/>
      <c r="L35" s="256"/>
      <c r="M35" s="255">
        <v>4</v>
      </c>
      <c r="N35" s="255">
        <v>20</v>
      </c>
      <c r="O35" s="256">
        <v>18092691.09</v>
      </c>
      <c r="P35" s="39">
        <v>2.3893969994882602</v>
      </c>
      <c r="Q35" s="39">
        <v>1.9782393669634024</v>
      </c>
    </row>
    <row r="36" spans="1:17" s="69" customFormat="1" ht="12" x14ac:dyDescent="0.15">
      <c r="A36" s="453" t="s">
        <v>568</v>
      </c>
      <c r="B36" s="454" t="s">
        <v>569</v>
      </c>
      <c r="C36" s="253">
        <v>1</v>
      </c>
      <c r="D36" s="254">
        <v>452700</v>
      </c>
      <c r="E36" s="253"/>
      <c r="F36" s="254"/>
      <c r="G36" s="254"/>
      <c r="H36" s="254"/>
      <c r="I36" s="254"/>
      <c r="J36" s="254"/>
      <c r="K36" s="253"/>
      <c r="L36" s="254"/>
      <c r="M36" s="253">
        <v>0</v>
      </c>
      <c r="N36" s="253">
        <v>1</v>
      </c>
      <c r="O36" s="254">
        <v>452700</v>
      </c>
      <c r="P36" s="37">
        <v>5.9785468965763207E-2</v>
      </c>
      <c r="Q36" s="37">
        <v>9.8911968348170121E-2</v>
      </c>
    </row>
    <row r="37" spans="1:17" s="69" customFormat="1" ht="12" x14ac:dyDescent="0.15">
      <c r="A37" s="455" t="s">
        <v>530</v>
      </c>
      <c r="B37" s="456" t="s">
        <v>531</v>
      </c>
      <c r="C37" s="255">
        <v>2</v>
      </c>
      <c r="D37" s="256">
        <v>330357</v>
      </c>
      <c r="E37" s="255"/>
      <c r="F37" s="256"/>
      <c r="G37" s="256"/>
      <c r="H37" s="256"/>
      <c r="I37" s="256"/>
      <c r="J37" s="256"/>
      <c r="K37" s="255"/>
      <c r="L37" s="256"/>
      <c r="M37" s="255">
        <v>0</v>
      </c>
      <c r="N37" s="255">
        <v>2</v>
      </c>
      <c r="O37" s="256">
        <v>330357</v>
      </c>
      <c r="P37" s="39">
        <v>4.3628337024790451E-2</v>
      </c>
      <c r="Q37" s="39">
        <v>0.19782393669634024</v>
      </c>
    </row>
    <row r="38" spans="1:17" s="69" customFormat="1" ht="18" x14ac:dyDescent="0.15">
      <c r="A38" s="453" t="s">
        <v>480</v>
      </c>
      <c r="B38" s="454" t="s">
        <v>481</v>
      </c>
      <c r="C38" s="253">
        <v>1</v>
      </c>
      <c r="D38" s="254">
        <v>1015353.58</v>
      </c>
      <c r="E38" s="253"/>
      <c r="F38" s="254"/>
      <c r="G38" s="254"/>
      <c r="H38" s="254"/>
      <c r="I38" s="254"/>
      <c r="J38" s="254"/>
      <c r="K38" s="253"/>
      <c r="L38" s="254"/>
      <c r="M38" s="253">
        <v>0</v>
      </c>
      <c r="N38" s="253">
        <v>1</v>
      </c>
      <c r="O38" s="254">
        <v>1015353.58</v>
      </c>
      <c r="P38" s="37">
        <v>0.13409187087777019</v>
      </c>
      <c r="Q38" s="37">
        <v>9.8911968348170121E-2</v>
      </c>
    </row>
    <row r="39" spans="1:17" s="69" customFormat="1" ht="12" x14ac:dyDescent="0.15">
      <c r="A39" s="455" t="s">
        <v>364</v>
      </c>
      <c r="B39" s="456" t="s">
        <v>365</v>
      </c>
      <c r="C39" s="255">
        <v>1</v>
      </c>
      <c r="D39" s="256">
        <v>101190.57</v>
      </c>
      <c r="E39" s="255"/>
      <c r="F39" s="256"/>
      <c r="G39" s="256"/>
      <c r="H39" s="256"/>
      <c r="I39" s="256"/>
      <c r="J39" s="256"/>
      <c r="K39" s="255"/>
      <c r="L39" s="256"/>
      <c r="M39" s="255">
        <v>0</v>
      </c>
      <c r="N39" s="255">
        <v>1</v>
      </c>
      <c r="O39" s="256">
        <v>101190.57</v>
      </c>
      <c r="P39" s="39">
        <v>1.3363652932102694E-2</v>
      </c>
      <c r="Q39" s="39">
        <v>9.8911968348170121E-2</v>
      </c>
    </row>
    <row r="40" spans="1:17" s="69" customFormat="1" ht="12" x14ac:dyDescent="0.15">
      <c r="A40" s="453" t="s">
        <v>600</v>
      </c>
      <c r="B40" s="454" t="s">
        <v>601</v>
      </c>
      <c r="C40" s="253">
        <v>1</v>
      </c>
      <c r="D40" s="254">
        <v>781008</v>
      </c>
      <c r="E40" s="253"/>
      <c r="F40" s="254"/>
      <c r="G40" s="254"/>
      <c r="H40" s="254"/>
      <c r="I40" s="254"/>
      <c r="J40" s="254"/>
      <c r="K40" s="253"/>
      <c r="L40" s="254"/>
      <c r="M40" s="253">
        <v>0</v>
      </c>
      <c r="N40" s="253">
        <v>1</v>
      </c>
      <c r="O40" s="254">
        <v>781008</v>
      </c>
      <c r="P40" s="37">
        <v>0.10314320641929045</v>
      </c>
      <c r="Q40" s="37">
        <v>9.8911968348170121E-2</v>
      </c>
    </row>
    <row r="41" spans="1:17" s="69" customFormat="1" ht="12" x14ac:dyDescent="0.15">
      <c r="A41" s="455" t="s">
        <v>308</v>
      </c>
      <c r="B41" s="456" t="s">
        <v>309</v>
      </c>
      <c r="C41" s="255">
        <v>23</v>
      </c>
      <c r="D41" s="256">
        <v>2097600</v>
      </c>
      <c r="E41" s="255"/>
      <c r="F41" s="256"/>
      <c r="G41" s="256"/>
      <c r="H41" s="256"/>
      <c r="I41" s="256"/>
      <c r="J41" s="256"/>
      <c r="K41" s="255"/>
      <c r="L41" s="256"/>
      <c r="M41" s="255">
        <v>0</v>
      </c>
      <c r="N41" s="255">
        <v>23</v>
      </c>
      <c r="O41" s="256">
        <v>2097600</v>
      </c>
      <c r="P41" s="39">
        <v>0.27701789198715465</v>
      </c>
      <c r="Q41" s="39">
        <v>2.2749752720079131</v>
      </c>
    </row>
    <row r="42" spans="1:17" s="69" customFormat="1" ht="18" x14ac:dyDescent="0.15">
      <c r="A42" s="453" t="s">
        <v>173</v>
      </c>
      <c r="B42" s="454" t="s">
        <v>174</v>
      </c>
      <c r="C42" s="253">
        <v>31</v>
      </c>
      <c r="D42" s="254">
        <v>9341022.0500000007</v>
      </c>
      <c r="E42" s="253">
        <v>3</v>
      </c>
      <c r="F42" s="254">
        <v>294082</v>
      </c>
      <c r="G42" s="254"/>
      <c r="H42" s="254"/>
      <c r="I42" s="254"/>
      <c r="J42" s="254"/>
      <c r="K42" s="253"/>
      <c r="L42" s="254"/>
      <c r="M42" s="253">
        <v>0</v>
      </c>
      <c r="N42" s="253">
        <v>34</v>
      </c>
      <c r="O42" s="254">
        <v>9635104.0500000007</v>
      </c>
      <c r="P42" s="37">
        <v>1.2724524280167318</v>
      </c>
      <c r="Q42" s="37">
        <v>3.3630069238377844</v>
      </c>
    </row>
    <row r="43" spans="1:17" s="69" customFormat="1" ht="27" x14ac:dyDescent="0.15">
      <c r="A43" s="455" t="s">
        <v>175</v>
      </c>
      <c r="B43" s="456" t="s">
        <v>176</v>
      </c>
      <c r="C43" s="255">
        <v>1</v>
      </c>
      <c r="D43" s="256">
        <v>324775</v>
      </c>
      <c r="E43" s="255"/>
      <c r="F43" s="256"/>
      <c r="G43" s="256"/>
      <c r="H43" s="256"/>
      <c r="I43" s="256"/>
      <c r="J43" s="256"/>
      <c r="K43" s="255"/>
      <c r="L43" s="256"/>
      <c r="M43" s="255">
        <v>0</v>
      </c>
      <c r="N43" s="255">
        <v>1</v>
      </c>
      <c r="O43" s="256">
        <v>324775</v>
      </c>
      <c r="P43" s="39">
        <v>4.289115459102219E-2</v>
      </c>
      <c r="Q43" s="39">
        <v>9.8911968348170121E-2</v>
      </c>
    </row>
    <row r="44" spans="1:17" s="69" customFormat="1" ht="27" x14ac:dyDescent="0.15">
      <c r="A44" s="453" t="s">
        <v>177</v>
      </c>
      <c r="B44" s="454" t="s">
        <v>178</v>
      </c>
      <c r="C44" s="253">
        <v>13</v>
      </c>
      <c r="D44" s="254">
        <v>2634842.3099999996</v>
      </c>
      <c r="E44" s="253">
        <v>1</v>
      </c>
      <c r="F44" s="254">
        <v>24000</v>
      </c>
      <c r="G44" s="254"/>
      <c r="H44" s="254"/>
      <c r="I44" s="254"/>
      <c r="J44" s="254"/>
      <c r="K44" s="253"/>
      <c r="L44" s="254"/>
      <c r="M44" s="253">
        <v>0</v>
      </c>
      <c r="N44" s="253">
        <v>14</v>
      </c>
      <c r="O44" s="254">
        <v>2658842.3099999996</v>
      </c>
      <c r="P44" s="37">
        <v>0.35113791563808955</v>
      </c>
      <c r="Q44" s="37">
        <v>1.3847675568743818</v>
      </c>
    </row>
    <row r="45" spans="1:17" s="69" customFormat="1" ht="18" x14ac:dyDescent="0.15">
      <c r="A45" s="455" t="s">
        <v>179</v>
      </c>
      <c r="B45" s="456" t="s">
        <v>180</v>
      </c>
      <c r="C45" s="255">
        <v>2</v>
      </c>
      <c r="D45" s="256">
        <v>720116.65</v>
      </c>
      <c r="E45" s="255"/>
      <c r="F45" s="256"/>
      <c r="G45" s="256"/>
      <c r="H45" s="256"/>
      <c r="I45" s="256"/>
      <c r="J45" s="256"/>
      <c r="K45" s="255"/>
      <c r="L45" s="256"/>
      <c r="M45" s="255">
        <v>0</v>
      </c>
      <c r="N45" s="255">
        <v>2</v>
      </c>
      <c r="O45" s="256">
        <v>720116.65</v>
      </c>
      <c r="P45" s="39">
        <v>9.5101638237915537E-2</v>
      </c>
      <c r="Q45" s="39">
        <v>0.19782393669634024</v>
      </c>
    </row>
    <row r="46" spans="1:17" s="69" customFormat="1" ht="18" x14ac:dyDescent="0.15">
      <c r="A46" s="453" t="s">
        <v>538</v>
      </c>
      <c r="B46" s="454" t="s">
        <v>539</v>
      </c>
      <c r="C46" s="253">
        <v>1</v>
      </c>
      <c r="D46" s="254">
        <v>617976</v>
      </c>
      <c r="E46" s="253"/>
      <c r="F46" s="254"/>
      <c r="G46" s="254"/>
      <c r="H46" s="254"/>
      <c r="I46" s="254"/>
      <c r="J46" s="254"/>
      <c r="K46" s="253"/>
      <c r="L46" s="254"/>
      <c r="M46" s="253">
        <v>0</v>
      </c>
      <c r="N46" s="253">
        <v>1</v>
      </c>
      <c r="O46" s="254">
        <v>617976</v>
      </c>
      <c r="P46" s="37">
        <v>8.1612513738870074E-2</v>
      </c>
      <c r="Q46" s="37">
        <v>9.8911968348170121E-2</v>
      </c>
    </row>
    <row r="47" spans="1:17" s="69" customFormat="1" ht="12" x14ac:dyDescent="0.15">
      <c r="A47" s="455" t="s">
        <v>183</v>
      </c>
      <c r="B47" s="456" t="s">
        <v>184</v>
      </c>
      <c r="C47" s="255">
        <v>3</v>
      </c>
      <c r="D47" s="256">
        <v>12341874.459999999</v>
      </c>
      <c r="E47" s="255"/>
      <c r="F47" s="256"/>
      <c r="G47" s="256"/>
      <c r="H47" s="256"/>
      <c r="I47" s="256"/>
      <c r="J47" s="256"/>
      <c r="K47" s="255"/>
      <c r="L47" s="256"/>
      <c r="M47" s="255">
        <v>0</v>
      </c>
      <c r="N47" s="255">
        <v>3</v>
      </c>
      <c r="O47" s="256">
        <v>12341874.459999999</v>
      </c>
      <c r="P47" s="39">
        <v>1.6299199304344498</v>
      </c>
      <c r="Q47" s="39">
        <v>0.29673590504451042</v>
      </c>
    </row>
    <row r="48" spans="1:17" s="69" customFormat="1" ht="12" x14ac:dyDescent="0.15">
      <c r="A48" s="453" t="s">
        <v>185</v>
      </c>
      <c r="B48" s="454" t="s">
        <v>186</v>
      </c>
      <c r="C48" s="253">
        <v>3</v>
      </c>
      <c r="D48" s="254">
        <v>523969.5</v>
      </c>
      <c r="E48" s="253"/>
      <c r="F48" s="254"/>
      <c r="G48" s="254"/>
      <c r="H48" s="254"/>
      <c r="I48" s="254"/>
      <c r="J48" s="254"/>
      <c r="K48" s="253"/>
      <c r="L48" s="254"/>
      <c r="M48" s="253">
        <v>0</v>
      </c>
      <c r="N48" s="253">
        <v>3</v>
      </c>
      <c r="O48" s="254">
        <v>523969.5</v>
      </c>
      <c r="P48" s="37">
        <v>6.9197619353338777E-2</v>
      </c>
      <c r="Q48" s="37">
        <v>0.29673590504451042</v>
      </c>
    </row>
    <row r="49" spans="1:17" s="69" customFormat="1" ht="12" x14ac:dyDescent="0.15">
      <c r="A49" s="455" t="s">
        <v>548</v>
      </c>
      <c r="B49" s="456" t="s">
        <v>549</v>
      </c>
      <c r="C49" s="255">
        <v>2</v>
      </c>
      <c r="D49" s="256">
        <v>70000</v>
      </c>
      <c r="E49" s="255"/>
      <c r="F49" s="256"/>
      <c r="G49" s="256"/>
      <c r="H49" s="256"/>
      <c r="I49" s="256"/>
      <c r="J49" s="256"/>
      <c r="K49" s="255"/>
      <c r="L49" s="256"/>
      <c r="M49" s="255">
        <v>0</v>
      </c>
      <c r="N49" s="255">
        <v>2</v>
      </c>
      <c r="O49" s="256">
        <v>70000</v>
      </c>
      <c r="P49" s="39">
        <v>9.2444948698993251E-3</v>
      </c>
      <c r="Q49" s="39">
        <v>0.19782393669634024</v>
      </c>
    </row>
    <row r="50" spans="1:17" s="69" customFormat="1" ht="12" x14ac:dyDescent="0.15">
      <c r="A50" s="453" t="s">
        <v>187</v>
      </c>
      <c r="B50" s="454" t="s">
        <v>188</v>
      </c>
      <c r="C50" s="253">
        <v>8</v>
      </c>
      <c r="D50" s="254">
        <v>4638472.96</v>
      </c>
      <c r="E50" s="253"/>
      <c r="F50" s="254"/>
      <c r="G50" s="254"/>
      <c r="H50" s="254"/>
      <c r="I50" s="254">
        <v>5</v>
      </c>
      <c r="J50" s="254">
        <v>-474988.5</v>
      </c>
      <c r="K50" s="253"/>
      <c r="L50" s="254"/>
      <c r="M50" s="253">
        <v>0</v>
      </c>
      <c r="N50" s="253">
        <v>13</v>
      </c>
      <c r="O50" s="254">
        <v>4163484.46</v>
      </c>
      <c r="P50" s="37">
        <v>0.54984729616250805</v>
      </c>
      <c r="Q50" s="37">
        <v>1.2858555885262115</v>
      </c>
    </row>
    <row r="51" spans="1:17" s="69" customFormat="1" ht="12" x14ac:dyDescent="0.15">
      <c r="A51" s="455" t="s">
        <v>189</v>
      </c>
      <c r="B51" s="456" t="s">
        <v>190</v>
      </c>
      <c r="C51" s="255">
        <v>3</v>
      </c>
      <c r="D51" s="256">
        <v>1749077.4</v>
      </c>
      <c r="E51" s="255"/>
      <c r="F51" s="256"/>
      <c r="G51" s="256"/>
      <c r="H51" s="256"/>
      <c r="I51" s="256"/>
      <c r="J51" s="256"/>
      <c r="K51" s="255"/>
      <c r="L51" s="256"/>
      <c r="M51" s="255">
        <v>0</v>
      </c>
      <c r="N51" s="255">
        <v>3</v>
      </c>
      <c r="O51" s="256">
        <v>1749077.4</v>
      </c>
      <c r="P51" s="39">
        <v>0.23099052930509786</v>
      </c>
      <c r="Q51" s="39">
        <v>0.29673590504451042</v>
      </c>
    </row>
    <row r="52" spans="1:17" s="69" customFormat="1" ht="12" x14ac:dyDescent="0.15">
      <c r="A52" s="453" t="s">
        <v>191</v>
      </c>
      <c r="B52" s="454" t="s">
        <v>192</v>
      </c>
      <c r="C52" s="253">
        <v>3</v>
      </c>
      <c r="D52" s="254">
        <v>755710</v>
      </c>
      <c r="E52" s="253"/>
      <c r="F52" s="254"/>
      <c r="G52" s="254"/>
      <c r="H52" s="254"/>
      <c r="I52" s="254">
        <v>1</v>
      </c>
      <c r="J52" s="254">
        <v>-18719</v>
      </c>
      <c r="K52" s="253"/>
      <c r="L52" s="254"/>
      <c r="M52" s="253">
        <v>0</v>
      </c>
      <c r="N52" s="253">
        <v>4</v>
      </c>
      <c r="O52" s="254">
        <v>736991</v>
      </c>
      <c r="P52" s="37">
        <v>9.7330135980885343E-2</v>
      </c>
      <c r="Q52" s="37">
        <v>0.39564787339268048</v>
      </c>
    </row>
    <row r="53" spans="1:17" s="69" customFormat="1" ht="18" x14ac:dyDescent="0.15">
      <c r="A53" s="455" t="s">
        <v>575</v>
      </c>
      <c r="B53" s="456" t="s">
        <v>576</v>
      </c>
      <c r="C53" s="255">
        <v>2</v>
      </c>
      <c r="D53" s="256">
        <v>2175657</v>
      </c>
      <c r="E53" s="255"/>
      <c r="F53" s="256"/>
      <c r="G53" s="256"/>
      <c r="H53" s="256"/>
      <c r="I53" s="256"/>
      <c r="J53" s="256"/>
      <c r="K53" s="255"/>
      <c r="L53" s="256"/>
      <c r="M53" s="255">
        <v>0</v>
      </c>
      <c r="N53" s="255">
        <v>2</v>
      </c>
      <c r="O53" s="256">
        <v>2175657</v>
      </c>
      <c r="P53" s="39">
        <v>0.28732642821657939</v>
      </c>
      <c r="Q53" s="39">
        <v>0.19782393669634024</v>
      </c>
    </row>
    <row r="54" spans="1:17" s="69" customFormat="1" ht="12" x14ac:dyDescent="0.15">
      <c r="A54" s="453" t="s">
        <v>193</v>
      </c>
      <c r="B54" s="454" t="s">
        <v>194</v>
      </c>
      <c r="C54" s="253">
        <v>12</v>
      </c>
      <c r="D54" s="254">
        <v>10194021.33</v>
      </c>
      <c r="E54" s="253">
        <v>3</v>
      </c>
      <c r="F54" s="254">
        <v>614994</v>
      </c>
      <c r="G54" s="254"/>
      <c r="H54" s="254"/>
      <c r="I54" s="254">
        <v>2</v>
      </c>
      <c r="J54" s="254">
        <v>-182749.5</v>
      </c>
      <c r="K54" s="253"/>
      <c r="L54" s="254"/>
      <c r="M54" s="253">
        <v>2</v>
      </c>
      <c r="N54" s="253">
        <v>19</v>
      </c>
      <c r="O54" s="254">
        <v>10626265.83</v>
      </c>
      <c r="P54" s="37">
        <v>1.4033494278803071</v>
      </c>
      <c r="Q54" s="37">
        <v>1.8793273986152326</v>
      </c>
    </row>
    <row r="55" spans="1:17" s="69" customFormat="1" ht="12" x14ac:dyDescent="0.15">
      <c r="A55" s="455" t="s">
        <v>195</v>
      </c>
      <c r="B55" s="456" t="s">
        <v>196</v>
      </c>
      <c r="C55" s="255">
        <v>23</v>
      </c>
      <c r="D55" s="256">
        <v>8232066.2400000002</v>
      </c>
      <c r="E55" s="255">
        <v>1</v>
      </c>
      <c r="F55" s="256">
        <v>4294.95</v>
      </c>
      <c r="G55" s="256"/>
      <c r="H55" s="256"/>
      <c r="I55" s="256">
        <v>4</v>
      </c>
      <c r="J55" s="256">
        <v>-225868.32</v>
      </c>
      <c r="K55" s="255">
        <v>1</v>
      </c>
      <c r="L55" s="256">
        <v>-490000</v>
      </c>
      <c r="M55" s="255">
        <v>0</v>
      </c>
      <c r="N55" s="255">
        <v>29</v>
      </c>
      <c r="O55" s="256">
        <v>7520492.8700000001</v>
      </c>
      <c r="P55" s="39">
        <v>0.99318796794042075</v>
      </c>
      <c r="Q55" s="39">
        <v>2.8684470820969339</v>
      </c>
    </row>
    <row r="56" spans="1:17" s="69" customFormat="1" ht="12" x14ac:dyDescent="0.15">
      <c r="A56" s="453" t="s">
        <v>577</v>
      </c>
      <c r="B56" s="454" t="s">
        <v>578</v>
      </c>
      <c r="C56" s="253">
        <v>1</v>
      </c>
      <c r="D56" s="254">
        <v>757300</v>
      </c>
      <c r="E56" s="253"/>
      <c r="F56" s="254"/>
      <c r="G56" s="254"/>
      <c r="H56" s="254"/>
      <c r="I56" s="254"/>
      <c r="J56" s="254"/>
      <c r="K56" s="253"/>
      <c r="L56" s="254"/>
      <c r="M56" s="253">
        <v>0</v>
      </c>
      <c r="N56" s="253">
        <v>1</v>
      </c>
      <c r="O56" s="254">
        <v>757300</v>
      </c>
      <c r="P56" s="37">
        <v>0.10001222807106799</v>
      </c>
      <c r="Q56" s="37">
        <v>9.8911968348170121E-2</v>
      </c>
    </row>
    <row r="57" spans="1:17" s="69" customFormat="1" ht="12" x14ac:dyDescent="0.15">
      <c r="A57" s="455" t="s">
        <v>392</v>
      </c>
      <c r="B57" s="456" t="s">
        <v>393</v>
      </c>
      <c r="C57" s="255">
        <v>1</v>
      </c>
      <c r="D57" s="256">
        <v>456000</v>
      </c>
      <c r="E57" s="255"/>
      <c r="F57" s="256"/>
      <c r="G57" s="256"/>
      <c r="H57" s="256"/>
      <c r="I57" s="256">
        <v>2</v>
      </c>
      <c r="J57" s="256">
        <v>-189703.74</v>
      </c>
      <c r="K57" s="255"/>
      <c r="L57" s="256"/>
      <c r="M57" s="255">
        <v>0</v>
      </c>
      <c r="N57" s="255">
        <v>3</v>
      </c>
      <c r="O57" s="256">
        <v>266296.26</v>
      </c>
      <c r="P57" s="39">
        <v>3.51682058491911E-2</v>
      </c>
      <c r="Q57" s="39">
        <v>0.29673590504451042</v>
      </c>
    </row>
    <row r="58" spans="1:17" s="69" customFormat="1" ht="12" x14ac:dyDescent="0.15">
      <c r="A58" s="453" t="s">
        <v>197</v>
      </c>
      <c r="B58" s="454" t="s">
        <v>198</v>
      </c>
      <c r="C58" s="253">
        <v>1</v>
      </c>
      <c r="D58" s="254">
        <v>130000</v>
      </c>
      <c r="E58" s="253"/>
      <c r="F58" s="254"/>
      <c r="G58" s="254"/>
      <c r="H58" s="254"/>
      <c r="I58" s="254"/>
      <c r="J58" s="254"/>
      <c r="K58" s="253"/>
      <c r="L58" s="254"/>
      <c r="M58" s="253">
        <v>0</v>
      </c>
      <c r="N58" s="253">
        <v>1</v>
      </c>
      <c r="O58" s="254">
        <v>130000</v>
      </c>
      <c r="P58" s="37">
        <v>1.7168347615527317E-2</v>
      </c>
      <c r="Q58" s="37">
        <v>9.8911968348170121E-2</v>
      </c>
    </row>
    <row r="59" spans="1:17" s="69" customFormat="1" ht="12" x14ac:dyDescent="0.15">
      <c r="A59" s="455" t="s">
        <v>199</v>
      </c>
      <c r="B59" s="456" t="s">
        <v>200</v>
      </c>
      <c r="C59" s="255">
        <v>1</v>
      </c>
      <c r="D59" s="256">
        <v>314021.61</v>
      </c>
      <c r="E59" s="255"/>
      <c r="F59" s="256"/>
      <c r="G59" s="256"/>
      <c r="H59" s="256"/>
      <c r="I59" s="256"/>
      <c r="J59" s="256"/>
      <c r="K59" s="255"/>
      <c r="L59" s="256"/>
      <c r="M59" s="255">
        <v>0</v>
      </c>
      <c r="N59" s="255">
        <v>1</v>
      </c>
      <c r="O59" s="256">
        <v>314021.61</v>
      </c>
      <c r="P59" s="39">
        <v>4.1471016609750382E-2</v>
      </c>
      <c r="Q59" s="39">
        <v>9.8911968348170121E-2</v>
      </c>
    </row>
    <row r="60" spans="1:17" s="69" customFormat="1" ht="12" x14ac:dyDescent="0.15">
      <c r="A60" s="453" t="s">
        <v>201</v>
      </c>
      <c r="B60" s="454" t="s">
        <v>202</v>
      </c>
      <c r="C60" s="253">
        <v>4</v>
      </c>
      <c r="D60" s="254">
        <v>5658381.3700000001</v>
      </c>
      <c r="E60" s="253">
        <v>2</v>
      </c>
      <c r="F60" s="254">
        <v>415000</v>
      </c>
      <c r="G60" s="254"/>
      <c r="H60" s="254"/>
      <c r="I60" s="254"/>
      <c r="J60" s="254"/>
      <c r="K60" s="253"/>
      <c r="L60" s="254"/>
      <c r="M60" s="253">
        <v>0</v>
      </c>
      <c r="N60" s="253">
        <v>6</v>
      </c>
      <c r="O60" s="254">
        <v>6073381.3700000001</v>
      </c>
      <c r="P60" s="37">
        <v>0.80207632739867341</v>
      </c>
      <c r="Q60" s="37">
        <v>0.59347181008902083</v>
      </c>
    </row>
    <row r="61" spans="1:17" s="69" customFormat="1" ht="12" x14ac:dyDescent="0.15">
      <c r="A61" s="455" t="s">
        <v>203</v>
      </c>
      <c r="B61" s="456" t="s">
        <v>204</v>
      </c>
      <c r="C61" s="255">
        <v>7</v>
      </c>
      <c r="D61" s="256">
        <v>3439153.5</v>
      </c>
      <c r="E61" s="255"/>
      <c r="F61" s="256"/>
      <c r="G61" s="256"/>
      <c r="H61" s="256"/>
      <c r="I61" s="256"/>
      <c r="J61" s="256"/>
      <c r="K61" s="255"/>
      <c r="L61" s="256"/>
      <c r="M61" s="255">
        <v>1</v>
      </c>
      <c r="N61" s="255">
        <v>8</v>
      </c>
      <c r="O61" s="256">
        <v>3439153.5</v>
      </c>
      <c r="P61" s="39">
        <v>0.45418909839351868</v>
      </c>
      <c r="Q61" s="39">
        <v>0.79129574678536096</v>
      </c>
    </row>
    <row r="62" spans="1:17" s="69" customFormat="1" ht="12" x14ac:dyDescent="0.15">
      <c r="A62" s="453" t="s">
        <v>205</v>
      </c>
      <c r="B62" s="454" t="s">
        <v>206</v>
      </c>
      <c r="C62" s="253">
        <v>17</v>
      </c>
      <c r="D62" s="254">
        <v>57825902.799999997</v>
      </c>
      <c r="E62" s="253"/>
      <c r="F62" s="254"/>
      <c r="G62" s="254"/>
      <c r="H62" s="254"/>
      <c r="I62" s="254">
        <v>1</v>
      </c>
      <c r="J62" s="254">
        <v>-800000</v>
      </c>
      <c r="K62" s="253"/>
      <c r="L62" s="254"/>
      <c r="M62" s="253">
        <v>2</v>
      </c>
      <c r="N62" s="253">
        <v>20</v>
      </c>
      <c r="O62" s="254">
        <v>57025902.799999997</v>
      </c>
      <c r="P62" s="37">
        <v>7.5310809412282502</v>
      </c>
      <c r="Q62" s="37">
        <v>1.9782393669634024</v>
      </c>
    </row>
    <row r="63" spans="1:17" s="69" customFormat="1" ht="12" x14ac:dyDescent="0.15">
      <c r="A63" s="455" t="s">
        <v>378</v>
      </c>
      <c r="B63" s="456" t="s">
        <v>379</v>
      </c>
      <c r="C63" s="255">
        <v>1</v>
      </c>
      <c r="D63" s="256">
        <v>532401</v>
      </c>
      <c r="E63" s="255"/>
      <c r="F63" s="256"/>
      <c r="G63" s="256"/>
      <c r="H63" s="256"/>
      <c r="I63" s="256"/>
      <c r="J63" s="256"/>
      <c r="K63" s="255"/>
      <c r="L63" s="256"/>
      <c r="M63" s="255">
        <v>0</v>
      </c>
      <c r="N63" s="255">
        <v>1</v>
      </c>
      <c r="O63" s="256">
        <v>532401</v>
      </c>
      <c r="P63" s="39">
        <v>7.0311118760418151E-2</v>
      </c>
      <c r="Q63" s="39">
        <v>9.8911968348170121E-2</v>
      </c>
    </row>
    <row r="64" spans="1:17" s="69" customFormat="1" ht="12" x14ac:dyDescent="0.15">
      <c r="A64" s="453" t="s">
        <v>207</v>
      </c>
      <c r="B64" s="454" t="s">
        <v>208</v>
      </c>
      <c r="C64" s="253"/>
      <c r="D64" s="254"/>
      <c r="E64" s="253">
        <v>1</v>
      </c>
      <c r="F64" s="254">
        <v>34713</v>
      </c>
      <c r="G64" s="254"/>
      <c r="H64" s="254"/>
      <c r="I64" s="254"/>
      <c r="J64" s="254"/>
      <c r="K64" s="253"/>
      <c r="L64" s="254"/>
      <c r="M64" s="253">
        <v>1</v>
      </c>
      <c r="N64" s="253">
        <v>2</v>
      </c>
      <c r="O64" s="254">
        <v>34713</v>
      </c>
      <c r="P64" s="37">
        <v>4.5843450059830752E-3</v>
      </c>
      <c r="Q64" s="37">
        <v>0.19782393669634024</v>
      </c>
    </row>
    <row r="65" spans="1:17" s="69" customFormat="1" ht="18" x14ac:dyDescent="0.15">
      <c r="A65" s="455" t="s">
        <v>449</v>
      </c>
      <c r="B65" s="456" t="s">
        <v>450</v>
      </c>
      <c r="C65" s="255">
        <v>1</v>
      </c>
      <c r="D65" s="256">
        <v>449900</v>
      </c>
      <c r="E65" s="255"/>
      <c r="F65" s="256"/>
      <c r="G65" s="256"/>
      <c r="H65" s="256"/>
      <c r="I65" s="256"/>
      <c r="J65" s="256"/>
      <c r="K65" s="255"/>
      <c r="L65" s="256"/>
      <c r="M65" s="255">
        <v>0</v>
      </c>
      <c r="N65" s="255">
        <v>1</v>
      </c>
      <c r="O65" s="256">
        <v>449900</v>
      </c>
      <c r="P65" s="39">
        <v>5.9415689170967234E-2</v>
      </c>
      <c r="Q65" s="39">
        <v>9.8911968348170121E-2</v>
      </c>
    </row>
    <row r="66" spans="1:17" s="69" customFormat="1" ht="12" x14ac:dyDescent="0.15">
      <c r="A66" s="453" t="s">
        <v>209</v>
      </c>
      <c r="B66" s="454" t="s">
        <v>210</v>
      </c>
      <c r="C66" s="253">
        <v>8</v>
      </c>
      <c r="D66" s="254">
        <v>1978988.5</v>
      </c>
      <c r="E66" s="253">
        <v>1</v>
      </c>
      <c r="F66" s="254">
        <v>53335</v>
      </c>
      <c r="G66" s="254"/>
      <c r="H66" s="254"/>
      <c r="I66" s="254"/>
      <c r="J66" s="254"/>
      <c r="K66" s="253"/>
      <c r="L66" s="254"/>
      <c r="M66" s="253">
        <v>0</v>
      </c>
      <c r="N66" s="253">
        <v>9</v>
      </c>
      <c r="O66" s="254">
        <v>2032323.5</v>
      </c>
      <c r="P66" s="37">
        <v>0.26839720242465492</v>
      </c>
      <c r="Q66" s="37">
        <v>0.89020771513353114</v>
      </c>
    </row>
    <row r="67" spans="1:17" s="69" customFormat="1" ht="18" x14ac:dyDescent="0.15">
      <c r="A67" s="455" t="s">
        <v>288</v>
      </c>
      <c r="B67" s="456" t="s">
        <v>289</v>
      </c>
      <c r="C67" s="255">
        <v>1</v>
      </c>
      <c r="D67" s="256">
        <v>6244944</v>
      </c>
      <c r="E67" s="255"/>
      <c r="F67" s="256"/>
      <c r="G67" s="256"/>
      <c r="H67" s="256"/>
      <c r="I67" s="256"/>
      <c r="J67" s="256"/>
      <c r="K67" s="255"/>
      <c r="L67" s="256"/>
      <c r="M67" s="255">
        <v>0</v>
      </c>
      <c r="N67" s="255">
        <v>1</v>
      </c>
      <c r="O67" s="256">
        <v>6244944</v>
      </c>
      <c r="P67" s="39">
        <v>0.82473361101155096</v>
      </c>
      <c r="Q67" s="39">
        <v>9.8911968348170121E-2</v>
      </c>
    </row>
    <row r="68" spans="1:17" s="69" customFormat="1" ht="12" x14ac:dyDescent="0.15">
      <c r="A68" s="453" t="s">
        <v>211</v>
      </c>
      <c r="B68" s="454" t="s">
        <v>212</v>
      </c>
      <c r="C68" s="253">
        <v>14</v>
      </c>
      <c r="D68" s="254">
        <v>38428238.219999999</v>
      </c>
      <c r="E68" s="253"/>
      <c r="F68" s="254"/>
      <c r="G68" s="254"/>
      <c r="H68" s="254"/>
      <c r="I68" s="254"/>
      <c r="J68" s="254"/>
      <c r="K68" s="253"/>
      <c r="L68" s="254"/>
      <c r="M68" s="253">
        <v>1</v>
      </c>
      <c r="N68" s="253">
        <v>15</v>
      </c>
      <c r="O68" s="254">
        <v>38428238.219999999</v>
      </c>
      <c r="P68" s="37">
        <v>5.0749950154865591</v>
      </c>
      <c r="Q68" s="37">
        <v>1.4836795252225521</v>
      </c>
    </row>
    <row r="69" spans="1:17" s="69" customFormat="1" ht="12" x14ac:dyDescent="0.15">
      <c r="A69" s="455" t="s">
        <v>213</v>
      </c>
      <c r="B69" s="456" t="s">
        <v>214</v>
      </c>
      <c r="C69" s="255">
        <v>3</v>
      </c>
      <c r="D69" s="256">
        <v>2845737.3</v>
      </c>
      <c r="E69" s="255">
        <v>1</v>
      </c>
      <c r="F69" s="256">
        <v>10900</v>
      </c>
      <c r="G69" s="256"/>
      <c r="H69" s="256"/>
      <c r="I69" s="256"/>
      <c r="J69" s="256"/>
      <c r="K69" s="255"/>
      <c r="L69" s="256"/>
      <c r="M69" s="255">
        <v>0</v>
      </c>
      <c r="N69" s="255">
        <v>4</v>
      </c>
      <c r="O69" s="256">
        <v>2856637.3</v>
      </c>
      <c r="P69" s="39">
        <v>0.37725955521447224</v>
      </c>
      <c r="Q69" s="39">
        <v>0.39564787339268048</v>
      </c>
    </row>
    <row r="70" spans="1:17" s="69" customFormat="1" ht="12" x14ac:dyDescent="0.15">
      <c r="A70" s="453" t="s">
        <v>215</v>
      </c>
      <c r="B70" s="454" t="s">
        <v>216</v>
      </c>
      <c r="C70" s="253">
        <v>1</v>
      </c>
      <c r="D70" s="254">
        <v>1980000</v>
      </c>
      <c r="E70" s="253"/>
      <c r="F70" s="254"/>
      <c r="G70" s="254"/>
      <c r="H70" s="254"/>
      <c r="I70" s="254"/>
      <c r="J70" s="254"/>
      <c r="K70" s="253"/>
      <c r="L70" s="254"/>
      <c r="M70" s="253">
        <v>0</v>
      </c>
      <c r="N70" s="253">
        <v>1</v>
      </c>
      <c r="O70" s="254">
        <v>1980000</v>
      </c>
      <c r="P70" s="37">
        <v>0.26148714060572376</v>
      </c>
      <c r="Q70" s="37">
        <v>9.8911968348170121E-2</v>
      </c>
    </row>
    <row r="71" spans="1:17" s="69" customFormat="1" ht="12" x14ac:dyDescent="0.15">
      <c r="A71" s="455" t="s">
        <v>217</v>
      </c>
      <c r="B71" s="456" t="s">
        <v>218</v>
      </c>
      <c r="C71" s="255">
        <v>9</v>
      </c>
      <c r="D71" s="256">
        <v>148336692.40000001</v>
      </c>
      <c r="E71" s="255">
        <v>2</v>
      </c>
      <c r="F71" s="256">
        <v>906559.17</v>
      </c>
      <c r="G71" s="256"/>
      <c r="H71" s="256"/>
      <c r="I71" s="256">
        <v>5</v>
      </c>
      <c r="J71" s="256">
        <v>-4336913.3199999994</v>
      </c>
      <c r="K71" s="255"/>
      <c r="L71" s="256"/>
      <c r="M71" s="255">
        <v>0</v>
      </c>
      <c r="N71" s="255">
        <v>16</v>
      </c>
      <c r="O71" s="256">
        <v>144906338.25</v>
      </c>
      <c r="P71" s="39">
        <v>19.136941436686019</v>
      </c>
      <c r="Q71" s="39">
        <v>1.5825914935707219</v>
      </c>
    </row>
    <row r="72" spans="1:17" s="69" customFormat="1" ht="12" x14ac:dyDescent="0.15">
      <c r="A72" s="453" t="s">
        <v>219</v>
      </c>
      <c r="B72" s="454" t="s">
        <v>220</v>
      </c>
      <c r="C72" s="253">
        <v>1</v>
      </c>
      <c r="D72" s="254">
        <v>317456.17</v>
      </c>
      <c r="E72" s="253"/>
      <c r="F72" s="254"/>
      <c r="G72" s="254"/>
      <c r="H72" s="254"/>
      <c r="I72" s="254"/>
      <c r="J72" s="254"/>
      <c r="K72" s="253"/>
      <c r="L72" s="254"/>
      <c r="M72" s="253">
        <v>0</v>
      </c>
      <c r="N72" s="253">
        <v>1</v>
      </c>
      <c r="O72" s="254">
        <v>317456.17</v>
      </c>
      <c r="P72" s="37">
        <v>4.1924599071184114E-2</v>
      </c>
      <c r="Q72" s="37">
        <v>9.8911968348170121E-2</v>
      </c>
    </row>
    <row r="73" spans="1:17" s="69" customFormat="1" ht="12" x14ac:dyDescent="0.15">
      <c r="A73" s="455" t="s">
        <v>221</v>
      </c>
      <c r="B73" s="456" t="s">
        <v>222</v>
      </c>
      <c r="C73" s="255">
        <v>72</v>
      </c>
      <c r="D73" s="256">
        <v>7844062</v>
      </c>
      <c r="E73" s="255"/>
      <c r="F73" s="256"/>
      <c r="G73" s="256"/>
      <c r="H73" s="256"/>
      <c r="I73" s="256">
        <v>10</v>
      </c>
      <c r="J73" s="256">
        <v>-270000</v>
      </c>
      <c r="K73" s="255"/>
      <c r="L73" s="256"/>
      <c r="M73" s="255">
        <v>0</v>
      </c>
      <c r="N73" s="255">
        <v>82</v>
      </c>
      <c r="O73" s="256">
        <v>7574062</v>
      </c>
      <c r="P73" s="39">
        <v>1.0002625329042776</v>
      </c>
      <c r="Q73" s="39">
        <v>8.1107814045499502</v>
      </c>
    </row>
    <row r="74" spans="1:17" s="69" customFormat="1" ht="12" x14ac:dyDescent="0.15">
      <c r="A74" s="453" t="s">
        <v>223</v>
      </c>
      <c r="B74" s="454" t="s">
        <v>224</v>
      </c>
      <c r="C74" s="253">
        <v>4</v>
      </c>
      <c r="D74" s="254">
        <v>2630000</v>
      </c>
      <c r="E74" s="253">
        <v>1</v>
      </c>
      <c r="F74" s="254">
        <v>90000</v>
      </c>
      <c r="G74" s="254"/>
      <c r="H74" s="254"/>
      <c r="I74" s="254"/>
      <c r="J74" s="254"/>
      <c r="K74" s="253"/>
      <c r="L74" s="254"/>
      <c r="M74" s="253">
        <v>0</v>
      </c>
      <c r="N74" s="253">
        <v>5</v>
      </c>
      <c r="O74" s="254">
        <v>2720000</v>
      </c>
      <c r="P74" s="37">
        <v>0.3592146578018024</v>
      </c>
      <c r="Q74" s="37">
        <v>0.4945598417408506</v>
      </c>
    </row>
    <row r="75" spans="1:17" s="69" customFormat="1" ht="18" x14ac:dyDescent="0.15">
      <c r="A75" s="455" t="s">
        <v>502</v>
      </c>
      <c r="B75" s="456" t="s">
        <v>503</v>
      </c>
      <c r="C75" s="255">
        <v>1</v>
      </c>
      <c r="D75" s="256">
        <v>2396904.9900000002</v>
      </c>
      <c r="E75" s="255"/>
      <c r="F75" s="256"/>
      <c r="G75" s="256"/>
      <c r="H75" s="256"/>
      <c r="I75" s="256"/>
      <c r="J75" s="256"/>
      <c r="K75" s="255"/>
      <c r="L75" s="256"/>
      <c r="M75" s="255">
        <v>0</v>
      </c>
      <c r="N75" s="255">
        <v>1</v>
      </c>
      <c r="O75" s="256">
        <v>2396904.9900000002</v>
      </c>
      <c r="P75" s="39">
        <v>0.31654536976701564</v>
      </c>
      <c r="Q75" s="39">
        <v>9.8911968348170121E-2</v>
      </c>
    </row>
    <row r="76" spans="1:17" s="69" customFormat="1" ht="12" x14ac:dyDescent="0.15">
      <c r="A76" s="453" t="s">
        <v>225</v>
      </c>
      <c r="B76" s="454" t="s">
        <v>226</v>
      </c>
      <c r="C76" s="253">
        <v>2</v>
      </c>
      <c r="D76" s="254">
        <v>6075680.3700000001</v>
      </c>
      <c r="E76" s="253"/>
      <c r="F76" s="254"/>
      <c r="G76" s="254"/>
      <c r="H76" s="254"/>
      <c r="I76" s="254"/>
      <c r="J76" s="254"/>
      <c r="K76" s="253"/>
      <c r="L76" s="254"/>
      <c r="M76" s="253">
        <v>0</v>
      </c>
      <c r="N76" s="253">
        <v>2</v>
      </c>
      <c r="O76" s="254">
        <v>6075680.3700000001</v>
      </c>
      <c r="P76" s="37">
        <v>0.8023799430230435</v>
      </c>
      <c r="Q76" s="37">
        <v>0.19782393669634024</v>
      </c>
    </row>
    <row r="77" spans="1:17" s="69" customFormat="1" ht="12" x14ac:dyDescent="0.15">
      <c r="A77" s="455" t="s">
        <v>227</v>
      </c>
      <c r="B77" s="456" t="s">
        <v>228</v>
      </c>
      <c r="C77" s="255">
        <v>6</v>
      </c>
      <c r="D77" s="256">
        <v>12985611.51</v>
      </c>
      <c r="E77" s="255"/>
      <c r="F77" s="256"/>
      <c r="G77" s="256"/>
      <c r="H77" s="256"/>
      <c r="I77" s="256"/>
      <c r="J77" s="256"/>
      <c r="K77" s="255"/>
      <c r="L77" s="256"/>
      <c r="M77" s="255">
        <v>0</v>
      </c>
      <c r="N77" s="255">
        <v>6</v>
      </c>
      <c r="O77" s="256">
        <v>12985611.51</v>
      </c>
      <c r="P77" s="39">
        <v>1.714934556952866</v>
      </c>
      <c r="Q77" s="39">
        <v>0.59347181008902083</v>
      </c>
    </row>
    <row r="78" spans="1:17" s="69" customFormat="1" ht="12" x14ac:dyDescent="0.15">
      <c r="A78" s="453" t="s">
        <v>229</v>
      </c>
      <c r="B78" s="454" t="s">
        <v>230</v>
      </c>
      <c r="C78" s="253">
        <v>5</v>
      </c>
      <c r="D78" s="254">
        <v>7984612</v>
      </c>
      <c r="E78" s="253"/>
      <c r="F78" s="254"/>
      <c r="G78" s="254"/>
      <c r="H78" s="254"/>
      <c r="I78" s="254"/>
      <c r="J78" s="254"/>
      <c r="K78" s="253"/>
      <c r="L78" s="254"/>
      <c r="M78" s="253">
        <v>0</v>
      </c>
      <c r="N78" s="253">
        <v>5</v>
      </c>
      <c r="O78" s="254">
        <v>7984612</v>
      </c>
      <c r="P78" s="37">
        <v>1.0544814953162369</v>
      </c>
      <c r="Q78" s="37">
        <v>0.4945598417408506</v>
      </c>
    </row>
    <row r="79" spans="1:17" s="69" customFormat="1" ht="12" x14ac:dyDescent="0.15">
      <c r="A79" s="455" t="s">
        <v>231</v>
      </c>
      <c r="B79" s="456" t="s">
        <v>232</v>
      </c>
      <c r="C79" s="255">
        <v>1</v>
      </c>
      <c r="D79" s="256">
        <v>3240000</v>
      </c>
      <c r="E79" s="255"/>
      <c r="F79" s="256"/>
      <c r="G79" s="256"/>
      <c r="H79" s="256"/>
      <c r="I79" s="256"/>
      <c r="J79" s="256"/>
      <c r="K79" s="255"/>
      <c r="L79" s="256"/>
      <c r="M79" s="255">
        <v>0</v>
      </c>
      <c r="N79" s="255">
        <v>1</v>
      </c>
      <c r="O79" s="256">
        <v>3240000</v>
      </c>
      <c r="P79" s="39">
        <v>0.42788804826391169</v>
      </c>
      <c r="Q79" s="39">
        <v>9.8911968348170121E-2</v>
      </c>
    </row>
    <row r="80" spans="1:17" s="69" customFormat="1" ht="12" x14ac:dyDescent="0.15">
      <c r="A80" s="453" t="s">
        <v>233</v>
      </c>
      <c r="B80" s="454" t="s">
        <v>234</v>
      </c>
      <c r="C80" s="253">
        <v>2</v>
      </c>
      <c r="D80" s="254">
        <v>1292508.6000000001</v>
      </c>
      <c r="E80" s="253"/>
      <c r="F80" s="254"/>
      <c r="G80" s="254"/>
      <c r="H80" s="254"/>
      <c r="I80" s="254"/>
      <c r="J80" s="254"/>
      <c r="K80" s="253"/>
      <c r="L80" s="254"/>
      <c r="M80" s="253">
        <v>0</v>
      </c>
      <c r="N80" s="253">
        <v>2</v>
      </c>
      <c r="O80" s="254">
        <v>1292508.6000000001</v>
      </c>
      <c r="P80" s="37">
        <v>0.17069413031429656</v>
      </c>
      <c r="Q80" s="37">
        <v>0.19782393669634024</v>
      </c>
    </row>
    <row r="81" spans="1:17" s="69" customFormat="1" ht="12" x14ac:dyDescent="0.15">
      <c r="A81" s="455" t="s">
        <v>366</v>
      </c>
      <c r="B81" s="456" t="s">
        <v>367</v>
      </c>
      <c r="C81" s="255">
        <v>1</v>
      </c>
      <c r="D81" s="256">
        <v>662814</v>
      </c>
      <c r="E81" s="255">
        <v>1</v>
      </c>
      <c r="F81" s="256">
        <v>93312</v>
      </c>
      <c r="G81" s="256"/>
      <c r="H81" s="256"/>
      <c r="I81" s="256"/>
      <c r="J81" s="256"/>
      <c r="K81" s="255"/>
      <c r="L81" s="256"/>
      <c r="M81" s="255">
        <v>0</v>
      </c>
      <c r="N81" s="255">
        <v>2</v>
      </c>
      <c r="O81" s="256">
        <v>756126</v>
      </c>
      <c r="P81" s="39">
        <v>9.9857184685678543E-2</v>
      </c>
      <c r="Q81" s="39">
        <v>0.19782393669634024</v>
      </c>
    </row>
    <row r="82" spans="1:17" s="69" customFormat="1" ht="12" x14ac:dyDescent="0.15">
      <c r="A82" s="453" t="s">
        <v>235</v>
      </c>
      <c r="B82" s="454" t="s">
        <v>236</v>
      </c>
      <c r="C82" s="253">
        <v>11</v>
      </c>
      <c r="D82" s="254">
        <v>12610083.130000001</v>
      </c>
      <c r="E82" s="253"/>
      <c r="F82" s="254"/>
      <c r="G82" s="254"/>
      <c r="H82" s="254"/>
      <c r="I82" s="254">
        <v>1</v>
      </c>
      <c r="J82" s="254">
        <v>-2359.8000000000002</v>
      </c>
      <c r="K82" s="253"/>
      <c r="L82" s="254"/>
      <c r="M82" s="253">
        <v>0</v>
      </c>
      <c r="N82" s="253">
        <v>12</v>
      </c>
      <c r="O82" s="254">
        <v>12607723.33</v>
      </c>
      <c r="P82" s="37">
        <v>1.6650290520756432</v>
      </c>
      <c r="Q82" s="37">
        <v>1.1869436201780417</v>
      </c>
    </row>
    <row r="83" spans="1:17" s="69" customFormat="1" ht="12" x14ac:dyDescent="0.15">
      <c r="A83" s="455" t="s">
        <v>237</v>
      </c>
      <c r="B83" s="456" t="s">
        <v>238</v>
      </c>
      <c r="C83" s="255">
        <v>8</v>
      </c>
      <c r="D83" s="256">
        <v>11405524</v>
      </c>
      <c r="E83" s="255">
        <v>2</v>
      </c>
      <c r="F83" s="256">
        <v>688748.4</v>
      </c>
      <c r="G83" s="256"/>
      <c r="H83" s="256"/>
      <c r="I83" s="256">
        <v>1</v>
      </c>
      <c r="J83" s="256">
        <v>-200000</v>
      </c>
      <c r="K83" s="255"/>
      <c r="L83" s="256"/>
      <c r="M83" s="255">
        <v>0</v>
      </c>
      <c r="N83" s="255">
        <v>11</v>
      </c>
      <c r="O83" s="256">
        <v>11894272.4</v>
      </c>
      <c r="P83" s="39">
        <v>1.5708077168997876</v>
      </c>
      <c r="Q83" s="39">
        <v>1.0880316518298714</v>
      </c>
    </row>
    <row r="84" spans="1:17" s="69" customFormat="1" ht="12" x14ac:dyDescent="0.15">
      <c r="A84" s="453" t="s">
        <v>239</v>
      </c>
      <c r="B84" s="454" t="s">
        <v>240</v>
      </c>
      <c r="C84" s="253">
        <v>34</v>
      </c>
      <c r="D84" s="254">
        <v>51397120.590000004</v>
      </c>
      <c r="E84" s="253"/>
      <c r="F84" s="254"/>
      <c r="G84" s="254"/>
      <c r="H84" s="254"/>
      <c r="I84" s="254">
        <v>1</v>
      </c>
      <c r="J84" s="254">
        <v>-405850</v>
      </c>
      <c r="K84" s="253"/>
      <c r="L84" s="254"/>
      <c r="M84" s="253">
        <v>2</v>
      </c>
      <c r="N84" s="253">
        <v>37</v>
      </c>
      <c r="O84" s="254">
        <v>50991270.590000004</v>
      </c>
      <c r="P84" s="37">
        <v>6.734121991127191</v>
      </c>
      <c r="Q84" s="37">
        <v>3.6597428288822944</v>
      </c>
    </row>
    <row r="85" spans="1:17" s="69" customFormat="1" ht="12" x14ac:dyDescent="0.15">
      <c r="A85" s="455" t="s">
        <v>312</v>
      </c>
      <c r="B85" s="456" t="s">
        <v>313</v>
      </c>
      <c r="C85" s="255">
        <v>2</v>
      </c>
      <c r="D85" s="256">
        <v>1218613</v>
      </c>
      <c r="E85" s="255">
        <v>1</v>
      </c>
      <c r="F85" s="256">
        <v>42000</v>
      </c>
      <c r="G85" s="256"/>
      <c r="H85" s="256"/>
      <c r="I85" s="256"/>
      <c r="J85" s="256"/>
      <c r="K85" s="255"/>
      <c r="L85" s="256"/>
      <c r="M85" s="255">
        <v>0</v>
      </c>
      <c r="N85" s="255">
        <v>3</v>
      </c>
      <c r="O85" s="256">
        <v>1260613</v>
      </c>
      <c r="P85" s="39">
        <v>0.16648186302040568</v>
      </c>
      <c r="Q85" s="39">
        <v>0.29673590504451042</v>
      </c>
    </row>
    <row r="86" spans="1:17" s="69" customFormat="1" ht="12" x14ac:dyDescent="0.15">
      <c r="A86" s="453" t="s">
        <v>241</v>
      </c>
      <c r="B86" s="454" t="s">
        <v>242</v>
      </c>
      <c r="C86" s="253">
        <v>3</v>
      </c>
      <c r="D86" s="254">
        <v>889793.9</v>
      </c>
      <c r="E86" s="253">
        <v>1</v>
      </c>
      <c r="F86" s="254">
        <v>5200</v>
      </c>
      <c r="G86" s="254"/>
      <c r="H86" s="254"/>
      <c r="I86" s="254"/>
      <c r="J86" s="254"/>
      <c r="K86" s="253"/>
      <c r="L86" s="254"/>
      <c r="M86" s="253">
        <v>0</v>
      </c>
      <c r="N86" s="253">
        <v>4</v>
      </c>
      <c r="O86" s="254">
        <v>894993.9</v>
      </c>
      <c r="P86" s="37">
        <v>0.11819666453058843</v>
      </c>
      <c r="Q86" s="37">
        <v>0.39564787339268048</v>
      </c>
    </row>
    <row r="87" spans="1:17" s="69" customFormat="1" ht="12" x14ac:dyDescent="0.15">
      <c r="A87" s="455" t="s">
        <v>290</v>
      </c>
      <c r="B87" s="456" t="s">
        <v>291</v>
      </c>
      <c r="C87" s="255">
        <v>23</v>
      </c>
      <c r="D87" s="256">
        <v>9330040</v>
      </c>
      <c r="E87" s="255"/>
      <c r="F87" s="256"/>
      <c r="G87" s="256"/>
      <c r="H87" s="256"/>
      <c r="I87" s="256"/>
      <c r="J87" s="256"/>
      <c r="K87" s="255"/>
      <c r="L87" s="256"/>
      <c r="M87" s="255">
        <v>0</v>
      </c>
      <c r="N87" s="255">
        <v>23</v>
      </c>
      <c r="O87" s="256">
        <v>9330040</v>
      </c>
      <c r="P87" s="39">
        <v>1.2321643845136501</v>
      </c>
      <c r="Q87" s="39">
        <v>2.2749752720079131</v>
      </c>
    </row>
    <row r="88" spans="1:17" s="69" customFormat="1" ht="12" x14ac:dyDescent="0.15">
      <c r="A88" s="453" t="s">
        <v>243</v>
      </c>
      <c r="B88" s="454" t="s">
        <v>244</v>
      </c>
      <c r="C88" s="253">
        <v>46</v>
      </c>
      <c r="D88" s="254">
        <v>7457624</v>
      </c>
      <c r="E88" s="253">
        <v>1</v>
      </c>
      <c r="F88" s="254">
        <v>5000</v>
      </c>
      <c r="G88" s="254"/>
      <c r="H88" s="254"/>
      <c r="I88" s="254">
        <v>2</v>
      </c>
      <c r="J88" s="254">
        <v>-20527</v>
      </c>
      <c r="K88" s="253"/>
      <c r="L88" s="254"/>
      <c r="M88" s="253">
        <v>1</v>
      </c>
      <c r="N88" s="253">
        <v>50</v>
      </c>
      <c r="O88" s="254">
        <v>7442097</v>
      </c>
      <c r="P88" s="37">
        <v>0.98283467911133082</v>
      </c>
      <c r="Q88" s="37">
        <v>4.9455984174085064</v>
      </c>
    </row>
    <row r="89" spans="1:17" s="69" customFormat="1" ht="12" x14ac:dyDescent="0.15">
      <c r="A89" s="455" t="s">
        <v>374</v>
      </c>
      <c r="B89" s="456" t="s">
        <v>375</v>
      </c>
      <c r="C89" s="255">
        <v>74</v>
      </c>
      <c r="D89" s="256">
        <v>31444759.040000007</v>
      </c>
      <c r="E89" s="255"/>
      <c r="F89" s="256"/>
      <c r="G89" s="256"/>
      <c r="H89" s="256"/>
      <c r="I89" s="256">
        <v>1</v>
      </c>
      <c r="J89" s="256">
        <v>-3923823.17</v>
      </c>
      <c r="K89" s="255"/>
      <c r="L89" s="256"/>
      <c r="M89" s="255">
        <v>0</v>
      </c>
      <c r="N89" s="255">
        <v>75</v>
      </c>
      <c r="O89" s="256">
        <v>27520935.870000005</v>
      </c>
      <c r="P89" s="39">
        <v>3.6345307209291908</v>
      </c>
      <c r="Q89" s="39">
        <v>7.4183976261127587</v>
      </c>
    </row>
    <row r="90" spans="1:17" s="69" customFormat="1" ht="18" x14ac:dyDescent="0.15">
      <c r="A90" s="453" t="s">
        <v>292</v>
      </c>
      <c r="B90" s="454" t="s">
        <v>293</v>
      </c>
      <c r="C90" s="253">
        <v>3</v>
      </c>
      <c r="D90" s="254">
        <v>2657972.5299999998</v>
      </c>
      <c r="E90" s="253"/>
      <c r="F90" s="254"/>
      <c r="G90" s="254"/>
      <c r="H90" s="254"/>
      <c r="I90" s="254"/>
      <c r="J90" s="254"/>
      <c r="K90" s="253"/>
      <c r="L90" s="254"/>
      <c r="M90" s="253">
        <v>0</v>
      </c>
      <c r="N90" s="253">
        <v>3</v>
      </c>
      <c r="O90" s="254">
        <v>2657972.5299999998</v>
      </c>
      <c r="P90" s="37">
        <v>0.3510230488274047</v>
      </c>
      <c r="Q90" s="37">
        <v>0.29673590504451042</v>
      </c>
    </row>
    <row r="91" spans="1:17" s="69" customFormat="1" ht="12" x14ac:dyDescent="0.15">
      <c r="A91" s="455" t="s">
        <v>590</v>
      </c>
      <c r="B91" s="456" t="s">
        <v>591</v>
      </c>
      <c r="C91" s="255">
        <v>1</v>
      </c>
      <c r="D91" s="256">
        <v>1048000</v>
      </c>
      <c r="E91" s="255"/>
      <c r="F91" s="256"/>
      <c r="G91" s="256"/>
      <c r="H91" s="256"/>
      <c r="I91" s="256"/>
      <c r="J91" s="256"/>
      <c r="K91" s="255"/>
      <c r="L91" s="256"/>
      <c r="M91" s="255">
        <v>0</v>
      </c>
      <c r="N91" s="255">
        <v>1</v>
      </c>
      <c r="O91" s="256">
        <v>1048000</v>
      </c>
      <c r="P91" s="39">
        <v>0.1384032946236356</v>
      </c>
      <c r="Q91" s="39">
        <v>9.8911968348170121E-2</v>
      </c>
    </row>
    <row r="92" spans="1:17" s="69" customFormat="1" ht="12" x14ac:dyDescent="0.15">
      <c r="A92" s="453" t="s">
        <v>247</v>
      </c>
      <c r="B92" s="454" t="s">
        <v>248</v>
      </c>
      <c r="C92" s="253">
        <v>9</v>
      </c>
      <c r="D92" s="254">
        <v>7157876.8399999999</v>
      </c>
      <c r="E92" s="253"/>
      <c r="F92" s="254"/>
      <c r="G92" s="254"/>
      <c r="H92" s="254"/>
      <c r="I92" s="254"/>
      <c r="J92" s="254"/>
      <c r="K92" s="253"/>
      <c r="L92" s="254"/>
      <c r="M92" s="253">
        <v>0</v>
      </c>
      <c r="N92" s="253">
        <v>9</v>
      </c>
      <c r="O92" s="254">
        <v>7157876.8399999999</v>
      </c>
      <c r="P92" s="37">
        <v>0.94529936752501698</v>
      </c>
      <c r="Q92" s="37">
        <v>0.89020771513353114</v>
      </c>
    </row>
    <row r="93" spans="1:17" s="69" customFormat="1" ht="18" x14ac:dyDescent="0.15">
      <c r="A93" s="455" t="s">
        <v>249</v>
      </c>
      <c r="B93" s="456" t="s">
        <v>250</v>
      </c>
      <c r="C93" s="255">
        <v>7</v>
      </c>
      <c r="D93" s="256">
        <v>12446095.58</v>
      </c>
      <c r="E93" s="255"/>
      <c r="F93" s="256"/>
      <c r="G93" s="256"/>
      <c r="H93" s="256"/>
      <c r="I93" s="256">
        <v>1</v>
      </c>
      <c r="J93" s="256">
        <v>-650000</v>
      </c>
      <c r="K93" s="255"/>
      <c r="L93" s="256"/>
      <c r="M93" s="255">
        <v>0</v>
      </c>
      <c r="N93" s="255">
        <v>8</v>
      </c>
      <c r="O93" s="256">
        <v>11796095.58</v>
      </c>
      <c r="P93" s="39">
        <v>1.5578420724878872</v>
      </c>
      <c r="Q93" s="39">
        <v>0.79129574678536096</v>
      </c>
    </row>
    <row r="94" spans="1:17" s="69" customFormat="1" ht="12" x14ac:dyDescent="0.15">
      <c r="A94" s="453" t="s">
        <v>251</v>
      </c>
      <c r="B94" s="454" t="s">
        <v>252</v>
      </c>
      <c r="C94" s="253">
        <v>24</v>
      </c>
      <c r="D94" s="254">
        <v>8970726.6400000006</v>
      </c>
      <c r="E94" s="253">
        <v>3</v>
      </c>
      <c r="F94" s="254">
        <v>5000</v>
      </c>
      <c r="G94" s="254"/>
      <c r="H94" s="254"/>
      <c r="I94" s="254"/>
      <c r="J94" s="254"/>
      <c r="K94" s="253">
        <v>1</v>
      </c>
      <c r="L94" s="254">
        <v>-20800</v>
      </c>
      <c r="M94" s="253">
        <v>1</v>
      </c>
      <c r="N94" s="253">
        <v>29</v>
      </c>
      <c r="O94" s="254">
        <v>8954926.6400000006</v>
      </c>
      <c r="P94" s="37">
        <v>1.1826253340543542</v>
      </c>
      <c r="Q94" s="37">
        <v>2.8684470820969339</v>
      </c>
    </row>
    <row r="95" spans="1:17" s="69" customFormat="1" ht="12" x14ac:dyDescent="0.15">
      <c r="A95" s="455" t="s">
        <v>560</v>
      </c>
      <c r="B95" s="456" t="s">
        <v>561</v>
      </c>
      <c r="C95" s="255">
        <v>2</v>
      </c>
      <c r="D95" s="256">
        <v>442800</v>
      </c>
      <c r="E95" s="255"/>
      <c r="F95" s="256"/>
      <c r="G95" s="256"/>
      <c r="H95" s="256"/>
      <c r="I95" s="256"/>
      <c r="J95" s="256"/>
      <c r="K95" s="255"/>
      <c r="L95" s="256"/>
      <c r="M95" s="255">
        <v>1</v>
      </c>
      <c r="N95" s="255">
        <v>3</v>
      </c>
      <c r="O95" s="256">
        <v>442800</v>
      </c>
      <c r="P95" s="39">
        <v>5.8478033262734597E-2</v>
      </c>
      <c r="Q95" s="39">
        <v>0.29673590504451042</v>
      </c>
    </row>
    <row r="96" spans="1:17" s="69" customFormat="1" ht="12" x14ac:dyDescent="0.15">
      <c r="A96" s="453" t="s">
        <v>294</v>
      </c>
      <c r="B96" s="454" t="s">
        <v>295</v>
      </c>
      <c r="C96" s="253">
        <v>1</v>
      </c>
      <c r="D96" s="254">
        <v>548940.19999999995</v>
      </c>
      <c r="E96" s="253"/>
      <c r="F96" s="254"/>
      <c r="G96" s="254"/>
      <c r="H96" s="254"/>
      <c r="I96" s="254"/>
      <c r="J96" s="254"/>
      <c r="K96" s="253"/>
      <c r="L96" s="254"/>
      <c r="M96" s="253">
        <v>0</v>
      </c>
      <c r="N96" s="253">
        <v>1</v>
      </c>
      <c r="O96" s="254">
        <v>548940.19999999995</v>
      </c>
      <c r="P96" s="37">
        <v>7.249535518259298E-2</v>
      </c>
      <c r="Q96" s="37">
        <v>9.8911968348170121E-2</v>
      </c>
    </row>
    <row r="97" spans="1:18" s="51" customFormat="1" ht="22.5" customHeight="1" thickBot="1" x14ac:dyDescent="0.25">
      <c r="A97" s="544" t="s">
        <v>1</v>
      </c>
      <c r="B97" s="545"/>
      <c r="C97" s="306">
        <v>911</v>
      </c>
      <c r="D97" s="307">
        <v>768774861.35000062</v>
      </c>
      <c r="E97" s="306">
        <v>31</v>
      </c>
      <c r="F97" s="307">
        <v>4992013.17</v>
      </c>
      <c r="G97" s="307"/>
      <c r="H97" s="307"/>
      <c r="I97" s="307">
        <v>43</v>
      </c>
      <c r="J97" s="307">
        <v>-16048666.380000003</v>
      </c>
      <c r="K97" s="306">
        <v>2</v>
      </c>
      <c r="L97" s="307">
        <v>-510800</v>
      </c>
      <c r="M97" s="306">
        <v>24</v>
      </c>
      <c r="N97" s="306">
        <v>1011</v>
      </c>
      <c r="O97" s="307">
        <v>757207408.14000058</v>
      </c>
      <c r="P97" s="308">
        <v>100</v>
      </c>
      <c r="Q97" s="309">
        <v>100</v>
      </c>
    </row>
    <row r="98" spans="1:18" ht="15" customHeight="1" x14ac:dyDescent="0.2">
      <c r="A98" s="325"/>
      <c r="B98" s="346"/>
      <c r="C98" s="325"/>
      <c r="D98" s="326"/>
      <c r="E98" s="325"/>
      <c r="F98" s="326"/>
      <c r="G98" s="326"/>
      <c r="H98" s="326"/>
      <c r="I98" s="325"/>
      <c r="J98" s="326"/>
      <c r="K98" s="325"/>
      <c r="L98" s="325"/>
      <c r="M98" s="326"/>
      <c r="N98" s="326">
        <v>12</v>
      </c>
      <c r="O98" s="326"/>
      <c r="P98" s="347"/>
      <c r="Q98" s="347"/>
    </row>
    <row r="99" spans="1:18" ht="15" customHeight="1" thickBot="1" x14ac:dyDescent="0.25">
      <c r="A99" s="325"/>
      <c r="B99" s="348" t="s">
        <v>296</v>
      </c>
      <c r="C99" s="325"/>
      <c r="D99" s="326"/>
      <c r="E99" s="325"/>
      <c r="F99" s="326"/>
      <c r="G99" s="326"/>
      <c r="H99" s="326"/>
      <c r="I99" s="325"/>
      <c r="J99" s="326"/>
      <c r="K99" s="325"/>
      <c r="L99" s="325"/>
      <c r="M99" s="326"/>
      <c r="N99" s="326">
        <v>2</v>
      </c>
      <c r="O99" s="326"/>
      <c r="P99" s="347"/>
      <c r="Q99" s="347"/>
    </row>
    <row r="100" spans="1:18" ht="15" customHeight="1" x14ac:dyDescent="0.2">
      <c r="A100" s="347"/>
      <c r="B100" s="348" t="s">
        <v>256</v>
      </c>
      <c r="C100" s="310">
        <v>307</v>
      </c>
      <c r="D100" s="311">
        <v>114883618.48999999</v>
      </c>
      <c r="E100" s="312">
        <v>2</v>
      </c>
      <c r="F100" s="311">
        <v>593274.88</v>
      </c>
      <c r="G100" s="311">
        <v>0</v>
      </c>
      <c r="H100" s="311">
        <v>0</v>
      </c>
      <c r="I100" s="311">
        <v>1</v>
      </c>
      <c r="J100" s="311">
        <v>-4492.9799999999996</v>
      </c>
      <c r="K100" s="312">
        <v>0</v>
      </c>
      <c r="L100" s="311">
        <v>0</v>
      </c>
      <c r="M100" s="312">
        <v>0</v>
      </c>
      <c r="N100" s="312">
        <v>310</v>
      </c>
      <c r="O100" s="311">
        <v>115472400.38999999</v>
      </c>
      <c r="P100" s="313">
        <v>15.249771614575941</v>
      </c>
      <c r="Q100" s="314">
        <v>30.662710187932735</v>
      </c>
      <c r="R100" s="70" t="e">
        <f>J100*100/M100</f>
        <v>#DIV/0!</v>
      </c>
    </row>
    <row r="101" spans="1:18" ht="15" customHeight="1" x14ac:dyDescent="0.2">
      <c r="A101" s="347"/>
      <c r="B101" s="348" t="s">
        <v>257</v>
      </c>
      <c r="C101" s="315">
        <v>61</v>
      </c>
      <c r="D101" s="316">
        <v>123640782.16999999</v>
      </c>
      <c r="E101" s="317">
        <v>4</v>
      </c>
      <c r="F101" s="316">
        <v>1111599.77</v>
      </c>
      <c r="G101" s="316">
        <v>0</v>
      </c>
      <c r="H101" s="316">
        <v>0</v>
      </c>
      <c r="I101" s="316">
        <v>5</v>
      </c>
      <c r="J101" s="316">
        <v>-4342671.0500000007</v>
      </c>
      <c r="K101" s="317">
        <v>0</v>
      </c>
      <c r="L101" s="316">
        <v>0</v>
      </c>
      <c r="M101" s="317">
        <v>12</v>
      </c>
      <c r="N101" s="317">
        <v>82</v>
      </c>
      <c r="O101" s="316">
        <v>120409710.88999999</v>
      </c>
      <c r="P101" s="318">
        <v>15.901813637266656</v>
      </c>
      <c r="Q101" s="319">
        <v>8.1107814045499502</v>
      </c>
      <c r="R101" s="70">
        <f t="shared" ref="R101:R102" si="0">J101*100/M101</f>
        <v>-36188925.416666672</v>
      </c>
    </row>
    <row r="102" spans="1:18" ht="15" customHeight="1" thickBot="1" x14ac:dyDescent="0.25">
      <c r="A102" s="347"/>
      <c r="B102" s="348" t="s">
        <v>258</v>
      </c>
      <c r="C102" s="320">
        <v>543</v>
      </c>
      <c r="D102" s="321">
        <v>530250460.68999994</v>
      </c>
      <c r="E102" s="322">
        <v>25</v>
      </c>
      <c r="F102" s="321">
        <v>3287138.52</v>
      </c>
      <c r="G102" s="321">
        <v>0</v>
      </c>
      <c r="H102" s="321">
        <v>0</v>
      </c>
      <c r="I102" s="321">
        <v>37</v>
      </c>
      <c r="J102" s="321">
        <v>-11701502.349999998</v>
      </c>
      <c r="K102" s="322">
        <v>2</v>
      </c>
      <c r="L102" s="321">
        <v>-510800</v>
      </c>
      <c r="M102" s="322">
        <v>12</v>
      </c>
      <c r="N102" s="322">
        <v>619</v>
      </c>
      <c r="O102" s="321">
        <v>521325296.85999995</v>
      </c>
      <c r="P102" s="323">
        <v>68.848414748157325</v>
      </c>
      <c r="Q102" s="324">
        <v>61.226508407517294</v>
      </c>
      <c r="R102" s="70">
        <f t="shared" si="0"/>
        <v>-97512519.583333313</v>
      </c>
    </row>
    <row r="103" spans="1:18" ht="15" customHeight="1" thickBot="1" x14ac:dyDescent="0.25">
      <c r="A103" s="325"/>
      <c r="B103" s="348"/>
      <c r="C103" s="325"/>
      <c r="D103" s="326"/>
      <c r="E103" s="325"/>
      <c r="F103" s="326"/>
      <c r="G103" s="326"/>
      <c r="H103" s="326"/>
      <c r="I103" s="326"/>
      <c r="J103" s="326"/>
      <c r="K103" s="325"/>
      <c r="L103" s="326"/>
      <c r="M103" s="325"/>
      <c r="N103" s="325"/>
      <c r="O103" s="326"/>
      <c r="P103" s="326"/>
      <c r="Q103" s="326"/>
      <c r="R103" s="71"/>
    </row>
    <row r="104" spans="1:18" ht="15" customHeight="1" x14ac:dyDescent="0.2">
      <c r="A104" s="325"/>
      <c r="B104" s="348" t="s">
        <v>297</v>
      </c>
      <c r="C104" s="327">
        <v>33.699231613611417</v>
      </c>
      <c r="D104" s="313">
        <v>14.943727255631067</v>
      </c>
      <c r="E104" s="328">
        <v>6.4516129032258061</v>
      </c>
      <c r="F104" s="313">
        <v>11.884481466622413</v>
      </c>
      <c r="G104" s="313">
        <v>0</v>
      </c>
      <c r="H104" s="313">
        <v>0</v>
      </c>
      <c r="I104" s="313">
        <v>2.3255813953488373</v>
      </c>
      <c r="J104" s="313">
        <v>2.7995971089530485E-2</v>
      </c>
      <c r="K104" s="328">
        <v>0</v>
      </c>
      <c r="L104" s="313">
        <v>0</v>
      </c>
      <c r="M104" s="328">
        <v>0</v>
      </c>
      <c r="N104" s="328">
        <v>30.662710187932738</v>
      </c>
      <c r="O104" s="314">
        <v>15.249771614575938</v>
      </c>
      <c r="P104" s="326"/>
      <c r="Q104" s="326"/>
      <c r="R104" s="71"/>
    </row>
    <row r="105" spans="1:18" ht="15" customHeight="1" x14ac:dyDescent="0.2">
      <c r="A105" s="325"/>
      <c r="B105" s="348" t="s">
        <v>298</v>
      </c>
      <c r="C105" s="329">
        <v>6.6959385290889131</v>
      </c>
      <c r="D105" s="318">
        <v>16.082833659893826</v>
      </c>
      <c r="E105" s="330">
        <v>12.903225806451612</v>
      </c>
      <c r="F105" s="318">
        <v>22.267564850995779</v>
      </c>
      <c r="G105" s="318">
        <v>0</v>
      </c>
      <c r="H105" s="318">
        <v>0</v>
      </c>
      <c r="I105" s="318">
        <v>11.627906976744185</v>
      </c>
      <c r="J105" s="318">
        <v>27.059388906058125</v>
      </c>
      <c r="K105" s="330">
        <v>0</v>
      </c>
      <c r="L105" s="318">
        <v>0</v>
      </c>
      <c r="M105" s="330">
        <v>50</v>
      </c>
      <c r="N105" s="330">
        <v>8.1107814045499502</v>
      </c>
      <c r="O105" s="319">
        <v>15.901813637266654</v>
      </c>
      <c r="P105" s="326"/>
      <c r="Q105" s="326"/>
      <c r="R105" s="71"/>
    </row>
    <row r="106" spans="1:18" ht="15" customHeight="1" thickBot="1" x14ac:dyDescent="0.25">
      <c r="A106" s="325"/>
      <c r="B106" s="348" t="s">
        <v>299</v>
      </c>
      <c r="C106" s="331">
        <v>59.60482985729967</v>
      </c>
      <c r="D106" s="323">
        <v>68.973439084475018</v>
      </c>
      <c r="E106" s="332">
        <v>80.645161290322577</v>
      </c>
      <c r="F106" s="323">
        <v>65.847953682381814</v>
      </c>
      <c r="G106" s="323">
        <v>0</v>
      </c>
      <c r="H106" s="323">
        <v>0</v>
      </c>
      <c r="I106" s="323">
        <v>86.04651162790698</v>
      </c>
      <c r="J106" s="323">
        <v>72.912615122852316</v>
      </c>
      <c r="K106" s="332">
        <v>100</v>
      </c>
      <c r="L106" s="323">
        <v>100</v>
      </c>
      <c r="M106" s="332">
        <v>50</v>
      </c>
      <c r="N106" s="332">
        <v>61.226508407517308</v>
      </c>
      <c r="O106" s="324">
        <v>68.84841474815731</v>
      </c>
      <c r="P106" s="326"/>
      <c r="Q106" s="326"/>
      <c r="R106" s="72"/>
    </row>
    <row r="107" spans="1:18" ht="43.5" customHeight="1" x14ac:dyDescent="0.2">
      <c r="C107" s="40" t="s">
        <v>300</v>
      </c>
      <c r="D107" s="41" t="s">
        <v>301</v>
      </c>
      <c r="E107" s="40" t="s">
        <v>302</v>
      </c>
      <c r="F107" s="41" t="s">
        <v>303</v>
      </c>
      <c r="G107" s="40" t="s">
        <v>429</v>
      </c>
      <c r="H107" s="41" t="s">
        <v>430</v>
      </c>
      <c r="I107" s="40" t="s">
        <v>431</v>
      </c>
      <c r="J107" s="41" t="s">
        <v>432</v>
      </c>
      <c r="K107" s="40" t="s">
        <v>433</v>
      </c>
      <c r="L107" s="41" t="s">
        <v>434</v>
      </c>
      <c r="M107" s="40" t="s">
        <v>304</v>
      </c>
      <c r="N107" s="40" t="s">
        <v>272</v>
      </c>
      <c r="O107" s="42" t="s">
        <v>305</v>
      </c>
      <c r="P107" s="72"/>
    </row>
    <row r="124" spans="3:6" x14ac:dyDescent="0.2">
      <c r="C124" s="43">
        <f>SUM(C7:C69)</f>
        <v>561</v>
      </c>
      <c r="D124" s="45">
        <f>SUM(D7:D69)</f>
        <v>414002553.86000007</v>
      </c>
      <c r="E124" s="43">
        <f>SUM(E7:E69)</f>
        <v>24</v>
      </c>
      <c r="F124" s="45">
        <f>SUM(F7:F69)</f>
        <v>3156199.6</v>
      </c>
    </row>
    <row r="125" spans="3:6" x14ac:dyDescent="0.2">
      <c r="C125" s="43" t="e">
        <f>SUM(#REF!)</f>
        <v>#REF!</v>
      </c>
      <c r="D125" s="45" t="e">
        <f>SUM(#REF!)</f>
        <v>#REF!</v>
      </c>
      <c r="E125" s="43" t="e">
        <f>SUM(#REF!)</f>
        <v>#REF!</v>
      </c>
      <c r="F125" s="45" t="e">
        <f>SUM(#REF!)</f>
        <v>#REF!</v>
      </c>
    </row>
    <row r="126" spans="3:6" x14ac:dyDescent="0.2">
      <c r="C126" s="43">
        <f>SUM(C97:C120)</f>
        <v>1921.9999999999998</v>
      </c>
      <c r="D126" s="45">
        <f>SUM(D97:D120)</f>
        <v>1537549822.7000005</v>
      </c>
      <c r="E126" s="43">
        <f>SUM(E97:E120)</f>
        <v>162</v>
      </c>
      <c r="F126" s="45">
        <f>SUM(F97:F120)</f>
        <v>9984126.3400000017</v>
      </c>
    </row>
  </sheetData>
  <mergeCells count="16">
    <mergeCell ref="N1:O1"/>
    <mergeCell ref="A2:O2"/>
    <mergeCell ref="A3:O3"/>
    <mergeCell ref="A5:A6"/>
    <mergeCell ref="B5:B6"/>
    <mergeCell ref="C5:D5"/>
    <mergeCell ref="E5:F5"/>
    <mergeCell ref="G5:H5"/>
    <mergeCell ref="K5:L5"/>
    <mergeCell ref="I5:J5"/>
    <mergeCell ref="P5:P6"/>
    <mergeCell ref="Q5:Q6"/>
    <mergeCell ref="A97:B97"/>
    <mergeCell ref="M5:M6"/>
    <mergeCell ref="N5:N6"/>
    <mergeCell ref="O5:O6"/>
  </mergeCells>
  <printOptions horizontalCentered="1"/>
  <pageMargins left="0.98425196850393704" right="0.39370078740157483" top="0.39370078740157483" bottom="0.39370078740157483" header="0" footer="0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Q152"/>
  <sheetViews>
    <sheetView tabSelected="1" view="pageBreakPreview" zoomScaleSheetLayoutView="100" workbookViewId="0">
      <selection activeCell="P19" sqref="P19"/>
    </sheetView>
  </sheetViews>
  <sheetFormatPr defaultColWidth="9.140625" defaultRowHeight="15" x14ac:dyDescent="0.25"/>
  <cols>
    <col min="1" max="1" width="6.5703125" style="73" customWidth="1"/>
    <col min="2" max="2" width="33.85546875" style="73" customWidth="1"/>
    <col min="3" max="3" width="7.7109375" style="73" customWidth="1"/>
    <col min="4" max="4" width="13.140625" style="73" customWidth="1"/>
    <col min="5" max="5" width="8.28515625" style="73" customWidth="1"/>
    <col min="6" max="6" width="11" style="73" customWidth="1"/>
    <col min="7" max="7" width="8.42578125" style="73" customWidth="1"/>
    <col min="8" max="8" width="11" style="73" customWidth="1"/>
    <col min="9" max="9" width="8.28515625" style="73" customWidth="1"/>
    <col min="10" max="10" width="11" style="73" customWidth="1"/>
    <col min="11" max="11" width="8.28515625" style="73" customWidth="1"/>
    <col min="12" max="12" width="11" style="73" customWidth="1"/>
    <col min="13" max="17" width="11.140625" style="73" customWidth="1"/>
    <col min="18" max="16384" width="9.140625" style="73"/>
  </cols>
  <sheetData>
    <row r="1" spans="1:17" x14ac:dyDescent="0.25">
      <c r="A1" s="43"/>
      <c r="B1" s="44"/>
      <c r="C1" s="43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507" t="s">
        <v>314</v>
      </c>
      <c r="Q1" s="507"/>
    </row>
    <row r="2" spans="1:17" ht="15" customHeight="1" x14ac:dyDescent="0.25">
      <c r="A2" s="558" t="s">
        <v>311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</row>
    <row r="3" spans="1:17" ht="26.25" customHeight="1" x14ac:dyDescent="0.25">
      <c r="A3" s="558" t="s">
        <v>636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</row>
    <row r="4" spans="1:17" ht="16.5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89"/>
    </row>
    <row r="5" spans="1:17" ht="28.5" customHeight="1" x14ac:dyDescent="0.25">
      <c r="A5" s="559" t="s">
        <v>36</v>
      </c>
      <c r="B5" s="561" t="s">
        <v>268</v>
      </c>
      <c r="C5" s="563" t="s">
        <v>269</v>
      </c>
      <c r="D5" s="564"/>
      <c r="E5" s="565" t="s">
        <v>270</v>
      </c>
      <c r="F5" s="566"/>
      <c r="G5" s="565" t="s">
        <v>424</v>
      </c>
      <c r="H5" s="566"/>
      <c r="I5" s="565" t="s">
        <v>425</v>
      </c>
      <c r="J5" s="566"/>
      <c r="K5" s="565" t="s">
        <v>453</v>
      </c>
      <c r="L5" s="566"/>
      <c r="M5" s="550" t="s">
        <v>271</v>
      </c>
      <c r="N5" s="550" t="s">
        <v>272</v>
      </c>
      <c r="O5" s="550" t="s">
        <v>273</v>
      </c>
      <c r="P5" s="552" t="s">
        <v>274</v>
      </c>
      <c r="Q5" s="554" t="s">
        <v>275</v>
      </c>
    </row>
    <row r="6" spans="1:17" ht="53.25" customHeight="1" thickBot="1" x14ac:dyDescent="0.3">
      <c r="A6" s="560"/>
      <c r="B6" s="562"/>
      <c r="C6" s="86" t="s">
        <v>276</v>
      </c>
      <c r="D6" s="81" t="s">
        <v>277</v>
      </c>
      <c r="E6" s="82" t="s">
        <v>276</v>
      </c>
      <c r="F6" s="83" t="s">
        <v>277</v>
      </c>
      <c r="G6" s="82" t="s">
        <v>276</v>
      </c>
      <c r="H6" s="83" t="s">
        <v>277</v>
      </c>
      <c r="I6" s="82" t="s">
        <v>276</v>
      </c>
      <c r="J6" s="83" t="s">
        <v>277</v>
      </c>
      <c r="K6" s="84" t="s">
        <v>276</v>
      </c>
      <c r="L6" s="85" t="s">
        <v>277</v>
      </c>
      <c r="M6" s="551"/>
      <c r="N6" s="551"/>
      <c r="O6" s="551"/>
      <c r="P6" s="553"/>
      <c r="Q6" s="555"/>
    </row>
    <row r="7" spans="1:17" ht="36" customHeight="1" x14ac:dyDescent="0.25">
      <c r="A7" s="74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50">
        <v>13</v>
      </c>
      <c r="N7" s="50" t="s">
        <v>427</v>
      </c>
      <c r="O7" s="50" t="s">
        <v>428</v>
      </c>
      <c r="P7" s="90">
        <v>16</v>
      </c>
      <c r="Q7" s="91">
        <v>17</v>
      </c>
    </row>
    <row r="8" spans="1:17" ht="35.25" customHeight="1" x14ac:dyDescent="0.25">
      <c r="A8" s="457" t="s">
        <v>93</v>
      </c>
      <c r="B8" s="459" t="s">
        <v>94</v>
      </c>
      <c r="C8" s="76">
        <v>1</v>
      </c>
      <c r="D8" s="77">
        <v>4740000</v>
      </c>
      <c r="E8" s="76">
        <v>1</v>
      </c>
      <c r="F8" s="77">
        <v>2844000</v>
      </c>
      <c r="G8" s="77"/>
      <c r="H8" s="77"/>
      <c r="I8" s="77"/>
      <c r="J8" s="77"/>
      <c r="K8" s="76"/>
      <c r="L8" s="77"/>
      <c r="M8" s="76"/>
      <c r="N8" s="76">
        <v>2</v>
      </c>
      <c r="O8" s="77">
        <v>7584000</v>
      </c>
      <c r="P8" s="92">
        <v>14.12165666296503</v>
      </c>
      <c r="Q8" s="92">
        <v>9.5238095238095237</v>
      </c>
    </row>
    <row r="9" spans="1:17" ht="24.75" customHeight="1" x14ac:dyDescent="0.25">
      <c r="A9" s="458" t="s">
        <v>117</v>
      </c>
      <c r="B9" s="460" t="s">
        <v>118</v>
      </c>
      <c r="C9" s="50">
        <v>7</v>
      </c>
      <c r="D9" s="441">
        <v>18410732.869999997</v>
      </c>
      <c r="E9" s="50"/>
      <c r="F9" s="441"/>
      <c r="G9" s="441"/>
      <c r="H9" s="441"/>
      <c r="I9" s="441"/>
      <c r="J9" s="441"/>
      <c r="K9" s="50"/>
      <c r="L9" s="441"/>
      <c r="M9" s="50"/>
      <c r="N9" s="50">
        <v>7</v>
      </c>
      <c r="O9" s="441">
        <v>18410732.869999997</v>
      </c>
      <c r="P9" s="442">
        <v>34.281388252070776</v>
      </c>
      <c r="Q9" s="442">
        <v>33.333333333333336</v>
      </c>
    </row>
    <row r="10" spans="1:17" ht="24.75" customHeight="1" x14ac:dyDescent="0.25">
      <c r="A10" s="457" t="s">
        <v>125</v>
      </c>
      <c r="B10" s="459" t="s">
        <v>126</v>
      </c>
      <c r="C10" s="76">
        <v>5</v>
      </c>
      <c r="D10" s="77">
        <v>14866691.529999999</v>
      </c>
      <c r="E10" s="76"/>
      <c r="F10" s="77"/>
      <c r="G10" s="77"/>
      <c r="H10" s="77"/>
      <c r="I10" s="77"/>
      <c r="J10" s="77"/>
      <c r="K10" s="76"/>
      <c r="L10" s="77"/>
      <c r="M10" s="76"/>
      <c r="N10" s="76">
        <v>5</v>
      </c>
      <c r="O10" s="77">
        <v>14866691.529999999</v>
      </c>
      <c r="P10" s="92">
        <v>27.682267075536693</v>
      </c>
      <c r="Q10" s="92">
        <v>23.80952380952381</v>
      </c>
    </row>
    <row r="11" spans="1:17" ht="24.75" customHeight="1" x14ac:dyDescent="0.25">
      <c r="A11" s="458" t="s">
        <v>163</v>
      </c>
      <c r="B11" s="460" t="s">
        <v>164</v>
      </c>
      <c r="C11" s="76">
        <v>4</v>
      </c>
      <c r="D11" s="77">
        <v>8882970.7200000007</v>
      </c>
      <c r="E11" s="76"/>
      <c r="F11" s="77"/>
      <c r="G11" s="77"/>
      <c r="H11" s="77"/>
      <c r="I11" s="77"/>
      <c r="J11" s="77"/>
      <c r="K11" s="76"/>
      <c r="L11" s="77"/>
      <c r="M11" s="76"/>
      <c r="N11" s="76">
        <v>4</v>
      </c>
      <c r="O11" s="77">
        <v>8882970.7200000007</v>
      </c>
      <c r="P11" s="92">
        <v>16.540382734046847</v>
      </c>
      <c r="Q11" s="92">
        <v>19.047619047619047</v>
      </c>
    </row>
    <row r="12" spans="1:17" ht="24.75" customHeight="1" x14ac:dyDescent="0.25">
      <c r="A12" s="457" t="s">
        <v>237</v>
      </c>
      <c r="B12" s="459" t="s">
        <v>238</v>
      </c>
      <c r="C12" s="76">
        <v>2</v>
      </c>
      <c r="D12" s="77">
        <v>3600000</v>
      </c>
      <c r="E12" s="76">
        <v>1</v>
      </c>
      <c r="F12" s="77">
        <v>360352</v>
      </c>
      <c r="G12" s="77"/>
      <c r="H12" s="77"/>
      <c r="I12" s="77"/>
      <c r="J12" s="77"/>
      <c r="K12" s="76"/>
      <c r="L12" s="77"/>
      <c r="M12" s="76"/>
      <c r="N12" s="76">
        <v>3</v>
      </c>
      <c r="O12" s="77">
        <v>3960352</v>
      </c>
      <c r="P12" s="92">
        <v>7.3743052753806548</v>
      </c>
      <c r="Q12" s="92">
        <v>14.285714285714286</v>
      </c>
    </row>
    <row r="13" spans="1:17" ht="15.75" thickBot="1" x14ac:dyDescent="0.3">
      <c r="A13" s="556" t="s">
        <v>1</v>
      </c>
      <c r="B13" s="557"/>
      <c r="C13" s="87">
        <v>19</v>
      </c>
      <c r="D13" s="88">
        <v>50500395.119999997</v>
      </c>
      <c r="E13" s="87">
        <v>2</v>
      </c>
      <c r="F13" s="88">
        <v>3204352</v>
      </c>
      <c r="G13" s="87">
        <v>0</v>
      </c>
      <c r="H13" s="88">
        <v>0</v>
      </c>
      <c r="I13" s="87">
        <v>0</v>
      </c>
      <c r="J13" s="88">
        <v>0</v>
      </c>
      <c r="K13" s="87">
        <v>0</v>
      </c>
      <c r="L13" s="88">
        <v>0</v>
      </c>
      <c r="M13" s="87">
        <v>0</v>
      </c>
      <c r="N13" s="87">
        <v>21</v>
      </c>
      <c r="O13" s="88">
        <v>53704747.119999997</v>
      </c>
      <c r="P13" s="87">
        <v>100</v>
      </c>
      <c r="Q13" s="94">
        <v>100</v>
      </c>
    </row>
    <row r="14" spans="1:17" x14ac:dyDescent="0.25">
      <c r="A14" s="43"/>
      <c r="B14" s="54"/>
      <c r="C14" s="78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64"/>
      <c r="Q14" s="64"/>
    </row>
    <row r="15" spans="1:17" x14ac:dyDescent="0.25">
      <c r="A15" s="43"/>
      <c r="B15" s="443" t="s">
        <v>296</v>
      </c>
      <c r="C15" s="78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64"/>
      <c r="Q15" s="64"/>
    </row>
    <row r="16" spans="1:17" x14ac:dyDescent="0.25">
      <c r="A16" s="444"/>
      <c r="B16" s="443" t="s">
        <v>256</v>
      </c>
      <c r="C16" s="58">
        <v>13</v>
      </c>
      <c r="D16" s="59">
        <v>38017424.399999999</v>
      </c>
      <c r="E16" s="59">
        <v>1</v>
      </c>
      <c r="F16" s="59">
        <v>2844000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79">
        <v>0</v>
      </c>
      <c r="N16" s="79">
        <v>14</v>
      </c>
      <c r="O16" s="59">
        <v>40861424.399999999</v>
      </c>
      <c r="P16" s="60">
        <v>76.085311990572507</v>
      </c>
      <c r="Q16" s="60">
        <v>66.666666666666671</v>
      </c>
    </row>
    <row r="17" spans="1:17" x14ac:dyDescent="0.25">
      <c r="A17" s="444"/>
      <c r="B17" s="443" t="s">
        <v>257</v>
      </c>
      <c r="C17" s="61">
        <v>4</v>
      </c>
      <c r="D17" s="62">
        <v>8882970.7200000007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80">
        <v>0</v>
      </c>
      <c r="N17" s="80">
        <v>4</v>
      </c>
      <c r="O17" s="62">
        <v>8882970.7200000007</v>
      </c>
      <c r="P17" s="63">
        <v>16.540382734046847</v>
      </c>
      <c r="Q17" s="63">
        <v>19.047619047619047</v>
      </c>
    </row>
    <row r="18" spans="1:17" x14ac:dyDescent="0.25">
      <c r="A18" s="444"/>
      <c r="B18" s="443" t="s">
        <v>258</v>
      </c>
      <c r="C18" s="58">
        <v>2</v>
      </c>
      <c r="D18" s="59">
        <v>3600000</v>
      </c>
      <c r="E18" s="59">
        <v>1</v>
      </c>
      <c r="F18" s="59">
        <v>360352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79">
        <v>0</v>
      </c>
      <c r="N18" s="79">
        <v>3</v>
      </c>
      <c r="O18" s="59">
        <v>3960352</v>
      </c>
      <c r="P18" s="60">
        <v>7.3743052753806548</v>
      </c>
      <c r="Q18" s="60">
        <v>14.285714285714286</v>
      </c>
    </row>
    <row r="19" spans="1:17" x14ac:dyDescent="0.25">
      <c r="A19" s="43"/>
      <c r="B19" s="443"/>
      <c r="C19" s="43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5">
      <c r="A20" s="43"/>
      <c r="B20" s="443" t="s">
        <v>297</v>
      </c>
      <c r="C20" s="60">
        <v>68.421052631578945</v>
      </c>
      <c r="D20" s="60">
        <v>75.281439500943065</v>
      </c>
      <c r="E20" s="60">
        <v>50</v>
      </c>
      <c r="F20" s="60">
        <v>88.754294159942475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66.666666666666671</v>
      </c>
      <c r="O20" s="60">
        <v>76.085311990572507</v>
      </c>
      <c r="P20" s="64"/>
      <c r="Q20" s="64"/>
    </row>
    <row r="21" spans="1:17" x14ac:dyDescent="0.25">
      <c r="A21" s="43"/>
      <c r="B21" s="443" t="s">
        <v>298</v>
      </c>
      <c r="C21" s="63">
        <v>21.05263157894737</v>
      </c>
      <c r="D21" s="63">
        <v>17.589903403512224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93">
        <v>0</v>
      </c>
      <c r="N21" s="93">
        <v>19.047619047619047</v>
      </c>
      <c r="O21" s="93">
        <v>16.540382734046847</v>
      </c>
      <c r="P21" s="64"/>
      <c r="Q21" s="64"/>
    </row>
    <row r="22" spans="1:17" x14ac:dyDescent="0.25">
      <c r="A22" s="43"/>
      <c r="B22" s="443" t="s">
        <v>299</v>
      </c>
      <c r="C22" s="60">
        <v>10.526315789473685</v>
      </c>
      <c r="D22" s="60">
        <v>7.128657095544721</v>
      </c>
      <c r="E22" s="60">
        <v>50</v>
      </c>
      <c r="F22" s="60">
        <v>11.245705840057521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14.285714285714286</v>
      </c>
      <c r="O22" s="60">
        <v>7.3743052753806548</v>
      </c>
      <c r="P22" s="64"/>
      <c r="Q22" s="64"/>
    </row>
    <row r="149" spans="3:14" x14ac:dyDescent="0.25">
      <c r="C149" s="73">
        <f>SUM(C7:C83)</f>
        <v>160</v>
      </c>
      <c r="D149" s="73">
        <f>SUM(D7:D83)</f>
        <v>151501289.36000001</v>
      </c>
      <c r="N149" s="73">
        <f>SUM(N7:N83)</f>
        <v>163</v>
      </c>
    </row>
    <row r="150" spans="3:14" x14ac:dyDescent="0.25">
      <c r="C150" s="73">
        <f>SUM(C84:C88)</f>
        <v>0</v>
      </c>
      <c r="D150" s="73">
        <f>SUM(D84:D88)</f>
        <v>0</v>
      </c>
      <c r="M150" s="73">
        <f>SUM(M7:M84)</f>
        <v>13</v>
      </c>
      <c r="N150" s="73">
        <f>SUM(N84:N88)</f>
        <v>0</v>
      </c>
    </row>
    <row r="151" spans="3:14" x14ac:dyDescent="0.25">
      <c r="C151" s="73">
        <f>SUM(C89:C145)</f>
        <v>0</v>
      </c>
      <c r="D151" s="73">
        <f>SUM(D89:D145)</f>
        <v>0</v>
      </c>
      <c r="M151" s="73">
        <f>SUM(M85:M89)</f>
        <v>0</v>
      </c>
      <c r="N151" s="73">
        <f>SUM(N89:N145)</f>
        <v>0</v>
      </c>
    </row>
    <row r="152" spans="3:14" x14ac:dyDescent="0.25">
      <c r="M152" s="73">
        <f>SUM(M90:M146)</f>
        <v>0</v>
      </c>
    </row>
  </sheetData>
  <mergeCells count="16">
    <mergeCell ref="O5:O6"/>
    <mergeCell ref="P5:P6"/>
    <mergeCell ref="Q5:Q6"/>
    <mergeCell ref="A13:B13"/>
    <mergeCell ref="P1:Q1"/>
    <mergeCell ref="A2:Q2"/>
    <mergeCell ref="A3:Q3"/>
    <mergeCell ref="A5:A6"/>
    <mergeCell ref="B5:B6"/>
    <mergeCell ref="C5:D5"/>
    <mergeCell ref="E5:F5"/>
    <mergeCell ref="G5:H5"/>
    <mergeCell ref="M5:M6"/>
    <mergeCell ref="N5:N6"/>
    <mergeCell ref="I5:J5"/>
    <mergeCell ref="K5:L5"/>
  </mergeCells>
  <printOptions horizontalCentered="1"/>
  <pageMargins left="0.98425196850393704" right="0.39370078740157483" top="0.39370078740157483" bottom="0.39370078740157483" header="0" footer="0"/>
  <pageSetup paperSize="9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U148"/>
  <sheetViews>
    <sheetView tabSelected="1" view="pageBreakPreview" zoomScale="90" zoomScaleNormal="70" zoomScaleSheetLayoutView="90" workbookViewId="0">
      <selection activeCell="P19" sqref="P19"/>
    </sheetView>
  </sheetViews>
  <sheetFormatPr defaultRowHeight="12.75" x14ac:dyDescent="0.2"/>
  <cols>
    <col min="1" max="1" width="10.5703125" style="95" customWidth="1"/>
    <col min="2" max="2" width="5.42578125" style="95" customWidth="1"/>
    <col min="3" max="3" width="22.85546875" style="95" customWidth="1"/>
    <col min="4" max="4" width="15" style="112" customWidth="1"/>
    <col min="5" max="5" width="9" style="111" customWidth="1"/>
    <col min="6" max="6" width="15" style="112" customWidth="1"/>
    <col min="7" max="7" width="8.42578125" style="111" customWidth="1"/>
    <col min="8" max="8" width="14.7109375" style="112" customWidth="1"/>
    <col min="9" max="9" width="8.5703125" style="111" customWidth="1"/>
    <col min="10" max="10" width="17.85546875" style="112" customWidth="1"/>
    <col min="11" max="11" width="8.5703125" style="111" customWidth="1"/>
    <col min="12" max="12" width="8.85546875" style="95"/>
    <col min="13" max="13" width="14" style="95" bestFit="1" customWidth="1"/>
    <col min="14" max="16" width="8.85546875" style="95"/>
    <col min="17" max="17" width="8.85546875" style="388"/>
    <col min="18" max="18" width="14.140625" style="388" customWidth="1"/>
    <col min="19" max="19" width="14.5703125" style="388" customWidth="1"/>
    <col min="20" max="20" width="14.7109375" style="388" customWidth="1"/>
    <col min="21" max="21" width="12.5703125" style="388" bestFit="1" customWidth="1"/>
    <col min="22" max="257" width="8.85546875" style="95"/>
    <col min="258" max="258" width="6.28515625" style="95" customWidth="1"/>
    <col min="259" max="259" width="22.85546875" style="95" customWidth="1"/>
    <col min="260" max="260" width="15.5703125" style="95" customWidth="1"/>
    <col min="261" max="261" width="8.42578125" style="95" bestFit="1" customWidth="1"/>
    <col min="262" max="262" width="16" style="95" customWidth="1"/>
    <col min="263" max="263" width="8.42578125" style="95" customWidth="1"/>
    <col min="264" max="264" width="14.7109375" style="95" customWidth="1"/>
    <col min="265" max="265" width="8.5703125" style="95" customWidth="1"/>
    <col min="266" max="266" width="15.28515625" style="95" customWidth="1"/>
    <col min="267" max="267" width="8.5703125" style="95" customWidth="1"/>
    <col min="268" max="513" width="8.85546875" style="95"/>
    <col min="514" max="514" width="6.28515625" style="95" customWidth="1"/>
    <col min="515" max="515" width="22.85546875" style="95" customWidth="1"/>
    <col min="516" max="516" width="15.5703125" style="95" customWidth="1"/>
    <col min="517" max="517" width="8.42578125" style="95" bestFit="1" customWidth="1"/>
    <col min="518" max="518" width="16" style="95" customWidth="1"/>
    <col min="519" max="519" width="8.42578125" style="95" customWidth="1"/>
    <col min="520" max="520" width="14.7109375" style="95" customWidth="1"/>
    <col min="521" max="521" width="8.5703125" style="95" customWidth="1"/>
    <col min="522" max="522" width="15.28515625" style="95" customWidth="1"/>
    <col min="523" max="523" width="8.5703125" style="95" customWidth="1"/>
    <col min="524" max="769" width="8.85546875" style="95"/>
    <col min="770" max="770" width="6.28515625" style="95" customWidth="1"/>
    <col min="771" max="771" width="22.85546875" style="95" customWidth="1"/>
    <col min="772" max="772" width="15.5703125" style="95" customWidth="1"/>
    <col min="773" max="773" width="8.42578125" style="95" bestFit="1" customWidth="1"/>
    <col min="774" max="774" width="16" style="95" customWidth="1"/>
    <col min="775" max="775" width="8.42578125" style="95" customWidth="1"/>
    <col min="776" max="776" width="14.7109375" style="95" customWidth="1"/>
    <col min="777" max="777" width="8.5703125" style="95" customWidth="1"/>
    <col min="778" max="778" width="15.28515625" style="95" customWidth="1"/>
    <col min="779" max="779" width="8.5703125" style="95" customWidth="1"/>
    <col min="780" max="1025" width="8.85546875" style="95"/>
    <col min="1026" max="1026" width="6.28515625" style="95" customWidth="1"/>
    <col min="1027" max="1027" width="22.85546875" style="95" customWidth="1"/>
    <col min="1028" max="1028" width="15.5703125" style="95" customWidth="1"/>
    <col min="1029" max="1029" width="8.42578125" style="95" bestFit="1" customWidth="1"/>
    <col min="1030" max="1030" width="16" style="95" customWidth="1"/>
    <col min="1031" max="1031" width="8.42578125" style="95" customWidth="1"/>
    <col min="1032" max="1032" width="14.7109375" style="95" customWidth="1"/>
    <col min="1033" max="1033" width="8.5703125" style="95" customWidth="1"/>
    <col min="1034" max="1034" width="15.28515625" style="95" customWidth="1"/>
    <col min="1035" max="1035" width="8.5703125" style="95" customWidth="1"/>
    <col min="1036" max="1281" width="8.85546875" style="95"/>
    <col min="1282" max="1282" width="6.28515625" style="95" customWidth="1"/>
    <col min="1283" max="1283" width="22.85546875" style="95" customWidth="1"/>
    <col min="1284" max="1284" width="15.5703125" style="95" customWidth="1"/>
    <col min="1285" max="1285" width="8.42578125" style="95" bestFit="1" customWidth="1"/>
    <col min="1286" max="1286" width="16" style="95" customWidth="1"/>
    <col min="1287" max="1287" width="8.42578125" style="95" customWidth="1"/>
    <col min="1288" max="1288" width="14.7109375" style="95" customWidth="1"/>
    <col min="1289" max="1289" width="8.5703125" style="95" customWidth="1"/>
    <col min="1290" max="1290" width="15.28515625" style="95" customWidth="1"/>
    <col min="1291" max="1291" width="8.5703125" style="95" customWidth="1"/>
    <col min="1292" max="1537" width="8.85546875" style="95"/>
    <col min="1538" max="1538" width="6.28515625" style="95" customWidth="1"/>
    <col min="1539" max="1539" width="22.85546875" style="95" customWidth="1"/>
    <col min="1540" max="1540" width="15.5703125" style="95" customWidth="1"/>
    <col min="1541" max="1541" width="8.42578125" style="95" bestFit="1" customWidth="1"/>
    <col min="1542" max="1542" width="16" style="95" customWidth="1"/>
    <col min="1543" max="1543" width="8.42578125" style="95" customWidth="1"/>
    <col min="1544" max="1544" width="14.7109375" style="95" customWidth="1"/>
    <col min="1545" max="1545" width="8.5703125" style="95" customWidth="1"/>
    <col min="1546" max="1546" width="15.28515625" style="95" customWidth="1"/>
    <col min="1547" max="1547" width="8.5703125" style="95" customWidth="1"/>
    <col min="1548" max="1793" width="8.85546875" style="95"/>
    <col min="1794" max="1794" width="6.28515625" style="95" customWidth="1"/>
    <col min="1795" max="1795" width="22.85546875" style="95" customWidth="1"/>
    <col min="1796" max="1796" width="15.5703125" style="95" customWidth="1"/>
    <col min="1797" max="1797" width="8.42578125" style="95" bestFit="1" customWidth="1"/>
    <col min="1798" max="1798" width="16" style="95" customWidth="1"/>
    <col min="1799" max="1799" width="8.42578125" style="95" customWidth="1"/>
    <col min="1800" max="1800" width="14.7109375" style="95" customWidth="1"/>
    <col min="1801" max="1801" width="8.5703125" style="95" customWidth="1"/>
    <col min="1802" max="1802" width="15.28515625" style="95" customWidth="1"/>
    <col min="1803" max="1803" width="8.5703125" style="95" customWidth="1"/>
    <col min="1804" max="2049" width="8.85546875" style="95"/>
    <col min="2050" max="2050" width="6.28515625" style="95" customWidth="1"/>
    <col min="2051" max="2051" width="22.85546875" style="95" customWidth="1"/>
    <col min="2052" max="2052" width="15.5703125" style="95" customWidth="1"/>
    <col min="2053" max="2053" width="8.42578125" style="95" bestFit="1" customWidth="1"/>
    <col min="2054" max="2054" width="16" style="95" customWidth="1"/>
    <col min="2055" max="2055" width="8.42578125" style="95" customWidth="1"/>
    <col min="2056" max="2056" width="14.7109375" style="95" customWidth="1"/>
    <col min="2057" max="2057" width="8.5703125" style="95" customWidth="1"/>
    <col min="2058" max="2058" width="15.28515625" style="95" customWidth="1"/>
    <col min="2059" max="2059" width="8.5703125" style="95" customWidth="1"/>
    <col min="2060" max="2305" width="8.85546875" style="95"/>
    <col min="2306" max="2306" width="6.28515625" style="95" customWidth="1"/>
    <col min="2307" max="2307" width="22.85546875" style="95" customWidth="1"/>
    <col min="2308" max="2308" width="15.5703125" style="95" customWidth="1"/>
    <col min="2309" max="2309" width="8.42578125" style="95" bestFit="1" customWidth="1"/>
    <col min="2310" max="2310" width="16" style="95" customWidth="1"/>
    <col min="2311" max="2311" width="8.42578125" style="95" customWidth="1"/>
    <col min="2312" max="2312" width="14.7109375" style="95" customWidth="1"/>
    <col min="2313" max="2313" width="8.5703125" style="95" customWidth="1"/>
    <col min="2314" max="2314" width="15.28515625" style="95" customWidth="1"/>
    <col min="2315" max="2315" width="8.5703125" style="95" customWidth="1"/>
    <col min="2316" max="2561" width="8.85546875" style="95"/>
    <col min="2562" max="2562" width="6.28515625" style="95" customWidth="1"/>
    <col min="2563" max="2563" width="22.85546875" style="95" customWidth="1"/>
    <col min="2564" max="2564" width="15.5703125" style="95" customWidth="1"/>
    <col min="2565" max="2565" width="8.42578125" style="95" bestFit="1" customWidth="1"/>
    <col min="2566" max="2566" width="16" style="95" customWidth="1"/>
    <col min="2567" max="2567" width="8.42578125" style="95" customWidth="1"/>
    <col min="2568" max="2568" width="14.7109375" style="95" customWidth="1"/>
    <col min="2569" max="2569" width="8.5703125" style="95" customWidth="1"/>
    <col min="2570" max="2570" width="15.28515625" style="95" customWidth="1"/>
    <col min="2571" max="2571" width="8.5703125" style="95" customWidth="1"/>
    <col min="2572" max="2817" width="8.85546875" style="95"/>
    <col min="2818" max="2818" width="6.28515625" style="95" customWidth="1"/>
    <col min="2819" max="2819" width="22.85546875" style="95" customWidth="1"/>
    <col min="2820" max="2820" width="15.5703125" style="95" customWidth="1"/>
    <col min="2821" max="2821" width="8.42578125" style="95" bestFit="1" customWidth="1"/>
    <col min="2822" max="2822" width="16" style="95" customWidth="1"/>
    <col min="2823" max="2823" width="8.42578125" style="95" customWidth="1"/>
    <col min="2824" max="2824" width="14.7109375" style="95" customWidth="1"/>
    <col min="2825" max="2825" width="8.5703125" style="95" customWidth="1"/>
    <col min="2826" max="2826" width="15.28515625" style="95" customWidth="1"/>
    <col min="2827" max="2827" width="8.5703125" style="95" customWidth="1"/>
    <col min="2828" max="3073" width="8.85546875" style="95"/>
    <col min="3074" max="3074" width="6.28515625" style="95" customWidth="1"/>
    <col min="3075" max="3075" width="22.85546875" style="95" customWidth="1"/>
    <col min="3076" max="3076" width="15.5703125" style="95" customWidth="1"/>
    <col min="3077" max="3077" width="8.42578125" style="95" bestFit="1" customWidth="1"/>
    <col min="3078" max="3078" width="16" style="95" customWidth="1"/>
    <col min="3079" max="3079" width="8.42578125" style="95" customWidth="1"/>
    <col min="3080" max="3080" width="14.7109375" style="95" customWidth="1"/>
    <col min="3081" max="3081" width="8.5703125" style="95" customWidth="1"/>
    <col min="3082" max="3082" width="15.28515625" style="95" customWidth="1"/>
    <col min="3083" max="3083" width="8.5703125" style="95" customWidth="1"/>
    <col min="3084" max="3329" width="8.85546875" style="95"/>
    <col min="3330" max="3330" width="6.28515625" style="95" customWidth="1"/>
    <col min="3331" max="3331" width="22.85546875" style="95" customWidth="1"/>
    <col min="3332" max="3332" width="15.5703125" style="95" customWidth="1"/>
    <col min="3333" max="3333" width="8.42578125" style="95" bestFit="1" customWidth="1"/>
    <col min="3334" max="3334" width="16" style="95" customWidth="1"/>
    <col min="3335" max="3335" width="8.42578125" style="95" customWidth="1"/>
    <col min="3336" max="3336" width="14.7109375" style="95" customWidth="1"/>
    <col min="3337" max="3337" width="8.5703125" style="95" customWidth="1"/>
    <col min="3338" max="3338" width="15.28515625" style="95" customWidth="1"/>
    <col min="3339" max="3339" width="8.5703125" style="95" customWidth="1"/>
    <col min="3340" max="3585" width="8.85546875" style="95"/>
    <col min="3586" max="3586" width="6.28515625" style="95" customWidth="1"/>
    <col min="3587" max="3587" width="22.85546875" style="95" customWidth="1"/>
    <col min="3588" max="3588" width="15.5703125" style="95" customWidth="1"/>
    <col min="3589" max="3589" width="8.42578125" style="95" bestFit="1" customWidth="1"/>
    <col min="3590" max="3590" width="16" style="95" customWidth="1"/>
    <col min="3591" max="3591" width="8.42578125" style="95" customWidth="1"/>
    <col min="3592" max="3592" width="14.7109375" style="95" customWidth="1"/>
    <col min="3593" max="3593" width="8.5703125" style="95" customWidth="1"/>
    <col min="3594" max="3594" width="15.28515625" style="95" customWidth="1"/>
    <col min="3595" max="3595" width="8.5703125" style="95" customWidth="1"/>
    <col min="3596" max="3841" width="8.85546875" style="95"/>
    <col min="3842" max="3842" width="6.28515625" style="95" customWidth="1"/>
    <col min="3843" max="3843" width="22.85546875" style="95" customWidth="1"/>
    <col min="3844" max="3844" width="15.5703125" style="95" customWidth="1"/>
    <col min="3845" max="3845" width="8.42578125" style="95" bestFit="1" customWidth="1"/>
    <col min="3846" max="3846" width="16" style="95" customWidth="1"/>
    <col min="3847" max="3847" width="8.42578125" style="95" customWidth="1"/>
    <col min="3848" max="3848" width="14.7109375" style="95" customWidth="1"/>
    <col min="3849" max="3849" width="8.5703125" style="95" customWidth="1"/>
    <col min="3850" max="3850" width="15.28515625" style="95" customWidth="1"/>
    <col min="3851" max="3851" width="8.5703125" style="95" customWidth="1"/>
    <col min="3852" max="4097" width="8.85546875" style="95"/>
    <col min="4098" max="4098" width="6.28515625" style="95" customWidth="1"/>
    <col min="4099" max="4099" width="22.85546875" style="95" customWidth="1"/>
    <col min="4100" max="4100" width="15.5703125" style="95" customWidth="1"/>
    <col min="4101" max="4101" width="8.42578125" style="95" bestFit="1" customWidth="1"/>
    <col min="4102" max="4102" width="16" style="95" customWidth="1"/>
    <col min="4103" max="4103" width="8.42578125" style="95" customWidth="1"/>
    <col min="4104" max="4104" width="14.7109375" style="95" customWidth="1"/>
    <col min="4105" max="4105" width="8.5703125" style="95" customWidth="1"/>
    <col min="4106" max="4106" width="15.28515625" style="95" customWidth="1"/>
    <col min="4107" max="4107" width="8.5703125" style="95" customWidth="1"/>
    <col min="4108" max="4353" width="8.85546875" style="95"/>
    <col min="4354" max="4354" width="6.28515625" style="95" customWidth="1"/>
    <col min="4355" max="4355" width="22.85546875" style="95" customWidth="1"/>
    <col min="4356" max="4356" width="15.5703125" style="95" customWidth="1"/>
    <col min="4357" max="4357" width="8.42578125" style="95" bestFit="1" customWidth="1"/>
    <col min="4358" max="4358" width="16" style="95" customWidth="1"/>
    <col min="4359" max="4359" width="8.42578125" style="95" customWidth="1"/>
    <col min="4360" max="4360" width="14.7109375" style="95" customWidth="1"/>
    <col min="4361" max="4361" width="8.5703125" style="95" customWidth="1"/>
    <col min="4362" max="4362" width="15.28515625" style="95" customWidth="1"/>
    <col min="4363" max="4363" width="8.5703125" style="95" customWidth="1"/>
    <col min="4364" max="4609" width="8.85546875" style="95"/>
    <col min="4610" max="4610" width="6.28515625" style="95" customWidth="1"/>
    <col min="4611" max="4611" width="22.85546875" style="95" customWidth="1"/>
    <col min="4612" max="4612" width="15.5703125" style="95" customWidth="1"/>
    <col min="4613" max="4613" width="8.42578125" style="95" bestFit="1" customWidth="1"/>
    <col min="4614" max="4614" width="16" style="95" customWidth="1"/>
    <col min="4615" max="4615" width="8.42578125" style="95" customWidth="1"/>
    <col min="4616" max="4616" width="14.7109375" style="95" customWidth="1"/>
    <col min="4617" max="4617" width="8.5703125" style="95" customWidth="1"/>
    <col min="4618" max="4618" width="15.28515625" style="95" customWidth="1"/>
    <col min="4619" max="4619" width="8.5703125" style="95" customWidth="1"/>
    <col min="4620" max="4865" width="8.85546875" style="95"/>
    <col min="4866" max="4866" width="6.28515625" style="95" customWidth="1"/>
    <col min="4867" max="4867" width="22.85546875" style="95" customWidth="1"/>
    <col min="4868" max="4868" width="15.5703125" style="95" customWidth="1"/>
    <col min="4869" max="4869" width="8.42578125" style="95" bestFit="1" customWidth="1"/>
    <col min="4870" max="4870" width="16" style="95" customWidth="1"/>
    <col min="4871" max="4871" width="8.42578125" style="95" customWidth="1"/>
    <col min="4872" max="4872" width="14.7109375" style="95" customWidth="1"/>
    <col min="4873" max="4873" width="8.5703125" style="95" customWidth="1"/>
    <col min="4874" max="4874" width="15.28515625" style="95" customWidth="1"/>
    <col min="4875" max="4875" width="8.5703125" style="95" customWidth="1"/>
    <col min="4876" max="5121" width="8.85546875" style="95"/>
    <col min="5122" max="5122" width="6.28515625" style="95" customWidth="1"/>
    <col min="5123" max="5123" width="22.85546875" style="95" customWidth="1"/>
    <col min="5124" max="5124" width="15.5703125" style="95" customWidth="1"/>
    <col min="5125" max="5125" width="8.42578125" style="95" bestFit="1" customWidth="1"/>
    <col min="5126" max="5126" width="16" style="95" customWidth="1"/>
    <col min="5127" max="5127" width="8.42578125" style="95" customWidth="1"/>
    <col min="5128" max="5128" width="14.7109375" style="95" customWidth="1"/>
    <col min="5129" max="5129" width="8.5703125" style="95" customWidth="1"/>
    <col min="5130" max="5130" width="15.28515625" style="95" customWidth="1"/>
    <col min="5131" max="5131" width="8.5703125" style="95" customWidth="1"/>
    <col min="5132" max="5377" width="8.85546875" style="95"/>
    <col min="5378" max="5378" width="6.28515625" style="95" customWidth="1"/>
    <col min="5379" max="5379" width="22.85546875" style="95" customWidth="1"/>
    <col min="5380" max="5380" width="15.5703125" style="95" customWidth="1"/>
    <col min="5381" max="5381" width="8.42578125" style="95" bestFit="1" customWidth="1"/>
    <col min="5382" max="5382" width="16" style="95" customWidth="1"/>
    <col min="5383" max="5383" width="8.42578125" style="95" customWidth="1"/>
    <col min="5384" max="5384" width="14.7109375" style="95" customWidth="1"/>
    <col min="5385" max="5385" width="8.5703125" style="95" customWidth="1"/>
    <col min="5386" max="5386" width="15.28515625" style="95" customWidth="1"/>
    <col min="5387" max="5387" width="8.5703125" style="95" customWidth="1"/>
    <col min="5388" max="5633" width="8.85546875" style="95"/>
    <col min="5634" max="5634" width="6.28515625" style="95" customWidth="1"/>
    <col min="5635" max="5635" width="22.85546875" style="95" customWidth="1"/>
    <col min="5636" max="5636" width="15.5703125" style="95" customWidth="1"/>
    <col min="5637" max="5637" width="8.42578125" style="95" bestFit="1" customWidth="1"/>
    <col min="5638" max="5638" width="16" style="95" customWidth="1"/>
    <col min="5639" max="5639" width="8.42578125" style="95" customWidth="1"/>
    <col min="5640" max="5640" width="14.7109375" style="95" customWidth="1"/>
    <col min="5641" max="5641" width="8.5703125" style="95" customWidth="1"/>
    <col min="5642" max="5642" width="15.28515625" style="95" customWidth="1"/>
    <col min="5643" max="5643" width="8.5703125" style="95" customWidth="1"/>
    <col min="5644" max="5889" width="8.85546875" style="95"/>
    <col min="5890" max="5890" width="6.28515625" style="95" customWidth="1"/>
    <col min="5891" max="5891" width="22.85546875" style="95" customWidth="1"/>
    <col min="5892" max="5892" width="15.5703125" style="95" customWidth="1"/>
    <col min="5893" max="5893" width="8.42578125" style="95" bestFit="1" customWidth="1"/>
    <col min="5894" max="5894" width="16" style="95" customWidth="1"/>
    <col min="5895" max="5895" width="8.42578125" style="95" customWidth="1"/>
    <col min="5896" max="5896" width="14.7109375" style="95" customWidth="1"/>
    <col min="5897" max="5897" width="8.5703125" style="95" customWidth="1"/>
    <col min="5898" max="5898" width="15.28515625" style="95" customWidth="1"/>
    <col min="5899" max="5899" width="8.5703125" style="95" customWidth="1"/>
    <col min="5900" max="6145" width="8.85546875" style="95"/>
    <col min="6146" max="6146" width="6.28515625" style="95" customWidth="1"/>
    <col min="6147" max="6147" width="22.85546875" style="95" customWidth="1"/>
    <col min="6148" max="6148" width="15.5703125" style="95" customWidth="1"/>
    <col min="6149" max="6149" width="8.42578125" style="95" bestFit="1" customWidth="1"/>
    <col min="6150" max="6150" width="16" style="95" customWidth="1"/>
    <col min="6151" max="6151" width="8.42578125" style="95" customWidth="1"/>
    <col min="6152" max="6152" width="14.7109375" style="95" customWidth="1"/>
    <col min="6153" max="6153" width="8.5703125" style="95" customWidth="1"/>
    <col min="6154" max="6154" width="15.28515625" style="95" customWidth="1"/>
    <col min="6155" max="6155" width="8.5703125" style="95" customWidth="1"/>
    <col min="6156" max="6401" width="8.85546875" style="95"/>
    <col min="6402" max="6402" width="6.28515625" style="95" customWidth="1"/>
    <col min="6403" max="6403" width="22.85546875" style="95" customWidth="1"/>
    <col min="6404" max="6404" width="15.5703125" style="95" customWidth="1"/>
    <col min="6405" max="6405" width="8.42578125" style="95" bestFit="1" customWidth="1"/>
    <col min="6406" max="6406" width="16" style="95" customWidth="1"/>
    <col min="6407" max="6407" width="8.42578125" style="95" customWidth="1"/>
    <col min="6408" max="6408" width="14.7109375" style="95" customWidth="1"/>
    <col min="6409" max="6409" width="8.5703125" style="95" customWidth="1"/>
    <col min="6410" max="6410" width="15.28515625" style="95" customWidth="1"/>
    <col min="6411" max="6411" width="8.5703125" style="95" customWidth="1"/>
    <col min="6412" max="6657" width="8.85546875" style="95"/>
    <col min="6658" max="6658" width="6.28515625" style="95" customWidth="1"/>
    <col min="6659" max="6659" width="22.85546875" style="95" customWidth="1"/>
    <col min="6660" max="6660" width="15.5703125" style="95" customWidth="1"/>
    <col min="6661" max="6661" width="8.42578125" style="95" bestFit="1" customWidth="1"/>
    <col min="6662" max="6662" width="16" style="95" customWidth="1"/>
    <col min="6663" max="6663" width="8.42578125" style="95" customWidth="1"/>
    <col min="6664" max="6664" width="14.7109375" style="95" customWidth="1"/>
    <col min="6665" max="6665" width="8.5703125" style="95" customWidth="1"/>
    <col min="6666" max="6666" width="15.28515625" style="95" customWidth="1"/>
    <col min="6667" max="6667" width="8.5703125" style="95" customWidth="1"/>
    <col min="6668" max="6913" width="8.85546875" style="95"/>
    <col min="6914" max="6914" width="6.28515625" style="95" customWidth="1"/>
    <col min="6915" max="6915" width="22.85546875" style="95" customWidth="1"/>
    <col min="6916" max="6916" width="15.5703125" style="95" customWidth="1"/>
    <col min="6917" max="6917" width="8.42578125" style="95" bestFit="1" customWidth="1"/>
    <col min="6918" max="6918" width="16" style="95" customWidth="1"/>
    <col min="6919" max="6919" width="8.42578125" style="95" customWidth="1"/>
    <col min="6920" max="6920" width="14.7109375" style="95" customWidth="1"/>
    <col min="6921" max="6921" width="8.5703125" style="95" customWidth="1"/>
    <col min="6922" max="6922" width="15.28515625" style="95" customWidth="1"/>
    <col min="6923" max="6923" width="8.5703125" style="95" customWidth="1"/>
    <col min="6924" max="7169" width="8.85546875" style="95"/>
    <col min="7170" max="7170" width="6.28515625" style="95" customWidth="1"/>
    <col min="7171" max="7171" width="22.85546875" style="95" customWidth="1"/>
    <col min="7172" max="7172" width="15.5703125" style="95" customWidth="1"/>
    <col min="7173" max="7173" width="8.42578125" style="95" bestFit="1" customWidth="1"/>
    <col min="7174" max="7174" width="16" style="95" customWidth="1"/>
    <col min="7175" max="7175" width="8.42578125" style="95" customWidth="1"/>
    <col min="7176" max="7176" width="14.7109375" style="95" customWidth="1"/>
    <col min="7177" max="7177" width="8.5703125" style="95" customWidth="1"/>
    <col min="7178" max="7178" width="15.28515625" style="95" customWidth="1"/>
    <col min="7179" max="7179" width="8.5703125" style="95" customWidth="1"/>
    <col min="7180" max="7425" width="8.85546875" style="95"/>
    <col min="7426" max="7426" width="6.28515625" style="95" customWidth="1"/>
    <col min="7427" max="7427" width="22.85546875" style="95" customWidth="1"/>
    <col min="7428" max="7428" width="15.5703125" style="95" customWidth="1"/>
    <col min="7429" max="7429" width="8.42578125" style="95" bestFit="1" customWidth="1"/>
    <col min="7430" max="7430" width="16" style="95" customWidth="1"/>
    <col min="7431" max="7431" width="8.42578125" style="95" customWidth="1"/>
    <col min="7432" max="7432" width="14.7109375" style="95" customWidth="1"/>
    <col min="7433" max="7433" width="8.5703125" style="95" customWidth="1"/>
    <col min="7434" max="7434" width="15.28515625" style="95" customWidth="1"/>
    <col min="7435" max="7435" width="8.5703125" style="95" customWidth="1"/>
    <col min="7436" max="7681" width="8.85546875" style="95"/>
    <col min="7682" max="7682" width="6.28515625" style="95" customWidth="1"/>
    <col min="7683" max="7683" width="22.85546875" style="95" customWidth="1"/>
    <col min="7684" max="7684" width="15.5703125" style="95" customWidth="1"/>
    <col min="7685" max="7685" width="8.42578125" style="95" bestFit="1" customWidth="1"/>
    <col min="7686" max="7686" width="16" style="95" customWidth="1"/>
    <col min="7687" max="7687" width="8.42578125" style="95" customWidth="1"/>
    <col min="7688" max="7688" width="14.7109375" style="95" customWidth="1"/>
    <col min="7689" max="7689" width="8.5703125" style="95" customWidth="1"/>
    <col min="7690" max="7690" width="15.28515625" style="95" customWidth="1"/>
    <col min="7691" max="7691" width="8.5703125" style="95" customWidth="1"/>
    <col min="7692" max="7937" width="8.85546875" style="95"/>
    <col min="7938" max="7938" width="6.28515625" style="95" customWidth="1"/>
    <col min="7939" max="7939" width="22.85546875" style="95" customWidth="1"/>
    <col min="7940" max="7940" width="15.5703125" style="95" customWidth="1"/>
    <col min="7941" max="7941" width="8.42578125" style="95" bestFit="1" customWidth="1"/>
    <col min="7942" max="7942" width="16" style="95" customWidth="1"/>
    <col min="7943" max="7943" width="8.42578125" style="95" customWidth="1"/>
    <col min="7944" max="7944" width="14.7109375" style="95" customWidth="1"/>
    <col min="7945" max="7945" width="8.5703125" style="95" customWidth="1"/>
    <col min="7946" max="7946" width="15.28515625" style="95" customWidth="1"/>
    <col min="7947" max="7947" width="8.5703125" style="95" customWidth="1"/>
    <col min="7948" max="8193" width="8.85546875" style="95"/>
    <col min="8194" max="8194" width="6.28515625" style="95" customWidth="1"/>
    <col min="8195" max="8195" width="22.85546875" style="95" customWidth="1"/>
    <col min="8196" max="8196" width="15.5703125" style="95" customWidth="1"/>
    <col min="8197" max="8197" width="8.42578125" style="95" bestFit="1" customWidth="1"/>
    <col min="8198" max="8198" width="16" style="95" customWidth="1"/>
    <col min="8199" max="8199" width="8.42578125" style="95" customWidth="1"/>
    <col min="8200" max="8200" width="14.7109375" style="95" customWidth="1"/>
    <col min="8201" max="8201" width="8.5703125" style="95" customWidth="1"/>
    <col min="8202" max="8202" width="15.28515625" style="95" customWidth="1"/>
    <col min="8203" max="8203" width="8.5703125" style="95" customWidth="1"/>
    <col min="8204" max="8449" width="8.85546875" style="95"/>
    <col min="8450" max="8450" width="6.28515625" style="95" customWidth="1"/>
    <col min="8451" max="8451" width="22.85546875" style="95" customWidth="1"/>
    <col min="8452" max="8452" width="15.5703125" style="95" customWidth="1"/>
    <col min="8453" max="8453" width="8.42578125" style="95" bestFit="1" customWidth="1"/>
    <col min="8454" max="8454" width="16" style="95" customWidth="1"/>
    <col min="8455" max="8455" width="8.42578125" style="95" customWidth="1"/>
    <col min="8456" max="8456" width="14.7109375" style="95" customWidth="1"/>
    <col min="8457" max="8457" width="8.5703125" style="95" customWidth="1"/>
    <col min="8458" max="8458" width="15.28515625" style="95" customWidth="1"/>
    <col min="8459" max="8459" width="8.5703125" style="95" customWidth="1"/>
    <col min="8460" max="8705" width="8.85546875" style="95"/>
    <col min="8706" max="8706" width="6.28515625" style="95" customWidth="1"/>
    <col min="8707" max="8707" width="22.85546875" style="95" customWidth="1"/>
    <col min="8708" max="8708" width="15.5703125" style="95" customWidth="1"/>
    <col min="8709" max="8709" width="8.42578125" style="95" bestFit="1" customWidth="1"/>
    <col min="8710" max="8710" width="16" style="95" customWidth="1"/>
    <col min="8711" max="8711" width="8.42578125" style="95" customWidth="1"/>
    <col min="8712" max="8712" width="14.7109375" style="95" customWidth="1"/>
    <col min="8713" max="8713" width="8.5703125" style="95" customWidth="1"/>
    <col min="8714" max="8714" width="15.28515625" style="95" customWidth="1"/>
    <col min="8715" max="8715" width="8.5703125" style="95" customWidth="1"/>
    <col min="8716" max="8961" width="8.85546875" style="95"/>
    <col min="8962" max="8962" width="6.28515625" style="95" customWidth="1"/>
    <col min="8963" max="8963" width="22.85546875" style="95" customWidth="1"/>
    <col min="8964" max="8964" width="15.5703125" style="95" customWidth="1"/>
    <col min="8965" max="8965" width="8.42578125" style="95" bestFit="1" customWidth="1"/>
    <col min="8966" max="8966" width="16" style="95" customWidth="1"/>
    <col min="8967" max="8967" width="8.42578125" style="95" customWidth="1"/>
    <col min="8968" max="8968" width="14.7109375" style="95" customWidth="1"/>
    <col min="8969" max="8969" width="8.5703125" style="95" customWidth="1"/>
    <col min="8970" max="8970" width="15.28515625" style="95" customWidth="1"/>
    <col min="8971" max="8971" width="8.5703125" style="95" customWidth="1"/>
    <col min="8972" max="9217" width="8.85546875" style="95"/>
    <col min="9218" max="9218" width="6.28515625" style="95" customWidth="1"/>
    <col min="9219" max="9219" width="22.85546875" style="95" customWidth="1"/>
    <col min="9220" max="9220" width="15.5703125" style="95" customWidth="1"/>
    <col min="9221" max="9221" width="8.42578125" style="95" bestFit="1" customWidth="1"/>
    <col min="9222" max="9222" width="16" style="95" customWidth="1"/>
    <col min="9223" max="9223" width="8.42578125" style="95" customWidth="1"/>
    <col min="9224" max="9224" width="14.7109375" style="95" customWidth="1"/>
    <col min="9225" max="9225" width="8.5703125" style="95" customWidth="1"/>
    <col min="9226" max="9226" width="15.28515625" style="95" customWidth="1"/>
    <col min="9227" max="9227" width="8.5703125" style="95" customWidth="1"/>
    <col min="9228" max="9473" width="8.85546875" style="95"/>
    <col min="9474" max="9474" width="6.28515625" style="95" customWidth="1"/>
    <col min="9475" max="9475" width="22.85546875" style="95" customWidth="1"/>
    <col min="9476" max="9476" width="15.5703125" style="95" customWidth="1"/>
    <col min="9477" max="9477" width="8.42578125" style="95" bestFit="1" customWidth="1"/>
    <col min="9478" max="9478" width="16" style="95" customWidth="1"/>
    <col min="9479" max="9479" width="8.42578125" style="95" customWidth="1"/>
    <col min="9480" max="9480" width="14.7109375" style="95" customWidth="1"/>
    <col min="9481" max="9481" width="8.5703125" style="95" customWidth="1"/>
    <col min="9482" max="9482" width="15.28515625" style="95" customWidth="1"/>
    <col min="9483" max="9483" width="8.5703125" style="95" customWidth="1"/>
    <col min="9484" max="9729" width="8.85546875" style="95"/>
    <col min="9730" max="9730" width="6.28515625" style="95" customWidth="1"/>
    <col min="9731" max="9731" width="22.85546875" style="95" customWidth="1"/>
    <col min="9732" max="9732" width="15.5703125" style="95" customWidth="1"/>
    <col min="9733" max="9733" width="8.42578125" style="95" bestFit="1" customWidth="1"/>
    <col min="9734" max="9734" width="16" style="95" customWidth="1"/>
    <col min="9735" max="9735" width="8.42578125" style="95" customWidth="1"/>
    <col min="9736" max="9736" width="14.7109375" style="95" customWidth="1"/>
    <col min="9737" max="9737" width="8.5703125" style="95" customWidth="1"/>
    <col min="9738" max="9738" width="15.28515625" style="95" customWidth="1"/>
    <col min="9739" max="9739" width="8.5703125" style="95" customWidth="1"/>
    <col min="9740" max="9985" width="8.85546875" style="95"/>
    <col min="9986" max="9986" width="6.28515625" style="95" customWidth="1"/>
    <col min="9987" max="9987" width="22.85546875" style="95" customWidth="1"/>
    <col min="9988" max="9988" width="15.5703125" style="95" customWidth="1"/>
    <col min="9989" max="9989" width="8.42578125" style="95" bestFit="1" customWidth="1"/>
    <col min="9990" max="9990" width="16" style="95" customWidth="1"/>
    <col min="9991" max="9991" width="8.42578125" style="95" customWidth="1"/>
    <col min="9992" max="9992" width="14.7109375" style="95" customWidth="1"/>
    <col min="9993" max="9993" width="8.5703125" style="95" customWidth="1"/>
    <col min="9994" max="9994" width="15.28515625" style="95" customWidth="1"/>
    <col min="9995" max="9995" width="8.5703125" style="95" customWidth="1"/>
    <col min="9996" max="10241" width="8.85546875" style="95"/>
    <col min="10242" max="10242" width="6.28515625" style="95" customWidth="1"/>
    <col min="10243" max="10243" width="22.85546875" style="95" customWidth="1"/>
    <col min="10244" max="10244" width="15.5703125" style="95" customWidth="1"/>
    <col min="10245" max="10245" width="8.42578125" style="95" bestFit="1" customWidth="1"/>
    <col min="10246" max="10246" width="16" style="95" customWidth="1"/>
    <col min="10247" max="10247" width="8.42578125" style="95" customWidth="1"/>
    <col min="10248" max="10248" width="14.7109375" style="95" customWidth="1"/>
    <col min="10249" max="10249" width="8.5703125" style="95" customWidth="1"/>
    <col min="10250" max="10250" width="15.28515625" style="95" customWidth="1"/>
    <col min="10251" max="10251" width="8.5703125" style="95" customWidth="1"/>
    <col min="10252" max="10497" width="8.85546875" style="95"/>
    <col min="10498" max="10498" width="6.28515625" style="95" customWidth="1"/>
    <col min="10499" max="10499" width="22.85546875" style="95" customWidth="1"/>
    <col min="10500" max="10500" width="15.5703125" style="95" customWidth="1"/>
    <col min="10501" max="10501" width="8.42578125" style="95" bestFit="1" customWidth="1"/>
    <col min="10502" max="10502" width="16" style="95" customWidth="1"/>
    <col min="10503" max="10503" width="8.42578125" style="95" customWidth="1"/>
    <col min="10504" max="10504" width="14.7109375" style="95" customWidth="1"/>
    <col min="10505" max="10505" width="8.5703125" style="95" customWidth="1"/>
    <col min="10506" max="10506" width="15.28515625" style="95" customWidth="1"/>
    <col min="10507" max="10507" width="8.5703125" style="95" customWidth="1"/>
    <col min="10508" max="10753" width="8.85546875" style="95"/>
    <col min="10754" max="10754" width="6.28515625" style="95" customWidth="1"/>
    <col min="10755" max="10755" width="22.85546875" style="95" customWidth="1"/>
    <col min="10756" max="10756" width="15.5703125" style="95" customWidth="1"/>
    <col min="10757" max="10757" width="8.42578125" style="95" bestFit="1" customWidth="1"/>
    <col min="10758" max="10758" width="16" style="95" customWidth="1"/>
    <col min="10759" max="10759" width="8.42578125" style="95" customWidth="1"/>
    <col min="10760" max="10760" width="14.7109375" style="95" customWidth="1"/>
    <col min="10761" max="10761" width="8.5703125" style="95" customWidth="1"/>
    <col min="10762" max="10762" width="15.28515625" style="95" customWidth="1"/>
    <col min="10763" max="10763" width="8.5703125" style="95" customWidth="1"/>
    <col min="10764" max="11009" width="8.85546875" style="95"/>
    <col min="11010" max="11010" width="6.28515625" style="95" customWidth="1"/>
    <col min="11011" max="11011" width="22.85546875" style="95" customWidth="1"/>
    <col min="11012" max="11012" width="15.5703125" style="95" customWidth="1"/>
    <col min="11013" max="11013" width="8.42578125" style="95" bestFit="1" customWidth="1"/>
    <col min="11014" max="11014" width="16" style="95" customWidth="1"/>
    <col min="11015" max="11015" width="8.42578125" style="95" customWidth="1"/>
    <col min="11016" max="11016" width="14.7109375" style="95" customWidth="1"/>
    <col min="11017" max="11017" width="8.5703125" style="95" customWidth="1"/>
    <col min="11018" max="11018" width="15.28515625" style="95" customWidth="1"/>
    <col min="11019" max="11019" width="8.5703125" style="95" customWidth="1"/>
    <col min="11020" max="11265" width="8.85546875" style="95"/>
    <col min="11266" max="11266" width="6.28515625" style="95" customWidth="1"/>
    <col min="11267" max="11267" width="22.85546875" style="95" customWidth="1"/>
    <col min="11268" max="11268" width="15.5703125" style="95" customWidth="1"/>
    <col min="11269" max="11269" width="8.42578125" style="95" bestFit="1" customWidth="1"/>
    <col min="11270" max="11270" width="16" style="95" customWidth="1"/>
    <col min="11271" max="11271" width="8.42578125" style="95" customWidth="1"/>
    <col min="11272" max="11272" width="14.7109375" style="95" customWidth="1"/>
    <col min="11273" max="11273" width="8.5703125" style="95" customWidth="1"/>
    <col min="11274" max="11274" width="15.28515625" style="95" customWidth="1"/>
    <col min="11275" max="11275" width="8.5703125" style="95" customWidth="1"/>
    <col min="11276" max="11521" width="8.85546875" style="95"/>
    <col min="11522" max="11522" width="6.28515625" style="95" customWidth="1"/>
    <col min="11523" max="11523" width="22.85546875" style="95" customWidth="1"/>
    <col min="11524" max="11524" width="15.5703125" style="95" customWidth="1"/>
    <col min="11525" max="11525" width="8.42578125" style="95" bestFit="1" customWidth="1"/>
    <col min="11526" max="11526" width="16" style="95" customWidth="1"/>
    <col min="11527" max="11527" width="8.42578125" style="95" customWidth="1"/>
    <col min="11528" max="11528" width="14.7109375" style="95" customWidth="1"/>
    <col min="11529" max="11529" width="8.5703125" style="95" customWidth="1"/>
    <col min="11530" max="11530" width="15.28515625" style="95" customWidth="1"/>
    <col min="11531" max="11531" width="8.5703125" style="95" customWidth="1"/>
    <col min="11532" max="11777" width="8.85546875" style="95"/>
    <col min="11778" max="11778" width="6.28515625" style="95" customWidth="1"/>
    <col min="11779" max="11779" width="22.85546875" style="95" customWidth="1"/>
    <col min="11780" max="11780" width="15.5703125" style="95" customWidth="1"/>
    <col min="11781" max="11781" width="8.42578125" style="95" bestFit="1" customWidth="1"/>
    <col min="11782" max="11782" width="16" style="95" customWidth="1"/>
    <col min="11783" max="11783" width="8.42578125" style="95" customWidth="1"/>
    <col min="11784" max="11784" width="14.7109375" style="95" customWidth="1"/>
    <col min="11785" max="11785" width="8.5703125" style="95" customWidth="1"/>
    <col min="11786" max="11786" width="15.28515625" style="95" customWidth="1"/>
    <col min="11787" max="11787" width="8.5703125" style="95" customWidth="1"/>
    <col min="11788" max="12033" width="8.85546875" style="95"/>
    <col min="12034" max="12034" width="6.28515625" style="95" customWidth="1"/>
    <col min="12035" max="12035" width="22.85546875" style="95" customWidth="1"/>
    <col min="12036" max="12036" width="15.5703125" style="95" customWidth="1"/>
    <col min="12037" max="12037" width="8.42578125" style="95" bestFit="1" customWidth="1"/>
    <col min="12038" max="12038" width="16" style="95" customWidth="1"/>
    <col min="12039" max="12039" width="8.42578125" style="95" customWidth="1"/>
    <col min="12040" max="12040" width="14.7109375" style="95" customWidth="1"/>
    <col min="12041" max="12041" width="8.5703125" style="95" customWidth="1"/>
    <col min="12042" max="12042" width="15.28515625" style="95" customWidth="1"/>
    <col min="12043" max="12043" width="8.5703125" style="95" customWidth="1"/>
    <col min="12044" max="12289" width="8.85546875" style="95"/>
    <col min="12290" max="12290" width="6.28515625" style="95" customWidth="1"/>
    <col min="12291" max="12291" width="22.85546875" style="95" customWidth="1"/>
    <col min="12292" max="12292" width="15.5703125" style="95" customWidth="1"/>
    <col min="12293" max="12293" width="8.42578125" style="95" bestFit="1" customWidth="1"/>
    <col min="12294" max="12294" width="16" style="95" customWidth="1"/>
    <col min="12295" max="12295" width="8.42578125" style="95" customWidth="1"/>
    <col min="12296" max="12296" width="14.7109375" style="95" customWidth="1"/>
    <col min="12297" max="12297" width="8.5703125" style="95" customWidth="1"/>
    <col min="12298" max="12298" width="15.28515625" style="95" customWidth="1"/>
    <col min="12299" max="12299" width="8.5703125" style="95" customWidth="1"/>
    <col min="12300" max="12545" width="8.85546875" style="95"/>
    <col min="12546" max="12546" width="6.28515625" style="95" customWidth="1"/>
    <col min="12547" max="12547" width="22.85546875" style="95" customWidth="1"/>
    <col min="12548" max="12548" width="15.5703125" style="95" customWidth="1"/>
    <col min="12549" max="12549" width="8.42578125" style="95" bestFit="1" customWidth="1"/>
    <col min="12550" max="12550" width="16" style="95" customWidth="1"/>
    <col min="12551" max="12551" width="8.42578125" style="95" customWidth="1"/>
    <col min="12552" max="12552" width="14.7109375" style="95" customWidth="1"/>
    <col min="12553" max="12553" width="8.5703125" style="95" customWidth="1"/>
    <col min="12554" max="12554" width="15.28515625" style="95" customWidth="1"/>
    <col min="12555" max="12555" width="8.5703125" style="95" customWidth="1"/>
    <col min="12556" max="12801" width="8.85546875" style="95"/>
    <col min="12802" max="12802" width="6.28515625" style="95" customWidth="1"/>
    <col min="12803" max="12803" width="22.85546875" style="95" customWidth="1"/>
    <col min="12804" max="12804" width="15.5703125" style="95" customWidth="1"/>
    <col min="12805" max="12805" width="8.42578125" style="95" bestFit="1" customWidth="1"/>
    <col min="12806" max="12806" width="16" style="95" customWidth="1"/>
    <col min="12807" max="12807" width="8.42578125" style="95" customWidth="1"/>
    <col min="12808" max="12808" width="14.7109375" style="95" customWidth="1"/>
    <col min="12809" max="12809" width="8.5703125" style="95" customWidth="1"/>
    <col min="12810" max="12810" width="15.28515625" style="95" customWidth="1"/>
    <col min="12811" max="12811" width="8.5703125" style="95" customWidth="1"/>
    <col min="12812" max="13057" width="8.85546875" style="95"/>
    <col min="13058" max="13058" width="6.28515625" style="95" customWidth="1"/>
    <col min="13059" max="13059" width="22.85546875" style="95" customWidth="1"/>
    <col min="13060" max="13060" width="15.5703125" style="95" customWidth="1"/>
    <col min="13061" max="13061" width="8.42578125" style="95" bestFit="1" customWidth="1"/>
    <col min="13062" max="13062" width="16" style="95" customWidth="1"/>
    <col min="13063" max="13063" width="8.42578125" style="95" customWidth="1"/>
    <col min="13064" max="13064" width="14.7109375" style="95" customWidth="1"/>
    <col min="13065" max="13065" width="8.5703125" style="95" customWidth="1"/>
    <col min="13066" max="13066" width="15.28515625" style="95" customWidth="1"/>
    <col min="13067" max="13067" width="8.5703125" style="95" customWidth="1"/>
    <col min="13068" max="13313" width="8.85546875" style="95"/>
    <col min="13314" max="13314" width="6.28515625" style="95" customWidth="1"/>
    <col min="13315" max="13315" width="22.85546875" style="95" customWidth="1"/>
    <col min="13316" max="13316" width="15.5703125" style="95" customWidth="1"/>
    <col min="13317" max="13317" width="8.42578125" style="95" bestFit="1" customWidth="1"/>
    <col min="13318" max="13318" width="16" style="95" customWidth="1"/>
    <col min="13319" max="13319" width="8.42578125" style="95" customWidth="1"/>
    <col min="13320" max="13320" width="14.7109375" style="95" customWidth="1"/>
    <col min="13321" max="13321" width="8.5703125" style="95" customWidth="1"/>
    <col min="13322" max="13322" width="15.28515625" style="95" customWidth="1"/>
    <col min="13323" max="13323" width="8.5703125" style="95" customWidth="1"/>
    <col min="13324" max="13569" width="8.85546875" style="95"/>
    <col min="13570" max="13570" width="6.28515625" style="95" customWidth="1"/>
    <col min="13571" max="13571" width="22.85546875" style="95" customWidth="1"/>
    <col min="13572" max="13572" width="15.5703125" style="95" customWidth="1"/>
    <col min="13573" max="13573" width="8.42578125" style="95" bestFit="1" customWidth="1"/>
    <col min="13574" max="13574" width="16" style="95" customWidth="1"/>
    <col min="13575" max="13575" width="8.42578125" style="95" customWidth="1"/>
    <col min="13576" max="13576" width="14.7109375" style="95" customWidth="1"/>
    <col min="13577" max="13577" width="8.5703125" style="95" customWidth="1"/>
    <col min="13578" max="13578" width="15.28515625" style="95" customWidth="1"/>
    <col min="13579" max="13579" width="8.5703125" style="95" customWidth="1"/>
    <col min="13580" max="13825" width="8.85546875" style="95"/>
    <col min="13826" max="13826" width="6.28515625" style="95" customWidth="1"/>
    <col min="13827" max="13827" width="22.85546875" style="95" customWidth="1"/>
    <col min="13828" max="13828" width="15.5703125" style="95" customWidth="1"/>
    <col min="13829" max="13829" width="8.42578125" style="95" bestFit="1" customWidth="1"/>
    <col min="13830" max="13830" width="16" style="95" customWidth="1"/>
    <col min="13831" max="13831" width="8.42578125" style="95" customWidth="1"/>
    <col min="13832" max="13832" width="14.7109375" style="95" customWidth="1"/>
    <col min="13833" max="13833" width="8.5703125" style="95" customWidth="1"/>
    <col min="13834" max="13834" width="15.28515625" style="95" customWidth="1"/>
    <col min="13835" max="13835" width="8.5703125" style="95" customWidth="1"/>
    <col min="13836" max="14081" width="8.85546875" style="95"/>
    <col min="14082" max="14082" width="6.28515625" style="95" customWidth="1"/>
    <col min="14083" max="14083" width="22.85546875" style="95" customWidth="1"/>
    <col min="14084" max="14084" width="15.5703125" style="95" customWidth="1"/>
    <col min="14085" max="14085" width="8.42578125" style="95" bestFit="1" customWidth="1"/>
    <col min="14086" max="14086" width="16" style="95" customWidth="1"/>
    <col min="14087" max="14087" width="8.42578125" style="95" customWidth="1"/>
    <col min="14088" max="14088" width="14.7109375" style="95" customWidth="1"/>
    <col min="14089" max="14089" width="8.5703125" style="95" customWidth="1"/>
    <col min="14090" max="14090" width="15.28515625" style="95" customWidth="1"/>
    <col min="14091" max="14091" width="8.5703125" style="95" customWidth="1"/>
    <col min="14092" max="14337" width="8.85546875" style="95"/>
    <col min="14338" max="14338" width="6.28515625" style="95" customWidth="1"/>
    <col min="14339" max="14339" width="22.85546875" style="95" customWidth="1"/>
    <col min="14340" max="14340" width="15.5703125" style="95" customWidth="1"/>
    <col min="14341" max="14341" width="8.42578125" style="95" bestFit="1" customWidth="1"/>
    <col min="14342" max="14342" width="16" style="95" customWidth="1"/>
    <col min="14343" max="14343" width="8.42578125" style="95" customWidth="1"/>
    <col min="14344" max="14344" width="14.7109375" style="95" customWidth="1"/>
    <col min="14345" max="14345" width="8.5703125" style="95" customWidth="1"/>
    <col min="14346" max="14346" width="15.28515625" style="95" customWidth="1"/>
    <col min="14347" max="14347" width="8.5703125" style="95" customWidth="1"/>
    <col min="14348" max="14593" width="8.85546875" style="95"/>
    <col min="14594" max="14594" width="6.28515625" style="95" customWidth="1"/>
    <col min="14595" max="14595" width="22.85546875" style="95" customWidth="1"/>
    <col min="14596" max="14596" width="15.5703125" style="95" customWidth="1"/>
    <col min="14597" max="14597" width="8.42578125" style="95" bestFit="1" customWidth="1"/>
    <col min="14598" max="14598" width="16" style="95" customWidth="1"/>
    <col min="14599" max="14599" width="8.42578125" style="95" customWidth="1"/>
    <col min="14600" max="14600" width="14.7109375" style="95" customWidth="1"/>
    <col min="14601" max="14601" width="8.5703125" style="95" customWidth="1"/>
    <col min="14602" max="14602" width="15.28515625" style="95" customWidth="1"/>
    <col min="14603" max="14603" width="8.5703125" style="95" customWidth="1"/>
    <col min="14604" max="14849" width="8.85546875" style="95"/>
    <col min="14850" max="14850" width="6.28515625" style="95" customWidth="1"/>
    <col min="14851" max="14851" width="22.85546875" style="95" customWidth="1"/>
    <col min="14852" max="14852" width="15.5703125" style="95" customWidth="1"/>
    <col min="14853" max="14853" width="8.42578125" style="95" bestFit="1" customWidth="1"/>
    <col min="14854" max="14854" width="16" style="95" customWidth="1"/>
    <col min="14855" max="14855" width="8.42578125" style="95" customWidth="1"/>
    <col min="14856" max="14856" width="14.7109375" style="95" customWidth="1"/>
    <col min="14857" max="14857" width="8.5703125" style="95" customWidth="1"/>
    <col min="14858" max="14858" width="15.28515625" style="95" customWidth="1"/>
    <col min="14859" max="14859" width="8.5703125" style="95" customWidth="1"/>
    <col min="14860" max="15105" width="8.85546875" style="95"/>
    <col min="15106" max="15106" width="6.28515625" style="95" customWidth="1"/>
    <col min="15107" max="15107" width="22.85546875" style="95" customWidth="1"/>
    <col min="15108" max="15108" width="15.5703125" style="95" customWidth="1"/>
    <col min="15109" max="15109" width="8.42578125" style="95" bestFit="1" customWidth="1"/>
    <col min="15110" max="15110" width="16" style="95" customWidth="1"/>
    <col min="15111" max="15111" width="8.42578125" style="95" customWidth="1"/>
    <col min="15112" max="15112" width="14.7109375" style="95" customWidth="1"/>
    <col min="15113" max="15113" width="8.5703125" style="95" customWidth="1"/>
    <col min="15114" max="15114" width="15.28515625" style="95" customWidth="1"/>
    <col min="15115" max="15115" width="8.5703125" style="95" customWidth="1"/>
    <col min="15116" max="15361" width="8.85546875" style="95"/>
    <col min="15362" max="15362" width="6.28515625" style="95" customWidth="1"/>
    <col min="15363" max="15363" width="22.85546875" style="95" customWidth="1"/>
    <col min="15364" max="15364" width="15.5703125" style="95" customWidth="1"/>
    <col min="15365" max="15365" width="8.42578125" style="95" bestFit="1" customWidth="1"/>
    <col min="15366" max="15366" width="16" style="95" customWidth="1"/>
    <col min="15367" max="15367" width="8.42578125" style="95" customWidth="1"/>
    <col min="15368" max="15368" width="14.7109375" style="95" customWidth="1"/>
    <col min="15369" max="15369" width="8.5703125" style="95" customWidth="1"/>
    <col min="15370" max="15370" width="15.28515625" style="95" customWidth="1"/>
    <col min="15371" max="15371" width="8.5703125" style="95" customWidth="1"/>
    <col min="15372" max="15617" width="8.85546875" style="95"/>
    <col min="15618" max="15618" width="6.28515625" style="95" customWidth="1"/>
    <col min="15619" max="15619" width="22.85546875" style="95" customWidth="1"/>
    <col min="15620" max="15620" width="15.5703125" style="95" customWidth="1"/>
    <col min="15621" max="15621" width="8.42578125" style="95" bestFit="1" customWidth="1"/>
    <col min="15622" max="15622" width="16" style="95" customWidth="1"/>
    <col min="15623" max="15623" width="8.42578125" style="95" customWidth="1"/>
    <col min="15624" max="15624" width="14.7109375" style="95" customWidth="1"/>
    <col min="15625" max="15625" width="8.5703125" style="95" customWidth="1"/>
    <col min="15626" max="15626" width="15.28515625" style="95" customWidth="1"/>
    <col min="15627" max="15627" width="8.5703125" style="95" customWidth="1"/>
    <col min="15628" max="15873" width="8.85546875" style="95"/>
    <col min="15874" max="15874" width="6.28515625" style="95" customWidth="1"/>
    <col min="15875" max="15875" width="22.85546875" style="95" customWidth="1"/>
    <col min="15876" max="15876" width="15.5703125" style="95" customWidth="1"/>
    <col min="15877" max="15877" width="8.42578125" style="95" bestFit="1" customWidth="1"/>
    <col min="15878" max="15878" width="16" style="95" customWidth="1"/>
    <col min="15879" max="15879" width="8.42578125" style="95" customWidth="1"/>
    <col min="15880" max="15880" width="14.7109375" style="95" customWidth="1"/>
    <col min="15881" max="15881" width="8.5703125" style="95" customWidth="1"/>
    <col min="15882" max="15882" width="15.28515625" style="95" customWidth="1"/>
    <col min="15883" max="15883" width="8.5703125" style="95" customWidth="1"/>
    <col min="15884" max="16129" width="8.85546875" style="95"/>
    <col min="16130" max="16130" width="6.28515625" style="95" customWidth="1"/>
    <col min="16131" max="16131" width="22.85546875" style="95" customWidth="1"/>
    <col min="16132" max="16132" width="15.5703125" style="95" customWidth="1"/>
    <col min="16133" max="16133" width="8.42578125" style="95" bestFit="1" customWidth="1"/>
    <col min="16134" max="16134" width="16" style="95" customWidth="1"/>
    <col min="16135" max="16135" width="8.42578125" style="95" customWidth="1"/>
    <col min="16136" max="16136" width="14.7109375" style="95" customWidth="1"/>
    <col min="16137" max="16137" width="8.5703125" style="95" customWidth="1"/>
    <col min="16138" max="16138" width="15.28515625" style="95" customWidth="1"/>
    <col min="16139" max="16139" width="8.5703125" style="95" customWidth="1"/>
    <col min="16140" max="16384" width="8.85546875" style="95"/>
  </cols>
  <sheetData>
    <row r="1" spans="1:21" s="6" customFormat="1" ht="16.5" customHeight="1" x14ac:dyDescent="0.2">
      <c r="B1" s="12"/>
      <c r="C1" s="12"/>
      <c r="D1" s="13"/>
      <c r="E1" s="12"/>
      <c r="F1" s="11"/>
      <c r="G1" s="12"/>
      <c r="H1" s="11"/>
      <c r="I1" s="12"/>
      <c r="J1" s="504" t="s">
        <v>454</v>
      </c>
      <c r="K1" s="504"/>
      <c r="L1" s="504"/>
      <c r="M1" s="504"/>
      <c r="Q1" s="387"/>
      <c r="R1" s="387"/>
      <c r="S1" s="387"/>
      <c r="T1" s="387"/>
      <c r="U1" s="387"/>
    </row>
    <row r="2" spans="1:21" s="6" customFormat="1" ht="16.5" customHeight="1" x14ac:dyDescent="0.2">
      <c r="B2" s="508" t="s">
        <v>317</v>
      </c>
      <c r="C2" s="508"/>
      <c r="D2" s="508"/>
      <c r="E2" s="508"/>
      <c r="F2" s="508"/>
      <c r="G2" s="508"/>
      <c r="H2" s="508"/>
      <c r="I2" s="508"/>
      <c r="J2" s="508"/>
      <c r="K2" s="508"/>
      <c r="L2" s="9"/>
      <c r="M2" s="7"/>
      <c r="Q2" s="387"/>
      <c r="R2" s="387"/>
      <c r="S2" s="387"/>
      <c r="T2" s="387"/>
      <c r="U2" s="387"/>
    </row>
    <row r="3" spans="1:21" s="6" customFormat="1" ht="15.75" customHeight="1" x14ac:dyDescent="0.2">
      <c r="B3" s="508" t="s">
        <v>685</v>
      </c>
      <c r="C3" s="508"/>
      <c r="D3" s="508"/>
      <c r="E3" s="508"/>
      <c r="F3" s="508"/>
      <c r="G3" s="508"/>
      <c r="H3" s="508"/>
      <c r="I3" s="508"/>
      <c r="J3" s="508"/>
      <c r="K3" s="508"/>
      <c r="L3" s="9"/>
      <c r="M3" s="7"/>
      <c r="Q3" s="387"/>
      <c r="R3" s="387"/>
      <c r="S3" s="387"/>
      <c r="T3" s="387"/>
      <c r="U3" s="387"/>
    </row>
    <row r="4" spans="1:21" s="6" customFormat="1" ht="19.5" customHeight="1" thickBot="1" x14ac:dyDescent="0.25">
      <c r="B4" s="18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Q4" s="387"/>
      <c r="R4" s="387"/>
      <c r="S4" s="387"/>
      <c r="T4" s="387"/>
      <c r="U4" s="387"/>
    </row>
    <row r="5" spans="1:21" ht="24.75" customHeight="1" x14ac:dyDescent="0.2">
      <c r="A5" s="574" t="s">
        <v>318</v>
      </c>
      <c r="B5" s="576" t="s">
        <v>265</v>
      </c>
      <c r="C5" s="578" t="s">
        <v>319</v>
      </c>
      <c r="D5" s="580" t="s">
        <v>256</v>
      </c>
      <c r="E5" s="581"/>
      <c r="F5" s="580" t="s">
        <v>257</v>
      </c>
      <c r="G5" s="581"/>
      <c r="H5" s="582" t="s">
        <v>258</v>
      </c>
      <c r="I5" s="583"/>
      <c r="J5" s="584" t="s">
        <v>343</v>
      </c>
      <c r="K5" s="585"/>
    </row>
    <row r="6" spans="1:21" ht="30.75" customHeight="1" thickBot="1" x14ac:dyDescent="0.25">
      <c r="A6" s="575"/>
      <c r="B6" s="577"/>
      <c r="C6" s="579"/>
      <c r="D6" s="148" t="s">
        <v>320</v>
      </c>
      <c r="E6" s="149" t="s">
        <v>321</v>
      </c>
      <c r="F6" s="150" t="s">
        <v>320</v>
      </c>
      <c r="G6" s="151" t="s">
        <v>321</v>
      </c>
      <c r="H6" s="148" t="s">
        <v>320</v>
      </c>
      <c r="I6" s="152" t="s">
        <v>321</v>
      </c>
      <c r="J6" s="153" t="s">
        <v>320</v>
      </c>
      <c r="K6" s="154" t="s">
        <v>321</v>
      </c>
      <c r="Q6" s="389"/>
      <c r="R6" s="389">
        <v>2024</v>
      </c>
      <c r="S6" s="389">
        <v>2023</v>
      </c>
      <c r="T6" s="95"/>
      <c r="U6" s="95"/>
    </row>
    <row r="7" spans="1:21" ht="32.25" customHeight="1" x14ac:dyDescent="0.2">
      <c r="A7" s="567" t="s">
        <v>322</v>
      </c>
      <c r="B7" s="96">
        <v>1</v>
      </c>
      <c r="C7" s="97" t="s">
        <v>323</v>
      </c>
      <c r="D7" s="165">
        <f>'Anexa 5'!O176</f>
        <v>4784752822.5799971</v>
      </c>
      <c r="E7" s="166">
        <f>'Anexa 5'!N176</f>
        <v>24019</v>
      </c>
      <c r="F7" s="167">
        <f>'Anexa 5'!O177</f>
        <v>5140902712.7200003</v>
      </c>
      <c r="G7" s="166">
        <f>'Anexa 5'!N177</f>
        <v>1600</v>
      </c>
      <c r="H7" s="167">
        <f>'Anexa 5'!O178</f>
        <v>1013711174.51</v>
      </c>
      <c r="I7" s="168">
        <f>'Anexa 5'!N178</f>
        <v>916</v>
      </c>
      <c r="J7" s="169">
        <f t="shared" ref="J7:K10" si="0">D7+F7+H7</f>
        <v>10939366709.809998</v>
      </c>
      <c r="K7" s="170">
        <f t="shared" si="0"/>
        <v>26535</v>
      </c>
      <c r="Q7" s="390" t="s">
        <v>256</v>
      </c>
      <c r="R7" s="391">
        <f>D11</f>
        <v>5494364940.119997</v>
      </c>
      <c r="S7" s="391">
        <v>5559289501.1400023</v>
      </c>
      <c r="T7" s="95"/>
      <c r="U7" s="95"/>
    </row>
    <row r="8" spans="1:21" ht="40.5" customHeight="1" x14ac:dyDescent="0.2">
      <c r="A8" s="568"/>
      <c r="B8" s="98">
        <v>2</v>
      </c>
      <c r="C8" s="99" t="s">
        <v>463</v>
      </c>
      <c r="D8" s="171">
        <f>'Anexa 6'!$O$180</f>
        <v>553278292.75</v>
      </c>
      <c r="E8" s="172">
        <f>'Anexa 6'!$N$180</f>
        <v>4185</v>
      </c>
      <c r="F8" s="173">
        <f>'Anexa 6'!$O$181</f>
        <v>857000761.47000003</v>
      </c>
      <c r="G8" s="172">
        <f>'Anexa 6'!$N$181</f>
        <v>1525</v>
      </c>
      <c r="H8" s="173">
        <f>'Anexa 6'!$O$182</f>
        <v>162049442.95999998</v>
      </c>
      <c r="I8" s="174">
        <f>'Anexa 6'!$N$182</f>
        <v>525</v>
      </c>
      <c r="J8" s="169">
        <f t="shared" si="0"/>
        <v>1572328497.1800001</v>
      </c>
      <c r="K8" s="170">
        <f t="shared" si="0"/>
        <v>6235</v>
      </c>
      <c r="Q8" s="390" t="s">
        <v>257</v>
      </c>
      <c r="R8" s="391">
        <f>F11</f>
        <v>6127196155.8000011</v>
      </c>
      <c r="S8" s="391">
        <v>4515161131.7299957</v>
      </c>
      <c r="T8" s="95"/>
      <c r="U8" s="95"/>
    </row>
    <row r="9" spans="1:21" ht="40.5" customHeight="1" x14ac:dyDescent="0.2">
      <c r="A9" s="569"/>
      <c r="B9" s="98">
        <v>3</v>
      </c>
      <c r="C9" s="99" t="s">
        <v>324</v>
      </c>
      <c r="D9" s="171">
        <f>'Anexa 8'!O16</f>
        <v>40861424.399999999</v>
      </c>
      <c r="E9" s="175">
        <f>'Anexa 8'!N16</f>
        <v>14</v>
      </c>
      <c r="F9" s="171">
        <f>'Anexa 8'!O17</f>
        <v>8882970.7200000007</v>
      </c>
      <c r="G9" s="175">
        <f>'Anexa 8'!N17</f>
        <v>4</v>
      </c>
      <c r="H9" s="171">
        <f>'Anexa 8'!O18</f>
        <v>3960352</v>
      </c>
      <c r="I9" s="175">
        <f>'Anexa 8'!N18</f>
        <v>3</v>
      </c>
      <c r="J9" s="169">
        <f t="shared" si="0"/>
        <v>53704747.119999997</v>
      </c>
      <c r="K9" s="170">
        <f t="shared" si="0"/>
        <v>21</v>
      </c>
      <c r="Q9" s="390" t="s">
        <v>258</v>
      </c>
      <c r="R9" s="391">
        <f>H11</f>
        <v>1701046266.3299999</v>
      </c>
      <c r="S9" s="391">
        <v>2283300738.8299999</v>
      </c>
      <c r="T9" s="95"/>
      <c r="U9" s="95"/>
    </row>
    <row r="10" spans="1:21" ht="65.25" customHeight="1" thickBot="1" x14ac:dyDescent="0.25">
      <c r="A10" s="100" t="s">
        <v>325</v>
      </c>
      <c r="B10" s="101">
        <v>4</v>
      </c>
      <c r="C10" s="102" t="s">
        <v>326</v>
      </c>
      <c r="D10" s="176">
        <f>'Anexa 7'!O100</f>
        <v>115472400.38999999</v>
      </c>
      <c r="E10" s="177">
        <f>'Anexa 7'!N100</f>
        <v>310</v>
      </c>
      <c r="F10" s="103">
        <f>'Anexa 7'!O101</f>
        <v>120409710.88999999</v>
      </c>
      <c r="G10" s="177">
        <f>'Anexa 7'!N101</f>
        <v>82</v>
      </c>
      <c r="H10" s="103">
        <f>'Anexa 7'!O102</f>
        <v>521325296.85999995</v>
      </c>
      <c r="I10" s="104">
        <f>'Anexa 7'!N102</f>
        <v>619</v>
      </c>
      <c r="J10" s="105">
        <f t="shared" si="0"/>
        <v>757207408.13999987</v>
      </c>
      <c r="K10" s="106">
        <f>E10+G10+I10</f>
        <v>1011</v>
      </c>
      <c r="M10" s="107">
        <f>D11+F11+H11</f>
        <v>13322607362.249998</v>
      </c>
    </row>
    <row r="11" spans="1:21" ht="25.5" customHeight="1" x14ac:dyDescent="0.2">
      <c r="A11" s="570" t="s">
        <v>327</v>
      </c>
      <c r="B11" s="571"/>
      <c r="C11" s="571"/>
      <c r="D11" s="155">
        <f>SUM(D7:D10)</f>
        <v>5494364940.119997</v>
      </c>
      <c r="E11" s="156">
        <f t="shared" ref="E11:K11" si="1">SUM(E7:E10)</f>
        <v>28528</v>
      </c>
      <c r="F11" s="155">
        <f t="shared" si="1"/>
        <v>6127196155.8000011</v>
      </c>
      <c r="G11" s="156">
        <f t="shared" si="1"/>
        <v>3211</v>
      </c>
      <c r="H11" s="155">
        <f t="shared" si="1"/>
        <v>1701046266.3299999</v>
      </c>
      <c r="I11" s="158">
        <f t="shared" si="1"/>
        <v>2063</v>
      </c>
      <c r="J11" s="157">
        <f t="shared" si="1"/>
        <v>13322607362.249998</v>
      </c>
      <c r="K11" s="158">
        <f t="shared" si="1"/>
        <v>33802</v>
      </c>
      <c r="M11" s="108">
        <f>E11+G11+I11</f>
        <v>33802</v>
      </c>
    </row>
    <row r="12" spans="1:21" ht="21" customHeight="1" thickBot="1" x14ac:dyDescent="0.25">
      <c r="A12" s="572" t="s">
        <v>328</v>
      </c>
      <c r="B12" s="573"/>
      <c r="C12" s="573"/>
      <c r="D12" s="159">
        <f>D11*100/J11</f>
        <v>41.24091321409383</v>
      </c>
      <c r="E12" s="160">
        <f>E11/K11*100</f>
        <v>84.397372936512639</v>
      </c>
      <c r="F12" s="161">
        <f>F11/J11*100</f>
        <v>45.990968503369636</v>
      </c>
      <c r="G12" s="162">
        <f>G11/K11*100</f>
        <v>9.4994379030826579</v>
      </c>
      <c r="H12" s="161">
        <f>H11/J11*100</f>
        <v>12.76811828253653</v>
      </c>
      <c r="I12" s="162">
        <f>I11/K11*100</f>
        <v>6.1031891604047095</v>
      </c>
      <c r="J12" s="163">
        <v>100</v>
      </c>
      <c r="K12" s="164">
        <v>100</v>
      </c>
    </row>
    <row r="13" spans="1:21" ht="22.5" customHeight="1" x14ac:dyDescent="0.2">
      <c r="C13" s="109" t="s">
        <v>329</v>
      </c>
      <c r="D13" s="110">
        <f>D11/J11</f>
        <v>0.41240913214093833</v>
      </c>
      <c r="E13" s="110">
        <f>E11/K11</f>
        <v>0.84397372936512638</v>
      </c>
      <c r="F13" s="110">
        <f>F11/J11</f>
        <v>0.45990968503369639</v>
      </c>
      <c r="G13" s="110">
        <f>G11/K11</f>
        <v>9.4994379030826581E-2</v>
      </c>
      <c r="H13" s="110">
        <f>H11/J11</f>
        <v>0.12768118282536531</v>
      </c>
      <c r="I13" s="110">
        <f>I11/K11</f>
        <v>6.1031891604047095E-2</v>
      </c>
      <c r="J13" s="110">
        <f t="shared" ref="J13:K13" si="2">D13+F13+H13</f>
        <v>1</v>
      </c>
      <c r="K13" s="110">
        <f t="shared" si="2"/>
        <v>1</v>
      </c>
    </row>
    <row r="14" spans="1:21" ht="40.5" customHeight="1" x14ac:dyDescent="0.2">
      <c r="C14" s="109"/>
      <c r="D14" s="110" t="s">
        <v>330</v>
      </c>
      <c r="E14" s="110" t="s">
        <v>331</v>
      </c>
      <c r="F14" s="110" t="s">
        <v>332</v>
      </c>
      <c r="G14" s="110" t="s">
        <v>333</v>
      </c>
      <c r="H14" s="110" t="s">
        <v>334</v>
      </c>
      <c r="I14" s="110" t="s">
        <v>335</v>
      </c>
      <c r="J14" s="110"/>
      <c r="K14" s="110"/>
    </row>
    <row r="25" spans="18:21" x14ac:dyDescent="0.2">
      <c r="R25" s="389"/>
      <c r="S25" s="389">
        <v>2024</v>
      </c>
      <c r="T25" s="393">
        <v>2023</v>
      </c>
      <c r="U25" s="95"/>
    </row>
    <row r="26" spans="18:21" x14ac:dyDescent="0.2">
      <c r="R26" s="390" t="s">
        <v>256</v>
      </c>
      <c r="S26" s="392">
        <f>D13</f>
        <v>0.41240913214093833</v>
      </c>
      <c r="T26" s="392">
        <v>0.4498625465043028</v>
      </c>
      <c r="U26" s="95"/>
    </row>
    <row r="27" spans="18:21" x14ac:dyDescent="0.2">
      <c r="R27" s="390" t="s">
        <v>257</v>
      </c>
      <c r="S27" s="392">
        <f>F13</f>
        <v>0.45990968503369639</v>
      </c>
      <c r="T27" s="392">
        <v>0.36537076980444749</v>
      </c>
      <c r="U27" s="95"/>
    </row>
    <row r="28" spans="18:21" x14ac:dyDescent="0.2">
      <c r="R28" s="390" t="s">
        <v>258</v>
      </c>
      <c r="S28" s="392">
        <f>H13</f>
        <v>0.12768118282536531</v>
      </c>
      <c r="T28" s="392">
        <v>0.18476668369124963</v>
      </c>
      <c r="U28" s="95"/>
    </row>
    <row r="146" spans="3:6" x14ac:dyDescent="0.2">
      <c r="C146" s="95">
        <f>SUM(C7:C80)</f>
        <v>0</v>
      </c>
      <c r="D146" s="95">
        <f>SUM(D7:D80)</f>
        <v>10988729921.893316</v>
      </c>
      <c r="E146" s="95">
        <f>SUM(E7:E80)</f>
        <v>57141.241346665876</v>
      </c>
      <c r="F146" s="95">
        <f>SUM(F7:F80)</f>
        <v>12254392358.05088</v>
      </c>
    </row>
    <row r="147" spans="3:6" x14ac:dyDescent="0.2">
      <c r="C147" s="95">
        <f>SUM(C81:C85)</f>
        <v>0</v>
      </c>
      <c r="D147" s="95">
        <f t="shared" ref="D147:F147" si="3">SUM(D81:D85)</f>
        <v>0</v>
      </c>
      <c r="E147" s="95">
        <f t="shared" si="3"/>
        <v>0</v>
      </c>
      <c r="F147" s="95">
        <f t="shared" si="3"/>
        <v>0</v>
      </c>
    </row>
    <row r="148" spans="3:6" x14ac:dyDescent="0.2">
      <c r="C148" s="95">
        <f>SUM(C86:C142)</f>
        <v>0</v>
      </c>
      <c r="D148" s="95">
        <f t="shared" ref="D148:F148" si="4">SUM(D86:D142)</f>
        <v>0</v>
      </c>
      <c r="E148" s="95">
        <f t="shared" si="4"/>
        <v>0</v>
      </c>
      <c r="F148" s="95">
        <f t="shared" si="4"/>
        <v>0</v>
      </c>
    </row>
  </sheetData>
  <mergeCells count="14">
    <mergeCell ref="A7:A9"/>
    <mergeCell ref="A11:C11"/>
    <mergeCell ref="A12:C12"/>
    <mergeCell ref="J1:K1"/>
    <mergeCell ref="L1:M1"/>
    <mergeCell ref="B2:K2"/>
    <mergeCell ref="B3:K3"/>
    <mergeCell ref="A5:A6"/>
    <mergeCell ref="B5:B6"/>
    <mergeCell ref="C5:C6"/>
    <mergeCell ref="D5:E5"/>
    <mergeCell ref="F5:G5"/>
    <mergeCell ref="H5:I5"/>
    <mergeCell ref="J5:K5"/>
  </mergeCells>
  <printOptions horizontalCentered="1"/>
  <pageMargins left="0.98425196850393704" right="0.39370078740157483" top="0.39370078740157483" bottom="0.39370078740157483" header="0" footer="0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21</vt:i4>
      </vt:variant>
    </vt:vector>
  </HeadingPairs>
  <TitlesOfParts>
    <vt:vector size="36" baseType="lpstr">
      <vt:lpstr>Anexa 01</vt:lpstr>
      <vt:lpstr>Anexa 2</vt:lpstr>
      <vt:lpstr>Anexa 3</vt:lpstr>
      <vt:lpstr>Anexa 4</vt:lpstr>
      <vt:lpstr>Anexa 5</vt:lpstr>
      <vt:lpstr>Anexa 6</vt:lpstr>
      <vt:lpstr>Anexa 7</vt:lpstr>
      <vt:lpstr>Anexa 8</vt:lpstr>
      <vt:lpstr>Anexa 9</vt:lpstr>
      <vt:lpstr>Anexa 10</vt:lpstr>
      <vt:lpstr>Anexa 11</vt:lpstr>
      <vt:lpstr>Anexa 12</vt:lpstr>
      <vt:lpstr>Anexa 13</vt:lpstr>
      <vt:lpstr>Anexa 14</vt:lpstr>
      <vt:lpstr>Anexa 15</vt:lpstr>
      <vt:lpstr>'Anexa 01'!Print_Area</vt:lpstr>
      <vt:lpstr>'Anexa 10'!Print_Area</vt:lpstr>
      <vt:lpstr>'Anexa 11'!Print_Area</vt:lpstr>
      <vt:lpstr>'Anexa 12'!Print_Area</vt:lpstr>
      <vt:lpstr>'Anexa 13'!Print_Area</vt:lpstr>
      <vt:lpstr>'Anexa 14'!Print_Area</vt:lpstr>
      <vt:lpstr>'Anexa 15'!Print_Area</vt:lpstr>
      <vt:lpstr>'Anexa 2'!Print_Area</vt:lpstr>
      <vt:lpstr>'Anexa 3'!Print_Area</vt:lpstr>
      <vt:lpstr>'Anexa 4'!Print_Area</vt:lpstr>
      <vt:lpstr>'Anexa 5'!Print_Area</vt:lpstr>
      <vt:lpstr>'Anexa 6'!Print_Area</vt:lpstr>
      <vt:lpstr>'Anexa 7'!Print_Area</vt:lpstr>
      <vt:lpstr>'Anexa 8'!Print_Area</vt:lpstr>
      <vt:lpstr>'Anexa 9'!Print_Area</vt:lpstr>
      <vt:lpstr>'Anexa 11'!Print_Titles</vt:lpstr>
      <vt:lpstr>'Anexa 14'!Print_Titles</vt:lpstr>
      <vt:lpstr>'Anexa 3'!Print_Titles</vt:lpstr>
      <vt:lpstr>'Anexa 5'!Print_Titles</vt:lpstr>
      <vt:lpstr>'Anexa 6'!Print_Titles</vt:lpstr>
      <vt:lpstr>'Anexa 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2025-05-07T12:24:39Z</dcterms:modified>
</cp:coreProperties>
</file>