
<file path=[Content_Types].xml><?xml version="1.0" encoding="utf-8"?>
<Types xmlns="http://schemas.openxmlformats.org/package/2006/content-types">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olors17.xml" ContentType="application/vnd.ms-office.chartcolorstyle+xml"/>
  <Override PartName="/xl/charts/style18.xml" ContentType="application/vnd.ms-office.chartstyle+xml"/>
  <Override PartName="/xl/charts/style6.xml" ContentType="application/vnd.ms-office.chartstyle+xml"/>
  <Override PartName="/xl/worksheets/sheet7.xml" ContentType="application/vnd.openxmlformats-officedocument.spreadsheetml.worksheet+xml"/>
  <Override PartName="/xl/worksheets/sheet20.xml" ContentType="application/vnd.openxmlformats-officedocument.spreadsheetml.worksheet+xml"/>
  <Override PartName="/xl/drawings/drawing17.xml" ContentType="application/vnd.openxmlformats-officedocument.drawing+xml"/>
  <Override PartName="/xl/charts/colors24.xml" ContentType="application/vnd.ms-office.chartcolorstyle+xml"/>
  <Default Extension="xml" ContentType="application/xml"/>
  <Override PartName="/xl/drawings/drawing2.xml" ContentType="application/vnd.openxmlformats-officedocument.drawing+xml"/>
  <Override PartName="/xl/charts/style2.xml" ContentType="application/vnd.ms-office.chartstyle+xml"/>
  <Override PartName="/xl/charts/colors13.xml" ContentType="application/vnd.ms-office.chartcolorstyle+xml"/>
  <Override PartName="/xl/charts/colors9.xml" ContentType="application/vnd.ms-office.chartcolorstyle+xml"/>
  <Override PartName="/xl/charts/style14.xml" ContentType="application/vnd.ms-office.chartstyle+xml"/>
  <Override PartName="/xl/worksheets/sheet3.xml" ContentType="application/vnd.openxmlformats-officedocument.spreadsheetml.worksheet+xml"/>
  <Override PartName="/xl/charts/chart27.xml" ContentType="application/vnd.openxmlformats-officedocument.drawingml.chart+xml"/>
  <Override PartName="/xl/drawings/drawing13.xml" ContentType="application/vnd.openxmlformats-officedocument.drawing+xml"/>
  <Override PartName="/xl/charts/chart38.xml" ContentType="application/vnd.openxmlformats-officedocument.drawingml.chart+xml"/>
  <Override PartName="/xl/charts/style21.xml" ContentType="application/vnd.ms-office.chartstyle+xml"/>
  <Override PartName="/xl/charts/colors20.xml" ContentType="application/vnd.ms-office.chartcolorstyle+xml"/>
  <Override PartName="/xl/charts/chart16.xml" ContentType="application/vnd.openxmlformats-officedocument.drawingml.chart+xml"/>
  <Override PartName="/xl/charts/chart34.xml" ContentType="application/vnd.openxmlformats-officedocument.drawingml.chart+xml"/>
  <Override PartName="/xl/charts/colors5.xml" ContentType="application/vnd.ms-office.chartcolorstyle+xml"/>
  <Override PartName="/xl/charts/style10.xml" ContentType="application/vnd.ms-office.chartstyle+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olors1.xml" ContentType="application/vnd.ms-office.chartcolorstyle+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style9.xml" ContentType="application/vnd.ms-office.chartstyle+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harts/colors18.xml" ContentType="application/vnd.ms-office.chartcolorstyle+xml"/>
  <Override PartName="/xl/charts/style7.xml" ContentType="application/vnd.ms-office.chartstyle+xml"/>
  <Override PartName="/xl/charts/style19.xml" ContentType="application/vnd.ms-office.chartsty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charts/style17.xml" ContentType="application/vnd.ms-office.chartstyle+xml"/>
  <Override PartName="/xl/charts/colors16.xml" ContentType="application/vnd.ms-office.chartcolorstyle+xml"/>
  <Override PartName="/xl/charts/style5.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charts/chart39.xml" ContentType="application/vnd.openxmlformats-officedocument.drawingml.chart+xml"/>
  <Override PartName="/xl/charts/style24.xml" ContentType="application/vnd.ms-office.chartstyle+xml"/>
  <Override PartName="/xl/charts/colors8.xml" ContentType="application/vnd.ms-office.chartcolorstyle+xml"/>
  <Override PartName="/xl/charts/style3.xml" ContentType="application/vnd.ms-office.chartstyle+xml"/>
  <Override PartName="/xl/charts/colors23.xml" ContentType="application/vnd.ms-office.chartcolorstyle+xml"/>
  <Override PartName="/xl/charts/style1.xml" ContentType="application/vnd.ms-office.chartstyle+xml"/>
  <Override PartName="/xl/charts/style15.xml" ContentType="application/vnd.ms-office.chartstyle+xml"/>
  <Override PartName="/xl/charts/colors14.xml" ContentType="application/vnd.ms-office.chartcolor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37.xml" ContentType="application/vnd.openxmlformats-officedocument.drawingml.chart+xml"/>
  <Override PartName="/xl/charts/colors12.xml" ContentType="application/vnd.ms-office.chartcolorstyle+xml"/>
  <Override PartName="/xl/charts/colors21.xml" ContentType="application/vnd.ms-office.chartcolorstyle+xml"/>
  <Override PartName="/xl/charts/style13.xml" ContentType="application/vnd.ms-office.chartstyle+xml"/>
  <Override PartName="/xl/charts/style22.xml" ContentType="application/vnd.ms-office.chartstyle+xml"/>
  <Override PartName="/xl/charts/colors6.xml" ContentType="application/vnd.ms-office.chartcolorstyle+xml"/>
  <Override PartName="/xl/charts/chart17.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xl/charts/colors4.xml" ContentType="application/vnd.ms-office.chartcolorstyle+xml"/>
  <Override PartName="/xl/charts/style11.xml" ContentType="application/vnd.ms-office.chartstyle+xml"/>
  <Override PartName="/xl/charts/colors10.xml" ContentType="application/vnd.ms-office.chartcolorstyle+xml"/>
  <Override PartName="/xl/charts/style20.xml" ContentType="application/vnd.ms-office.chartstyle+xml"/>
  <Override PartName="/xl/worksheets/sheet19.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olors2.xml" ContentType="application/vnd.ms-office.chartcolorstyle+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charts/style8.xml" ContentType="application/vnd.ms-office.chartstyle+xml"/>
  <Override PartName="/xl/charts/colors19.xml" ContentType="application/vnd.ms-office.chartcolorstyle+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Override PartName="/xl/charts/style16.xml" ContentType="application/vnd.ms-office.chartstyle+xml"/>
  <Override PartName="/xl/charts/colors15.xml" ContentType="application/vnd.ms-office.chartcolorstyle+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drawings/drawing15.xml" ContentType="application/vnd.openxmlformats-officedocument.drawing+xml"/>
  <Override PartName="/xl/charts/style23.xml" ContentType="application/vnd.ms-office.chartstyle+xml"/>
  <Override PartName="/xl/charts/colors22.xml" ContentType="application/vnd.ms-office.chartcolorstyle+xml"/>
  <Override PartName="/xl/charts/chart18.xml" ContentType="application/vnd.openxmlformats-officedocument.drawingml.chart+xml"/>
  <Override PartName="/xl/charts/chart36.xml" ContentType="application/vnd.openxmlformats-officedocument.drawingml.chart+xml"/>
  <Override PartName="/xl/charts/style12.xml" ContentType="application/vnd.ms-office.chartstyle+xml"/>
  <Override PartName="/xl/charts/colors11.xml" ContentType="application/vnd.ms-office.chartcolorstyle+xml"/>
  <Override PartName="/xl/charts/colors7.xml" ContentType="application/vnd.ms-office.chartcolorstyle+xml"/>
  <Override PartName="/xl/worksheets/sheet1.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olors3.xml" ContentType="application/vnd.ms-office.chartcolorstyle+xml"/>
  <Override PartName="/xl/charts/chart21.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1200" windowWidth="23256" windowHeight="13176" tabRatio="770" activeTab="6"/>
  </bookViews>
  <sheets>
    <sheet name="Anexa 01" sheetId="3" r:id="rId1"/>
    <sheet name="Anexa 2" sheetId="4" r:id="rId2"/>
    <sheet name="Anexa 3" sheetId="5" r:id="rId3"/>
    <sheet name="Anexa 3 (1)" sheetId="24" r:id="rId4"/>
    <sheet name="Anexa 4" sheetId="6" r:id="rId5"/>
    <sheet name="Anexa 5" sheetId="7" r:id="rId6"/>
    <sheet name="Anexa 6" sheetId="8" r:id="rId7"/>
    <sheet name="Anexa 6 (1)" sheetId="25" r:id="rId8"/>
    <sheet name="Anexa 7" sheetId="9" r:id="rId9"/>
    <sheet name="Anexa 7 (1)" sheetId="26" r:id="rId10"/>
    <sheet name="Anexa 8" sheetId="10" r:id="rId11"/>
    <sheet name="Anexa 9" sheetId="11" r:id="rId12"/>
    <sheet name="Anexa 9 (1)" sheetId="27" r:id="rId13"/>
    <sheet name="Anexa 10" sheetId="22" r:id="rId14"/>
    <sheet name="Anexa 11" sheetId="14" r:id="rId15"/>
    <sheet name="Anexa 11 (1)" sheetId="30" r:id="rId16"/>
    <sheet name="Anexa 12" sheetId="20" r:id="rId17"/>
    <sheet name="Anexa 13" sheetId="15" r:id="rId18"/>
    <sheet name="Anexa 14" sheetId="29" r:id="rId19"/>
    <sheet name="Anexa 111" sheetId="18" state="hidden" r:id="rId20"/>
    <sheet name="COP_CR" sheetId="19" state="hidden" r:id="rId21"/>
  </sheets>
  <definedNames>
    <definedName name="_xlnm._FilterDatabase" localSheetId="0" hidden="1">'Anexa 01'!$A$5:$H$37</definedName>
    <definedName name="_xlnm._FilterDatabase" localSheetId="1" hidden="1">'Anexa 2'!$A$5:$C$23</definedName>
    <definedName name="_xlnm.Print_Titles" localSheetId="2">'Anexa 3'!$5:$6</definedName>
    <definedName name="_xlnm.Print_Titles" localSheetId="3">'Anexa 3 (1)'!$5:$6</definedName>
    <definedName name="_xlnm.Print_Titles" localSheetId="6">'Anexa 6'!$5:$6</definedName>
    <definedName name="_xlnm.Print_Titles" localSheetId="7">'Anexa 6 (1)'!$4:$5</definedName>
    <definedName name="_xlnm.Print_Titles" localSheetId="8">'Anexa 7'!$5:$6</definedName>
    <definedName name="_xlnm.Print_Titles" localSheetId="9">'Anexa 7 (1)'!$5:$6</definedName>
    <definedName name="_xlnm.Print_Titles" localSheetId="10">'Anexa 8'!$5:$6</definedName>
    <definedName name="_xlnm.Print_Titles" localSheetId="11">'Anexa 9'!$5:$6</definedName>
    <definedName name="_xlnm.Print_Titles" localSheetId="12">'Anexa 9 (1)'!$5:$6</definedName>
    <definedName name="_xlnm.Print_Titles" localSheetId="20">COP_CR!$5:$7</definedName>
    <definedName name="_xlnm.Print_Area" localSheetId="0">'Anexa 01'!$A$1:$H$32</definedName>
    <definedName name="_xlnm.Print_Area" localSheetId="13">'Anexa 10'!$A$1:$M$23</definedName>
    <definedName name="_xlnm.Print_Area" localSheetId="14">'Anexa 11'!$A$1:$N$11</definedName>
    <definedName name="_xlnm.Print_Area" localSheetId="15">'Anexa 11 (1)'!$A$1:$M$12</definedName>
    <definedName name="_xlnm.Print_Area" localSheetId="19">'Anexa 111'!$A$1:$K$14</definedName>
    <definedName name="_xlnm.Print_Area" localSheetId="16">'Anexa 12'!$A$1:$K$18</definedName>
    <definedName name="_xlnm.Print_Area" localSheetId="17">'Anexa 13'!$A$1:$O$21</definedName>
    <definedName name="_xlnm.Print_Area" localSheetId="18">'Anexa 14'!$A$1:$E$14</definedName>
    <definedName name="_xlnm.Print_Area" localSheetId="1">'Anexa 2'!$A$1:$C$18</definedName>
    <definedName name="_xlnm.Print_Area" localSheetId="2">'Anexa 3'!$A$1:$F$151</definedName>
    <definedName name="_xlnm.Print_Area" localSheetId="3">'Anexa 3 (1)'!$A$1:$E$73</definedName>
    <definedName name="_xlnm.Print_Area" localSheetId="4">'Anexa 4'!$A$1:$G$12</definedName>
    <definedName name="_xlnm.Print_Area" localSheetId="5">'Anexa 5'!$A$1:$I$11</definedName>
    <definedName name="_xlnm.Print_Area" localSheetId="6">'Anexa 6'!$A$1:$M$91</definedName>
    <definedName name="_xlnm.Print_Area" localSheetId="7">'Anexa 6 (1)'!$A$1:$M$79</definedName>
    <definedName name="_xlnm.Print_Area" localSheetId="8">'Anexa 7'!$A$1:$M$140</definedName>
    <definedName name="_xlnm.Print_Area" localSheetId="9">'Anexa 7 (1)'!$A$1:$M$109</definedName>
    <definedName name="_xlnm.Print_Area" localSheetId="10">'Anexa 8'!$A$1:$M$138</definedName>
    <definedName name="_xlnm.Print_Area" localSheetId="11">'Anexa 9'!$A$1:$M$124</definedName>
    <definedName name="_xlnm.Print_Area" localSheetId="12">'Anexa 9 (1)'!$A$1:$M$35</definedName>
    <definedName name="_xlnm.Print_Area" localSheetId="20">COP_CR!$A$1:$S$183</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10" i="30"/>
  <c r="E10"/>
  <c r="F10"/>
  <c r="G10"/>
  <c r="H10"/>
  <c r="I10"/>
  <c r="J10"/>
  <c r="K10"/>
  <c r="C10"/>
  <c r="C9"/>
  <c r="D9"/>
  <c r="E9"/>
  <c r="F9"/>
  <c r="G9"/>
  <c r="H9"/>
  <c r="I9"/>
  <c r="J9"/>
  <c r="K9"/>
  <c r="C8"/>
  <c r="C11" s="1"/>
  <c r="E8"/>
  <c r="E11" s="1"/>
  <c r="E134" s="1"/>
  <c r="F8"/>
  <c r="G8"/>
  <c r="G11" s="1"/>
  <c r="H8"/>
  <c r="I8"/>
  <c r="J8"/>
  <c r="K8"/>
  <c r="D8"/>
  <c r="D8" i="15"/>
  <c r="E136" i="30"/>
  <c r="D136"/>
  <c r="C136"/>
  <c r="E135"/>
  <c r="D135"/>
  <c r="C135"/>
  <c r="I11"/>
  <c r="H11" l="1"/>
  <c r="F11"/>
  <c r="C134"/>
  <c r="D11"/>
  <c r="D134" s="1"/>
  <c r="J11"/>
  <c r="M10" s="1"/>
  <c r="K11"/>
  <c r="L11" s="1"/>
  <c r="M8" l="1"/>
  <c r="M11" s="1"/>
  <c r="L10"/>
  <c r="L8"/>
  <c r="H15" i="20"/>
  <c r="O8" i="15" l="1"/>
  <c r="I7" i="7"/>
  <c r="I8" l="1"/>
  <c r="I9"/>
  <c r="I6"/>
  <c r="O17" i="15"/>
  <c r="O16"/>
  <c r="G17" l="1"/>
  <c r="G15"/>
  <c r="E17"/>
  <c r="E15"/>
  <c r="D17"/>
  <c r="D15"/>
  <c r="D12"/>
  <c r="D14"/>
  <c r="E18"/>
  <c r="D16"/>
  <c r="D18"/>
  <c r="E15" i="29"/>
  <c r="E14"/>
  <c r="E12"/>
  <c r="E11"/>
  <c r="E10"/>
  <c r="E9"/>
  <c r="E8"/>
  <c r="E7"/>
  <c r="E6"/>
  <c r="E5"/>
  <c r="D17" i="20" l="1"/>
  <c r="I15"/>
  <c r="I16"/>
  <c r="H16"/>
  <c r="G16"/>
  <c r="F16"/>
  <c r="E16"/>
  <c r="D16"/>
  <c r="G15"/>
  <c r="F15"/>
  <c r="E15"/>
  <c r="D15"/>
  <c r="K15"/>
  <c r="I12"/>
  <c r="G12"/>
  <c r="E12"/>
  <c r="H12"/>
  <c r="F12"/>
  <c r="D12"/>
  <c r="J12" s="1"/>
  <c r="D9"/>
  <c r="I9"/>
  <c r="H9"/>
  <c r="G9"/>
  <c r="F9"/>
  <c r="E9"/>
  <c r="D7"/>
  <c r="F55" i="27"/>
  <c r="E55"/>
  <c r="D55"/>
  <c r="C55"/>
  <c r="F54"/>
  <c r="E54"/>
  <c r="D54"/>
  <c r="C54"/>
  <c r="F53"/>
  <c r="E53"/>
  <c r="D53"/>
  <c r="C53"/>
  <c r="O34"/>
  <c r="P31"/>
  <c r="O31"/>
  <c r="P30"/>
  <c r="O30"/>
  <c r="P29"/>
  <c r="O29"/>
  <c r="O26"/>
  <c r="O101" i="26"/>
  <c r="O100"/>
  <c r="O71" i="25"/>
  <c r="O70"/>
  <c r="O37"/>
  <c r="J15" i="20" l="1"/>
  <c r="G18" i="15" s="1"/>
  <c r="J9" i="20"/>
  <c r="G12" i="15" s="1"/>
  <c r="K12" i="20"/>
  <c r="K9"/>
  <c r="E12" i="15" s="1"/>
  <c r="M8" i="14" l="1"/>
  <c r="H7" i="7" l="1"/>
  <c r="H8"/>
  <c r="H9"/>
  <c r="H10"/>
  <c r="I10" s="1"/>
  <c r="H6"/>
  <c r="F9" i="6" l="1"/>
  <c r="F10"/>
  <c r="F11"/>
  <c r="F12"/>
  <c r="F8"/>
  <c r="G8" i="15" l="1"/>
  <c r="E8"/>
  <c r="E10"/>
  <c r="I13" i="20" l="1"/>
  <c r="H13"/>
  <c r="G13"/>
  <c r="F13"/>
  <c r="E13"/>
  <c r="D13"/>
  <c r="D10"/>
  <c r="J152" i="22" l="1"/>
  <c r="I152"/>
  <c r="D152"/>
  <c r="C152"/>
  <c r="J151"/>
  <c r="I151"/>
  <c r="D151"/>
  <c r="C151"/>
  <c r="J150"/>
  <c r="I150"/>
  <c r="D150"/>
  <c r="C150"/>
  <c r="D13" i="15" l="1"/>
  <c r="G10"/>
  <c r="E16"/>
  <c r="E13"/>
  <c r="D11"/>
  <c r="D10"/>
  <c r="D20" l="1"/>
  <c r="J11" i="20"/>
  <c r="D8" i="6" l="1"/>
  <c r="E8"/>
  <c r="C8"/>
  <c r="J8" i="20" l="1"/>
  <c r="F11" i="7" l="1"/>
  <c r="K16" i="20" l="1"/>
  <c r="M14"/>
  <c r="J16"/>
  <c r="I14"/>
  <c r="H14"/>
  <c r="G14"/>
  <c r="F14"/>
  <c r="E14"/>
  <c r="D14"/>
  <c r="K13"/>
  <c r="J13"/>
  <c r="I10"/>
  <c r="H10"/>
  <c r="G10"/>
  <c r="F10"/>
  <c r="E10"/>
  <c r="K11"/>
  <c r="K8"/>
  <c r="I7"/>
  <c r="H7"/>
  <c r="G7"/>
  <c r="F7"/>
  <c r="E7"/>
  <c r="J14" l="1"/>
  <c r="K14"/>
  <c r="K7"/>
  <c r="J10"/>
  <c r="J7"/>
  <c r="K10"/>
  <c r="J10" i="14" l="1"/>
  <c r="I10"/>
  <c r="H10"/>
  <c r="G10"/>
  <c r="F10"/>
  <c r="E10"/>
  <c r="D10"/>
  <c r="L9"/>
  <c r="K9"/>
  <c r="L8"/>
  <c r="G11" i="15" s="1"/>
  <c r="K8" i="14"/>
  <c r="E11" i="15" s="1"/>
  <c r="E14" l="1"/>
  <c r="L10" i="14"/>
  <c r="K10"/>
  <c r="N8" s="1"/>
  <c r="E20" i="15" l="1"/>
  <c r="M9" i="14"/>
  <c r="N9"/>
  <c r="N10" s="1"/>
  <c r="M10"/>
  <c r="O130" i="10"/>
  <c r="O129"/>
  <c r="O132" i="9"/>
  <c r="O131"/>
  <c r="O83" i="8"/>
  <c r="O82"/>
  <c r="F17" i="15" l="1"/>
  <c r="P20"/>
  <c r="F15"/>
  <c r="F12"/>
  <c r="G13"/>
  <c r="G14"/>
  <c r="G16"/>
  <c r="G20" l="1"/>
  <c r="O120" i="11"/>
  <c r="O118"/>
  <c r="H12" i="15" l="1"/>
  <c r="H17"/>
  <c r="H15"/>
  <c r="H17" i="20"/>
  <c r="I17"/>
  <c r="G17"/>
  <c r="F17"/>
  <c r="E17"/>
  <c r="H11" i="15"/>
  <c r="O115" i="11"/>
  <c r="H16" i="15" l="1"/>
  <c r="I16" s="1"/>
  <c r="H14"/>
  <c r="H13"/>
  <c r="F10"/>
  <c r="F11"/>
  <c r="F16"/>
  <c r="H9"/>
  <c r="H10"/>
  <c r="H18"/>
  <c r="I17" s="1"/>
  <c r="F13"/>
  <c r="F9"/>
  <c r="F18"/>
  <c r="F14"/>
  <c r="F8"/>
  <c r="H8"/>
  <c r="I8" l="1"/>
  <c r="O38" i="8"/>
  <c r="K17" i="20" l="1"/>
  <c r="J17"/>
  <c r="D18" l="1"/>
  <c r="F18"/>
  <c r="H18"/>
  <c r="G18"/>
  <c r="I18"/>
  <c r="E18"/>
  <c r="C140" i="10"/>
  <c r="D140"/>
  <c r="E140"/>
  <c r="F140"/>
  <c r="C141"/>
  <c r="D141"/>
  <c r="E141"/>
  <c r="F141"/>
  <c r="K18" i="20" l="1"/>
  <c r="J18"/>
  <c r="G11" i="7"/>
  <c r="E11"/>
  <c r="D11"/>
  <c r="C11"/>
  <c r="O123" i="11"/>
  <c r="H11" i="7" l="1"/>
  <c r="I11" s="1"/>
  <c r="D151" i="6" l="1"/>
  <c r="F151"/>
  <c r="G151"/>
  <c r="D149" i="7"/>
  <c r="E149"/>
  <c r="G149"/>
  <c r="D144" i="11"/>
  <c r="E144"/>
  <c r="F144"/>
  <c r="D151" i="14"/>
  <c r="E151"/>
  <c r="F151"/>
  <c r="D154" i="20"/>
  <c r="E154"/>
  <c r="F154"/>
  <c r="D155" i="15"/>
  <c r="E155"/>
  <c r="F161"/>
  <c r="D150" i="6"/>
  <c r="F150"/>
  <c r="G150"/>
  <c r="D148" i="7"/>
  <c r="E148"/>
  <c r="G148"/>
  <c r="D143" i="11"/>
  <c r="E143"/>
  <c r="F143"/>
  <c r="D150" i="14"/>
  <c r="E150"/>
  <c r="F150"/>
  <c r="D153" i="20"/>
  <c r="E153"/>
  <c r="F153"/>
  <c r="D154" i="15"/>
  <c r="E154"/>
  <c r="F160"/>
  <c r="G149" i="6"/>
  <c r="D142" i="11"/>
  <c r="E142"/>
  <c r="F142"/>
  <c r="C151" i="6"/>
  <c r="C149" i="7"/>
  <c r="C144" i="11"/>
  <c r="C151" i="14"/>
  <c r="C154" i="20"/>
  <c r="C155" i="15"/>
  <c r="C150" i="6"/>
  <c r="C148" i="7"/>
  <c r="C143" i="11"/>
  <c r="C150" i="14"/>
  <c r="C153" i="20"/>
  <c r="C154" i="15"/>
  <c r="C149" i="6"/>
  <c r="C142" i="11"/>
  <c r="C152" i="20"/>
  <c r="C153" i="15"/>
  <c r="D149" i="6" l="1"/>
  <c r="P118" i="11" l="1"/>
  <c r="O119"/>
  <c r="P119"/>
  <c r="P120"/>
  <c r="G147" i="7" l="1"/>
  <c r="E147"/>
  <c r="D147"/>
  <c r="C147"/>
  <c r="I19" i="15" l="1"/>
  <c r="E153" l="1"/>
  <c r="D153"/>
  <c r="H20"/>
  <c r="F20" l="1"/>
  <c r="F159" s="1"/>
  <c r="I20" l="1"/>
  <c r="O133" i="10" l="1"/>
  <c r="O132"/>
  <c r="P133"/>
  <c r="P134"/>
  <c r="P132"/>
  <c r="O134"/>
  <c r="E19" i="20" l="1"/>
  <c r="C149" i="14"/>
  <c r="E152" i="20" l="1"/>
  <c r="G19"/>
  <c r="I19"/>
  <c r="O182" i="19"/>
  <c r="N182"/>
  <c r="M182"/>
  <c r="L182"/>
  <c r="K182"/>
  <c r="J182"/>
  <c r="I182"/>
  <c r="H182"/>
  <c r="G182"/>
  <c r="F182"/>
  <c r="E182"/>
  <c r="D182"/>
  <c r="S181"/>
  <c r="R181"/>
  <c r="Q181"/>
  <c r="P181"/>
  <c r="S180"/>
  <c r="R180"/>
  <c r="Q180"/>
  <c r="P180"/>
  <c r="S179"/>
  <c r="R179"/>
  <c r="Q179"/>
  <c r="P179"/>
  <c r="S178"/>
  <c r="R178"/>
  <c r="Q178"/>
  <c r="Q182" s="1"/>
  <c r="P178"/>
  <c r="P182" s="1"/>
  <c r="O177"/>
  <c r="N177"/>
  <c r="M177"/>
  <c r="L177"/>
  <c r="K177"/>
  <c r="J177"/>
  <c r="I177"/>
  <c r="H177"/>
  <c r="G177"/>
  <c r="F177"/>
  <c r="E177"/>
  <c r="D177"/>
  <c r="S176"/>
  <c r="R176"/>
  <c r="Q176"/>
  <c r="P176"/>
  <c r="S175"/>
  <c r="R175"/>
  <c r="Q175"/>
  <c r="P175"/>
  <c r="S174"/>
  <c r="R174"/>
  <c r="Q174"/>
  <c r="P174"/>
  <c r="S173"/>
  <c r="S177" s="1"/>
  <c r="R173"/>
  <c r="R177" s="1"/>
  <c r="Q173"/>
  <c r="P173"/>
  <c r="O172"/>
  <c r="N172"/>
  <c r="M172"/>
  <c r="L172"/>
  <c r="K172"/>
  <c r="J172"/>
  <c r="I172"/>
  <c r="H172"/>
  <c r="G172"/>
  <c r="F172"/>
  <c r="E172"/>
  <c r="D172"/>
  <c r="S171"/>
  <c r="R171"/>
  <c r="Q171"/>
  <c r="P171"/>
  <c r="S170"/>
  <c r="R170"/>
  <c r="Q170"/>
  <c r="P170"/>
  <c r="S169"/>
  <c r="R169"/>
  <c r="Q169"/>
  <c r="P169"/>
  <c r="S168"/>
  <c r="S172" s="1"/>
  <c r="R168"/>
  <c r="Q168"/>
  <c r="Q172" s="1"/>
  <c r="P168"/>
  <c r="P172" s="1"/>
  <c r="O167"/>
  <c r="N167"/>
  <c r="M167"/>
  <c r="L167"/>
  <c r="K167"/>
  <c r="J167"/>
  <c r="I167"/>
  <c r="H167"/>
  <c r="G167"/>
  <c r="F167"/>
  <c r="E167"/>
  <c r="D167"/>
  <c r="S166"/>
  <c r="R166"/>
  <c r="Q166"/>
  <c r="U166" s="1"/>
  <c r="P166"/>
  <c r="S165"/>
  <c r="R165"/>
  <c r="Q165"/>
  <c r="P165"/>
  <c r="S164"/>
  <c r="R164"/>
  <c r="Q164"/>
  <c r="U164" s="1"/>
  <c r="P164"/>
  <c r="S163"/>
  <c r="S167" s="1"/>
  <c r="R163"/>
  <c r="R167" s="1"/>
  <c r="Q163"/>
  <c r="Q167" s="1"/>
  <c r="P163"/>
  <c r="P167" s="1"/>
  <c r="O162"/>
  <c r="N162"/>
  <c r="M162"/>
  <c r="L162"/>
  <c r="K162"/>
  <c r="J162"/>
  <c r="I162"/>
  <c r="H162"/>
  <c r="G162"/>
  <c r="F162"/>
  <c r="E162"/>
  <c r="D162"/>
  <c r="S161"/>
  <c r="R161"/>
  <c r="Q161"/>
  <c r="P161"/>
  <c r="S160"/>
  <c r="R160"/>
  <c r="Q160"/>
  <c r="P160"/>
  <c r="S159"/>
  <c r="R159"/>
  <c r="Q159"/>
  <c r="P159"/>
  <c r="S158"/>
  <c r="R158"/>
  <c r="Q158"/>
  <c r="P158"/>
  <c r="O157"/>
  <c r="N157"/>
  <c r="M157"/>
  <c r="L157"/>
  <c r="K157"/>
  <c r="J157"/>
  <c r="I157"/>
  <c r="H157"/>
  <c r="G157"/>
  <c r="F157"/>
  <c r="E157"/>
  <c r="D157"/>
  <c r="S156"/>
  <c r="R156"/>
  <c r="Q156"/>
  <c r="P156"/>
  <c r="S155"/>
  <c r="R155"/>
  <c r="Q155"/>
  <c r="P155"/>
  <c r="S154"/>
  <c r="R154"/>
  <c r="Q154"/>
  <c r="P154"/>
  <c r="S153"/>
  <c r="S157" s="1"/>
  <c r="R153"/>
  <c r="R157" s="1"/>
  <c r="Q153"/>
  <c r="P153"/>
  <c r="O152"/>
  <c r="N152"/>
  <c r="M152"/>
  <c r="L152"/>
  <c r="K152"/>
  <c r="J152"/>
  <c r="I152"/>
  <c r="H152"/>
  <c r="G152"/>
  <c r="F152"/>
  <c r="E152"/>
  <c r="D152"/>
  <c r="S151"/>
  <c r="R151"/>
  <c r="Q151"/>
  <c r="P151"/>
  <c r="S150"/>
  <c r="R150"/>
  <c r="Q150"/>
  <c r="P150"/>
  <c r="S149"/>
  <c r="R149"/>
  <c r="Q149"/>
  <c r="P149"/>
  <c r="S148"/>
  <c r="R148"/>
  <c r="Q148"/>
  <c r="Q152" s="1"/>
  <c r="P148"/>
  <c r="P152" s="1"/>
  <c r="O147"/>
  <c r="N147"/>
  <c r="M147"/>
  <c r="L147"/>
  <c r="K147"/>
  <c r="J147"/>
  <c r="I147"/>
  <c r="H147"/>
  <c r="G147"/>
  <c r="F147"/>
  <c r="E147"/>
  <c r="D147"/>
  <c r="S146"/>
  <c r="R146"/>
  <c r="Q146"/>
  <c r="P146"/>
  <c r="S145"/>
  <c r="R145"/>
  <c r="Q145"/>
  <c r="P145"/>
  <c r="S144"/>
  <c r="R144"/>
  <c r="Q144"/>
  <c r="P144"/>
  <c r="S143"/>
  <c r="R143"/>
  <c r="Q143"/>
  <c r="Q147" s="1"/>
  <c r="P143"/>
  <c r="P147" s="1"/>
  <c r="O142"/>
  <c r="N142"/>
  <c r="M142"/>
  <c r="L142"/>
  <c r="K142"/>
  <c r="J142"/>
  <c r="I142"/>
  <c r="H142"/>
  <c r="G142"/>
  <c r="F142"/>
  <c r="E142"/>
  <c r="D142"/>
  <c r="S141"/>
  <c r="R141"/>
  <c r="Q141"/>
  <c r="P141"/>
  <c r="S140"/>
  <c r="R140"/>
  <c r="Q140"/>
  <c r="P140"/>
  <c r="S139"/>
  <c r="R139"/>
  <c r="Q139"/>
  <c r="P139"/>
  <c r="S138"/>
  <c r="R138"/>
  <c r="Q138"/>
  <c r="Q142" s="1"/>
  <c r="P138"/>
  <c r="P142" s="1"/>
  <c r="O137"/>
  <c r="N137"/>
  <c r="M137"/>
  <c r="L137"/>
  <c r="K137"/>
  <c r="J137"/>
  <c r="I137"/>
  <c r="H137"/>
  <c r="G137"/>
  <c r="F137"/>
  <c r="E137"/>
  <c r="D137"/>
  <c r="S136"/>
  <c r="R136"/>
  <c r="Q136"/>
  <c r="U136" s="1"/>
  <c r="P136"/>
  <c r="S135"/>
  <c r="R135"/>
  <c r="Q135"/>
  <c r="U135" s="1"/>
  <c r="P135"/>
  <c r="S134"/>
  <c r="R134"/>
  <c r="Q134"/>
  <c r="U134" s="1"/>
  <c r="P134"/>
  <c r="S133"/>
  <c r="S137" s="1"/>
  <c r="R133"/>
  <c r="R137" s="1"/>
  <c r="Q133"/>
  <c r="P133"/>
  <c r="O132"/>
  <c r="N132"/>
  <c r="M132"/>
  <c r="L132"/>
  <c r="K132"/>
  <c r="J132"/>
  <c r="I132"/>
  <c r="H132"/>
  <c r="G132"/>
  <c r="F132"/>
  <c r="E132"/>
  <c r="D132"/>
  <c r="S131"/>
  <c r="R131"/>
  <c r="Q131"/>
  <c r="P131"/>
  <c r="S130"/>
  <c r="R130"/>
  <c r="Q130"/>
  <c r="U130" s="1"/>
  <c r="P130"/>
  <c r="S129"/>
  <c r="R129"/>
  <c r="Q129"/>
  <c r="U129" s="1"/>
  <c r="P129"/>
  <c r="S128"/>
  <c r="S132" s="1"/>
  <c r="R128"/>
  <c r="R132" s="1"/>
  <c r="Q128"/>
  <c r="Q132" s="1"/>
  <c r="P128"/>
  <c r="P132" s="1"/>
  <c r="O127"/>
  <c r="N127"/>
  <c r="M127"/>
  <c r="L127"/>
  <c r="K127"/>
  <c r="J127"/>
  <c r="I127"/>
  <c r="H127"/>
  <c r="G127"/>
  <c r="F127"/>
  <c r="E127"/>
  <c r="D127"/>
  <c r="S126"/>
  <c r="R126"/>
  <c r="Q126"/>
  <c r="U126" s="1"/>
  <c r="P126"/>
  <c r="S125"/>
  <c r="R125"/>
  <c r="Q125"/>
  <c r="P125"/>
  <c r="S124"/>
  <c r="R124"/>
  <c r="Q124"/>
  <c r="U124" s="1"/>
  <c r="P124"/>
  <c r="S123"/>
  <c r="S127" s="1"/>
  <c r="R123"/>
  <c r="R127" s="1"/>
  <c r="Q123"/>
  <c r="P123"/>
  <c r="O122"/>
  <c r="N122"/>
  <c r="M122"/>
  <c r="L122"/>
  <c r="K122"/>
  <c r="J122"/>
  <c r="I122"/>
  <c r="H122"/>
  <c r="G122"/>
  <c r="F122"/>
  <c r="E122"/>
  <c r="D122"/>
  <c r="S121"/>
  <c r="R121"/>
  <c r="Q121"/>
  <c r="U121" s="1"/>
  <c r="P121"/>
  <c r="S120"/>
  <c r="R120"/>
  <c r="Q120"/>
  <c r="U120" s="1"/>
  <c r="P120"/>
  <c r="S119"/>
  <c r="R119"/>
  <c r="Q119"/>
  <c r="P119"/>
  <c r="S118"/>
  <c r="R118"/>
  <c r="Q118"/>
  <c r="U118" s="1"/>
  <c r="P118"/>
  <c r="O117"/>
  <c r="N117"/>
  <c r="M117"/>
  <c r="L117"/>
  <c r="K117"/>
  <c r="J117"/>
  <c r="I117"/>
  <c r="H117"/>
  <c r="G117"/>
  <c r="F117"/>
  <c r="E117"/>
  <c r="D117"/>
  <c r="S116"/>
  <c r="R116"/>
  <c r="Q116"/>
  <c r="P116"/>
  <c r="S115"/>
  <c r="R115"/>
  <c r="Q115"/>
  <c r="P115"/>
  <c r="T115" s="1"/>
  <c r="S114"/>
  <c r="R114"/>
  <c r="Q114"/>
  <c r="P114"/>
  <c r="T114" s="1"/>
  <c r="S113"/>
  <c r="S117" s="1"/>
  <c r="R113"/>
  <c r="Q113"/>
  <c r="P113"/>
  <c r="O112"/>
  <c r="N112"/>
  <c r="M112"/>
  <c r="L112"/>
  <c r="K112"/>
  <c r="J112"/>
  <c r="I112"/>
  <c r="H112"/>
  <c r="G112"/>
  <c r="F112"/>
  <c r="E112"/>
  <c r="D112"/>
  <c r="S111"/>
  <c r="R111"/>
  <c r="Q111"/>
  <c r="P111"/>
  <c r="T111" s="1"/>
  <c r="S110"/>
  <c r="R110"/>
  <c r="Q110"/>
  <c r="P110"/>
  <c r="T110" s="1"/>
  <c r="S109"/>
  <c r="R109"/>
  <c r="Q109"/>
  <c r="P109"/>
  <c r="T109" s="1"/>
  <c r="S108"/>
  <c r="S112" s="1"/>
  <c r="R108"/>
  <c r="R112" s="1"/>
  <c r="Q108"/>
  <c r="P108"/>
  <c r="P112" s="1"/>
  <c r="O107"/>
  <c r="N107"/>
  <c r="M107"/>
  <c r="L107"/>
  <c r="K107"/>
  <c r="J107"/>
  <c r="I107"/>
  <c r="H107"/>
  <c r="G107"/>
  <c r="F107"/>
  <c r="E107"/>
  <c r="D107"/>
  <c r="S106"/>
  <c r="R106"/>
  <c r="Q106"/>
  <c r="U106" s="1"/>
  <c r="P106"/>
  <c r="S105"/>
  <c r="R105"/>
  <c r="Q105"/>
  <c r="U105" s="1"/>
  <c r="P105"/>
  <c r="S104"/>
  <c r="R104"/>
  <c r="Q104"/>
  <c r="U104" s="1"/>
  <c r="P104"/>
  <c r="S103"/>
  <c r="S107" s="1"/>
  <c r="R103"/>
  <c r="Q103"/>
  <c r="Q107" s="1"/>
  <c r="P103"/>
  <c r="P107" s="1"/>
  <c r="O102"/>
  <c r="N102"/>
  <c r="M102"/>
  <c r="L102"/>
  <c r="K102"/>
  <c r="J102"/>
  <c r="I102"/>
  <c r="H102"/>
  <c r="G102"/>
  <c r="F102"/>
  <c r="E102"/>
  <c r="D102"/>
  <c r="S101"/>
  <c r="R101"/>
  <c r="Q101"/>
  <c r="P101"/>
  <c r="S100"/>
  <c r="R100"/>
  <c r="Q100"/>
  <c r="U100" s="1"/>
  <c r="P100"/>
  <c r="S99"/>
  <c r="R99"/>
  <c r="Q99"/>
  <c r="P99"/>
  <c r="S98"/>
  <c r="R98"/>
  <c r="Q98"/>
  <c r="P98"/>
  <c r="O97"/>
  <c r="N97"/>
  <c r="M97"/>
  <c r="L97"/>
  <c r="K97"/>
  <c r="J97"/>
  <c r="I97"/>
  <c r="H97"/>
  <c r="G97"/>
  <c r="F97"/>
  <c r="E97"/>
  <c r="D97"/>
  <c r="S96"/>
  <c r="R96"/>
  <c r="Q96"/>
  <c r="U96" s="1"/>
  <c r="P96"/>
  <c r="T96" s="1"/>
  <c r="S95"/>
  <c r="R95"/>
  <c r="Q95"/>
  <c r="P95"/>
  <c r="T95" s="1"/>
  <c r="S94"/>
  <c r="R94"/>
  <c r="Q94"/>
  <c r="U94" s="1"/>
  <c r="P94"/>
  <c r="T94" s="1"/>
  <c r="S93"/>
  <c r="R93"/>
  <c r="R97" s="1"/>
  <c r="Q93"/>
  <c r="P93"/>
  <c r="P97" s="1"/>
  <c r="O92"/>
  <c r="N92"/>
  <c r="M92"/>
  <c r="L92"/>
  <c r="K92"/>
  <c r="J92"/>
  <c r="I92"/>
  <c r="H92"/>
  <c r="G92"/>
  <c r="F92"/>
  <c r="E92"/>
  <c r="D92"/>
  <c r="S91"/>
  <c r="R91"/>
  <c r="Q91"/>
  <c r="P91"/>
  <c r="T91" s="1"/>
  <c r="S90"/>
  <c r="R90"/>
  <c r="Q90"/>
  <c r="U90" s="1"/>
  <c r="P90"/>
  <c r="S89"/>
  <c r="R89"/>
  <c r="Q89"/>
  <c r="P89"/>
  <c r="S88"/>
  <c r="R88"/>
  <c r="Q88"/>
  <c r="Q92" s="1"/>
  <c r="P88"/>
  <c r="P92" s="1"/>
  <c r="O87"/>
  <c r="N87"/>
  <c r="M87"/>
  <c r="L87"/>
  <c r="K87"/>
  <c r="J87"/>
  <c r="I87"/>
  <c r="H87"/>
  <c r="G87"/>
  <c r="F87"/>
  <c r="E87"/>
  <c r="D87"/>
  <c r="S86"/>
  <c r="R86"/>
  <c r="Q86"/>
  <c r="U86" s="1"/>
  <c r="P86"/>
  <c r="S85"/>
  <c r="R85"/>
  <c r="Q85"/>
  <c r="P85"/>
  <c r="S84"/>
  <c r="R84"/>
  <c r="Q84"/>
  <c r="P84"/>
  <c r="S83"/>
  <c r="S87" s="1"/>
  <c r="R83"/>
  <c r="R87" s="1"/>
  <c r="Q83"/>
  <c r="Q87" s="1"/>
  <c r="P83"/>
  <c r="O82"/>
  <c r="N82"/>
  <c r="M82"/>
  <c r="L82"/>
  <c r="K82"/>
  <c r="J82"/>
  <c r="I82"/>
  <c r="H82"/>
  <c r="G82"/>
  <c r="F82"/>
  <c r="E82"/>
  <c r="D82"/>
  <c r="S81"/>
  <c r="R81"/>
  <c r="Q81"/>
  <c r="P81"/>
  <c r="S80"/>
  <c r="R80"/>
  <c r="Q80"/>
  <c r="U80" s="1"/>
  <c r="P80"/>
  <c r="S79"/>
  <c r="R79"/>
  <c r="Q79"/>
  <c r="P79"/>
  <c r="S78"/>
  <c r="R78"/>
  <c r="R82" s="1"/>
  <c r="Q78"/>
  <c r="P78"/>
  <c r="O77"/>
  <c r="N77"/>
  <c r="M77"/>
  <c r="L77"/>
  <c r="K77"/>
  <c r="J77"/>
  <c r="I77"/>
  <c r="H77"/>
  <c r="G77"/>
  <c r="F77"/>
  <c r="E77"/>
  <c r="D77"/>
  <c r="S76"/>
  <c r="R76"/>
  <c r="Q76"/>
  <c r="U76" s="1"/>
  <c r="P76"/>
  <c r="S75"/>
  <c r="R75"/>
  <c r="Q75"/>
  <c r="U75" s="1"/>
  <c r="P75"/>
  <c r="S74"/>
  <c r="R74"/>
  <c r="Q74"/>
  <c r="U74" s="1"/>
  <c r="P74"/>
  <c r="S73"/>
  <c r="S77" s="1"/>
  <c r="R73"/>
  <c r="R77" s="1"/>
  <c r="Q73"/>
  <c r="P73"/>
  <c r="O72"/>
  <c r="N72"/>
  <c r="M72"/>
  <c r="L72"/>
  <c r="K72"/>
  <c r="J72"/>
  <c r="I72"/>
  <c r="H72"/>
  <c r="G72"/>
  <c r="F72"/>
  <c r="E72"/>
  <c r="D72"/>
  <c r="S71"/>
  <c r="R71"/>
  <c r="Q71"/>
  <c r="U71" s="1"/>
  <c r="P71"/>
  <c r="S70"/>
  <c r="R70"/>
  <c r="Q70"/>
  <c r="U70" s="1"/>
  <c r="P70"/>
  <c r="S69"/>
  <c r="R69"/>
  <c r="Q69"/>
  <c r="U69" s="1"/>
  <c r="P69"/>
  <c r="S68"/>
  <c r="S72" s="1"/>
  <c r="R68"/>
  <c r="R72" s="1"/>
  <c r="Q68"/>
  <c r="Q72" s="1"/>
  <c r="P68"/>
  <c r="O67"/>
  <c r="N67"/>
  <c r="M67"/>
  <c r="L67"/>
  <c r="K67"/>
  <c r="J67"/>
  <c r="I67"/>
  <c r="H67"/>
  <c r="G67"/>
  <c r="F67"/>
  <c r="E67"/>
  <c r="D67"/>
  <c r="S66"/>
  <c r="R66"/>
  <c r="Q66"/>
  <c r="P66"/>
  <c r="S65"/>
  <c r="R65"/>
  <c r="Q65"/>
  <c r="P65"/>
  <c r="S64"/>
  <c r="R64"/>
  <c r="Q64"/>
  <c r="P64"/>
  <c r="S63"/>
  <c r="R63"/>
  <c r="Q63"/>
  <c r="U63" s="1"/>
  <c r="P63"/>
  <c r="O62"/>
  <c r="N62"/>
  <c r="M62"/>
  <c r="L62"/>
  <c r="K62"/>
  <c r="J62"/>
  <c r="I62"/>
  <c r="H62"/>
  <c r="G62"/>
  <c r="F62"/>
  <c r="E62"/>
  <c r="D62"/>
  <c r="S61"/>
  <c r="R61"/>
  <c r="Q61"/>
  <c r="P61"/>
  <c r="T61" s="1"/>
  <c r="S60"/>
  <c r="R60"/>
  <c r="Q60"/>
  <c r="U60" s="1"/>
  <c r="P60"/>
  <c r="S59"/>
  <c r="R59"/>
  <c r="Q59"/>
  <c r="P59"/>
  <c r="S58"/>
  <c r="R58"/>
  <c r="R62" s="1"/>
  <c r="Q58"/>
  <c r="U58" s="1"/>
  <c r="P58"/>
  <c r="O57"/>
  <c r="N57"/>
  <c r="M57"/>
  <c r="L57"/>
  <c r="K57"/>
  <c r="J57"/>
  <c r="I57"/>
  <c r="H57"/>
  <c r="G57"/>
  <c r="F57"/>
  <c r="E57"/>
  <c r="D57"/>
  <c r="S56"/>
  <c r="R56"/>
  <c r="Q56"/>
  <c r="P56"/>
  <c r="S55"/>
  <c r="R55"/>
  <c r="Q55"/>
  <c r="U55" s="1"/>
  <c r="P55"/>
  <c r="S54"/>
  <c r="R54"/>
  <c r="Q54"/>
  <c r="U54" s="1"/>
  <c r="P54"/>
  <c r="S53"/>
  <c r="R53"/>
  <c r="Q53"/>
  <c r="P53"/>
  <c r="O52"/>
  <c r="N52"/>
  <c r="M52"/>
  <c r="L52"/>
  <c r="K52"/>
  <c r="J52"/>
  <c r="I52"/>
  <c r="H52"/>
  <c r="G52"/>
  <c r="F52"/>
  <c r="E52"/>
  <c r="D52"/>
  <c r="S51"/>
  <c r="R51"/>
  <c r="Q51"/>
  <c r="U51" s="1"/>
  <c r="P51"/>
  <c r="S50"/>
  <c r="R50"/>
  <c r="Q50"/>
  <c r="P50"/>
  <c r="S49"/>
  <c r="R49"/>
  <c r="Q49"/>
  <c r="U49" s="1"/>
  <c r="P49"/>
  <c r="S48"/>
  <c r="R48"/>
  <c r="Q48"/>
  <c r="Q52" s="1"/>
  <c r="P48"/>
  <c r="O47"/>
  <c r="N47"/>
  <c r="M47"/>
  <c r="L47"/>
  <c r="K47"/>
  <c r="J47"/>
  <c r="I47"/>
  <c r="H47"/>
  <c r="G47"/>
  <c r="F47"/>
  <c r="E47"/>
  <c r="D47"/>
  <c r="S46"/>
  <c r="R46"/>
  <c r="Q46"/>
  <c r="U46" s="1"/>
  <c r="P46"/>
  <c r="S45"/>
  <c r="R45"/>
  <c r="Q45"/>
  <c r="U45" s="1"/>
  <c r="P45"/>
  <c r="S44"/>
  <c r="R44"/>
  <c r="Q44"/>
  <c r="P44"/>
  <c r="S43"/>
  <c r="R43"/>
  <c r="Q43"/>
  <c r="U43" s="1"/>
  <c r="P43"/>
  <c r="O42"/>
  <c r="N42"/>
  <c r="M42"/>
  <c r="L42"/>
  <c r="K42"/>
  <c r="J42"/>
  <c r="I42"/>
  <c r="H42"/>
  <c r="G42"/>
  <c r="F42"/>
  <c r="E42"/>
  <c r="D42"/>
  <c r="S41"/>
  <c r="R41"/>
  <c r="Q41"/>
  <c r="P41"/>
  <c r="S40"/>
  <c r="R40"/>
  <c r="Q40"/>
  <c r="P40"/>
  <c r="S39"/>
  <c r="R39"/>
  <c r="Q39"/>
  <c r="U39" s="1"/>
  <c r="P39"/>
  <c r="S38"/>
  <c r="S42" s="1"/>
  <c r="R38"/>
  <c r="Q38"/>
  <c r="P38"/>
  <c r="P42" s="1"/>
  <c r="O37"/>
  <c r="N37"/>
  <c r="M37"/>
  <c r="L37"/>
  <c r="K37"/>
  <c r="J37"/>
  <c r="I37"/>
  <c r="H37"/>
  <c r="G37"/>
  <c r="F37"/>
  <c r="E37"/>
  <c r="D37"/>
  <c r="S36"/>
  <c r="R36"/>
  <c r="Q36"/>
  <c r="P36"/>
  <c r="S35"/>
  <c r="R35"/>
  <c r="Q35"/>
  <c r="U35" s="1"/>
  <c r="P35"/>
  <c r="S34"/>
  <c r="R34"/>
  <c r="Q34"/>
  <c r="U34" s="1"/>
  <c r="P34"/>
  <c r="S33"/>
  <c r="S37" s="1"/>
  <c r="R33"/>
  <c r="Q33"/>
  <c r="P33"/>
  <c r="O32"/>
  <c r="N32"/>
  <c r="M32"/>
  <c r="L32"/>
  <c r="K32"/>
  <c r="J32"/>
  <c r="I32"/>
  <c r="H32"/>
  <c r="G32"/>
  <c r="F32"/>
  <c r="E32"/>
  <c r="D32"/>
  <c r="S31"/>
  <c r="R31"/>
  <c r="Q31"/>
  <c r="U31" s="1"/>
  <c r="P31"/>
  <c r="S30"/>
  <c r="R30"/>
  <c r="Q30"/>
  <c r="P30"/>
  <c r="T30" s="1"/>
  <c r="S29"/>
  <c r="R29"/>
  <c r="Q29"/>
  <c r="U29" s="1"/>
  <c r="P29"/>
  <c r="T29" s="1"/>
  <c r="S28"/>
  <c r="S32" s="1"/>
  <c r="R28"/>
  <c r="R32" s="1"/>
  <c r="Q28"/>
  <c r="Q32" s="1"/>
  <c r="P28"/>
  <c r="O27"/>
  <c r="N27"/>
  <c r="M27"/>
  <c r="L27"/>
  <c r="K27"/>
  <c r="J27"/>
  <c r="I27"/>
  <c r="H27"/>
  <c r="G27"/>
  <c r="F27"/>
  <c r="E27"/>
  <c r="D27"/>
  <c r="S26"/>
  <c r="R26"/>
  <c r="Q26"/>
  <c r="P26"/>
  <c r="S25"/>
  <c r="R25"/>
  <c r="Q25"/>
  <c r="U25" s="1"/>
  <c r="P25"/>
  <c r="S24"/>
  <c r="R24"/>
  <c r="Q24"/>
  <c r="P24"/>
  <c r="S23"/>
  <c r="R23"/>
  <c r="R27" s="1"/>
  <c r="Q23"/>
  <c r="U23" s="1"/>
  <c r="P23"/>
  <c r="O22"/>
  <c r="N22"/>
  <c r="M22"/>
  <c r="L22"/>
  <c r="K22"/>
  <c r="J22"/>
  <c r="I22"/>
  <c r="H22"/>
  <c r="G22"/>
  <c r="F22"/>
  <c r="E22"/>
  <c r="D22"/>
  <c r="S21"/>
  <c r="R21"/>
  <c r="Q21"/>
  <c r="U21" s="1"/>
  <c r="P21"/>
  <c r="S20"/>
  <c r="R20"/>
  <c r="Q20"/>
  <c r="U20" s="1"/>
  <c r="P20"/>
  <c r="S19"/>
  <c r="R19"/>
  <c r="Q19"/>
  <c r="U19" s="1"/>
  <c r="P19"/>
  <c r="S18"/>
  <c r="S22" s="1"/>
  <c r="R18"/>
  <c r="Q18"/>
  <c r="P18"/>
  <c r="P22" s="1"/>
  <c r="O17"/>
  <c r="N17"/>
  <c r="M17"/>
  <c r="L17"/>
  <c r="K17"/>
  <c r="J17"/>
  <c r="I17"/>
  <c r="H17"/>
  <c r="G17"/>
  <c r="F17"/>
  <c r="E17"/>
  <c r="D17"/>
  <c r="S16"/>
  <c r="R16"/>
  <c r="Q16"/>
  <c r="P16"/>
  <c r="S15"/>
  <c r="R15"/>
  <c r="Q15"/>
  <c r="U15" s="1"/>
  <c r="P15"/>
  <c r="S14"/>
  <c r="R14"/>
  <c r="Q14"/>
  <c r="P14"/>
  <c r="S13"/>
  <c r="R13"/>
  <c r="Q13"/>
  <c r="P13"/>
  <c r="P17" s="1"/>
  <c r="O12"/>
  <c r="N12"/>
  <c r="M12"/>
  <c r="L12"/>
  <c r="K12"/>
  <c r="J12"/>
  <c r="I12"/>
  <c r="H12"/>
  <c r="G12"/>
  <c r="F12"/>
  <c r="E12"/>
  <c r="D12"/>
  <c r="R11"/>
  <c r="Q11"/>
  <c r="P11"/>
  <c r="S10"/>
  <c r="R10"/>
  <c r="Q10"/>
  <c r="P10"/>
  <c r="S9"/>
  <c r="R9"/>
  <c r="Q9"/>
  <c r="P9"/>
  <c r="S8"/>
  <c r="R8"/>
  <c r="Q8"/>
  <c r="P8"/>
  <c r="P12" s="1"/>
  <c r="F149" i="14"/>
  <c r="E149"/>
  <c r="D149"/>
  <c r="H13" i="18"/>
  <c r="G13"/>
  <c r="D13"/>
  <c r="H12"/>
  <c r="F12"/>
  <c r="G12"/>
  <c r="D12"/>
  <c r="E12"/>
  <c r="H9"/>
  <c r="G9"/>
  <c r="D9"/>
  <c r="E9"/>
  <c r="I7"/>
  <c r="F7"/>
  <c r="D7"/>
  <c r="E7"/>
  <c r="U9" i="19" l="1"/>
  <c r="U26"/>
  <c r="T24"/>
  <c r="T25"/>
  <c r="T31"/>
  <c r="T33"/>
  <c r="T35"/>
  <c r="T36"/>
  <c r="T50"/>
  <c r="T51"/>
  <c r="T55"/>
  <c r="T56"/>
  <c r="R172"/>
  <c r="R17"/>
  <c r="P57"/>
  <c r="R67"/>
  <c r="U84"/>
  <c r="T15"/>
  <c r="T63"/>
  <c r="T10"/>
  <c r="T11"/>
  <c r="T16"/>
  <c r="T64"/>
  <c r="T65"/>
  <c r="T66"/>
  <c r="T69"/>
  <c r="T70"/>
  <c r="T71"/>
  <c r="T75"/>
  <c r="T76"/>
  <c r="T80"/>
  <c r="T81"/>
  <c r="T85"/>
  <c r="R102"/>
  <c r="U108"/>
  <c r="U112" s="1"/>
  <c r="U109"/>
  <c r="U110"/>
  <c r="U111"/>
  <c r="U114"/>
  <c r="T121"/>
  <c r="T125"/>
  <c r="T126"/>
  <c r="T129"/>
  <c r="T130"/>
  <c r="T134"/>
  <c r="T135"/>
  <c r="T136"/>
  <c r="T140"/>
  <c r="T141"/>
  <c r="T144"/>
  <c r="T146"/>
  <c r="T149"/>
  <c r="T150"/>
  <c r="T154"/>
  <c r="T155"/>
  <c r="T156"/>
  <c r="T158"/>
  <c r="T160"/>
  <c r="T161"/>
  <c r="T164"/>
  <c r="T166"/>
  <c r="T169"/>
  <c r="T170"/>
  <c r="T174"/>
  <c r="T175"/>
  <c r="T176"/>
  <c r="T180"/>
  <c r="T181"/>
  <c r="U10"/>
  <c r="T19"/>
  <c r="T21"/>
  <c r="U40"/>
  <c r="U41"/>
  <c r="T44"/>
  <c r="T45"/>
  <c r="Q47"/>
  <c r="T59"/>
  <c r="T60"/>
  <c r="U65"/>
  <c r="U66"/>
  <c r="Q112"/>
  <c r="U140"/>
  <c r="U141"/>
  <c r="U144"/>
  <c r="U146"/>
  <c r="U149"/>
  <c r="U150"/>
  <c r="U154"/>
  <c r="U155"/>
  <c r="U156"/>
  <c r="U158"/>
  <c r="U160"/>
  <c r="U161"/>
  <c r="Q162"/>
  <c r="U169"/>
  <c r="U170"/>
  <c r="U174"/>
  <c r="U175"/>
  <c r="U176"/>
  <c r="U180"/>
  <c r="U181"/>
  <c r="S12"/>
  <c r="R42"/>
  <c r="T49"/>
  <c r="S52"/>
  <c r="Q62"/>
  <c r="R92"/>
  <c r="T99"/>
  <c r="T100"/>
  <c r="T116"/>
  <c r="R147"/>
  <c r="R22"/>
  <c r="P37"/>
  <c r="P87"/>
  <c r="T86"/>
  <c r="S97"/>
  <c r="U98"/>
  <c r="U99"/>
  <c r="Q102"/>
  <c r="T104"/>
  <c r="T106"/>
  <c r="U115"/>
  <c r="U116"/>
  <c r="T118"/>
  <c r="S147"/>
  <c r="Q17"/>
  <c r="T39"/>
  <c r="T41"/>
  <c r="P47"/>
  <c r="R52"/>
  <c r="Q57"/>
  <c r="P62"/>
  <c r="S62"/>
  <c r="P67"/>
  <c r="R117"/>
  <c r="Q122"/>
  <c r="P122"/>
  <c r="P162"/>
  <c r="K19" i="20"/>
  <c r="J12" i="18"/>
  <c r="H7"/>
  <c r="J7" s="1"/>
  <c r="E11"/>
  <c r="G11"/>
  <c r="I11"/>
  <c r="E13"/>
  <c r="G7"/>
  <c r="I10"/>
  <c r="F13"/>
  <c r="J13" s="1"/>
  <c r="D11"/>
  <c r="H10"/>
  <c r="T88" i="19"/>
  <c r="F183"/>
  <c r="F9" i="18"/>
  <c r="J9" s="1"/>
  <c r="I12"/>
  <c r="K12" s="1"/>
  <c r="G10"/>
  <c r="U11" i="19"/>
  <c r="Q12"/>
  <c r="Q27"/>
  <c r="I9" i="18"/>
  <c r="K9" s="1"/>
  <c r="F11"/>
  <c r="F10"/>
  <c r="T53" i="19"/>
  <c r="G183"/>
  <c r="I13" i="18"/>
  <c r="H11"/>
  <c r="T8" i="19"/>
  <c r="T103"/>
  <c r="T178"/>
  <c r="P27"/>
  <c r="Q37"/>
  <c r="R47"/>
  <c r="S57"/>
  <c r="S67"/>
  <c r="U64"/>
  <c r="U178"/>
  <c r="D10" i="18"/>
  <c r="U8" i="19"/>
  <c r="T9"/>
  <c r="S17"/>
  <c r="U16"/>
  <c r="U17" s="1"/>
  <c r="Q22"/>
  <c r="S27"/>
  <c r="U24"/>
  <c r="U27" s="1"/>
  <c r="U30"/>
  <c r="U33"/>
  <c r="U36"/>
  <c r="Q42"/>
  <c r="S47"/>
  <c r="U44"/>
  <c r="U47" s="1"/>
  <c r="U50"/>
  <c r="U53"/>
  <c r="U56"/>
  <c r="Q67"/>
  <c r="P82"/>
  <c r="T78"/>
  <c r="U88"/>
  <c r="T138"/>
  <c r="N183"/>
  <c r="R12"/>
  <c r="T13"/>
  <c r="T14"/>
  <c r="T20"/>
  <c r="T23"/>
  <c r="T26"/>
  <c r="P32"/>
  <c r="R37"/>
  <c r="T34"/>
  <c r="T40"/>
  <c r="T43"/>
  <c r="T46"/>
  <c r="P52"/>
  <c r="T54"/>
  <c r="U61"/>
  <c r="P77"/>
  <c r="T79"/>
  <c r="T119"/>
  <c r="U138"/>
  <c r="O183"/>
  <c r="T18"/>
  <c r="T28"/>
  <c r="T32" s="1"/>
  <c r="T38"/>
  <c r="T48"/>
  <c r="T52" s="1"/>
  <c r="R57"/>
  <c r="T68"/>
  <c r="U68"/>
  <c r="U72" s="1"/>
  <c r="P72"/>
  <c r="T73"/>
  <c r="Q82"/>
  <c r="U78"/>
  <c r="U81"/>
  <c r="T83"/>
  <c r="T84"/>
  <c r="T89"/>
  <c r="T90"/>
  <c r="T93"/>
  <c r="T97" s="1"/>
  <c r="S102"/>
  <c r="T101"/>
  <c r="T105"/>
  <c r="T108"/>
  <c r="T112" s="1"/>
  <c r="R122"/>
  <c r="T120"/>
  <c r="T124"/>
  <c r="R152"/>
  <c r="J183"/>
  <c r="D183"/>
  <c r="H183"/>
  <c r="L183"/>
  <c r="U18"/>
  <c r="U22" s="1"/>
  <c r="U28"/>
  <c r="U38"/>
  <c r="U42" s="1"/>
  <c r="U48"/>
  <c r="U59"/>
  <c r="T74"/>
  <c r="Q97"/>
  <c r="P102"/>
  <c r="T98"/>
  <c r="R107"/>
  <c r="P117"/>
  <c r="T113"/>
  <c r="T117" s="1"/>
  <c r="S152"/>
  <c r="K183"/>
  <c r="E183"/>
  <c r="I183"/>
  <c r="M183"/>
  <c r="T58"/>
  <c r="Q77"/>
  <c r="S82"/>
  <c r="U79"/>
  <c r="U85"/>
  <c r="U91"/>
  <c r="Q117"/>
  <c r="S122"/>
  <c r="U119"/>
  <c r="U122" s="1"/>
  <c r="P127"/>
  <c r="T123"/>
  <c r="U125"/>
  <c r="T128"/>
  <c r="T131"/>
  <c r="P137"/>
  <c r="R142"/>
  <c r="T139"/>
  <c r="T145"/>
  <c r="T148"/>
  <c r="T151"/>
  <c r="P157"/>
  <c r="R162"/>
  <c r="T159"/>
  <c r="T162" s="1"/>
  <c r="T165"/>
  <c r="T168"/>
  <c r="T171"/>
  <c r="P177"/>
  <c r="R182"/>
  <c r="T179"/>
  <c r="S92"/>
  <c r="U89"/>
  <c r="U95"/>
  <c r="U101"/>
  <c r="Q127"/>
  <c r="U128"/>
  <c r="U131"/>
  <c r="Q137"/>
  <c r="S142"/>
  <c r="U139"/>
  <c r="U145"/>
  <c r="U148"/>
  <c r="U151"/>
  <c r="Q157"/>
  <c r="S162"/>
  <c r="U159"/>
  <c r="U165"/>
  <c r="U168"/>
  <c r="U171"/>
  <c r="Q177"/>
  <c r="S182"/>
  <c r="U179"/>
  <c r="T133"/>
  <c r="T143"/>
  <c r="T153"/>
  <c r="T163"/>
  <c r="T173"/>
  <c r="T177" s="1"/>
  <c r="U73"/>
  <c r="U77" s="1"/>
  <c r="U83"/>
  <c r="U93"/>
  <c r="U103"/>
  <c r="U107" s="1"/>
  <c r="U113"/>
  <c r="U123"/>
  <c r="U133"/>
  <c r="U137" s="1"/>
  <c r="U143"/>
  <c r="U147" s="1"/>
  <c r="U153"/>
  <c r="U163"/>
  <c r="U167" s="1"/>
  <c r="U173"/>
  <c r="T157" l="1"/>
  <c r="T37"/>
  <c r="U67"/>
  <c r="U87"/>
  <c r="T67"/>
  <c r="T137"/>
  <c r="R183"/>
  <c r="T102"/>
  <c r="U62"/>
  <c r="T72"/>
  <c r="U162"/>
  <c r="F14" i="18"/>
  <c r="U157" i="19"/>
  <c r="U117"/>
  <c r="U102"/>
  <c r="T62"/>
  <c r="T182"/>
  <c r="U177"/>
  <c r="Q183"/>
  <c r="P183"/>
  <c r="T127"/>
  <c r="T77"/>
  <c r="T122"/>
  <c r="T142"/>
  <c r="U12"/>
  <c r="F149" i="6"/>
  <c r="K13" i="18"/>
  <c r="I14"/>
  <c r="T12" i="19"/>
  <c r="J11" i="18"/>
  <c r="U97" i="19"/>
  <c r="U52"/>
  <c r="T87"/>
  <c r="T22"/>
  <c r="U182"/>
  <c r="D14" i="18"/>
  <c r="G14"/>
  <c r="U127" i="19"/>
  <c r="T107"/>
  <c r="T92"/>
  <c r="K11" i="18"/>
  <c r="T167" i="19"/>
  <c r="U172"/>
  <c r="U132"/>
  <c r="T152"/>
  <c r="U142"/>
  <c r="T47"/>
  <c r="U37"/>
  <c r="S183"/>
  <c r="T17"/>
  <c r="U92"/>
  <c r="J10" i="18"/>
  <c r="T147" i="19"/>
  <c r="U152"/>
  <c r="T172"/>
  <c r="T132"/>
  <c r="U32"/>
  <c r="U82"/>
  <c r="T42"/>
  <c r="T27"/>
  <c r="T82"/>
  <c r="U57"/>
  <c r="T57"/>
  <c r="K7" i="18"/>
  <c r="E10"/>
  <c r="H14"/>
  <c r="T183" i="19" l="1"/>
  <c r="U183"/>
  <c r="J14" i="18"/>
  <c r="F16" s="1"/>
  <c r="K10"/>
  <c r="E14"/>
  <c r="F19" i="20" l="1"/>
  <c r="H19"/>
  <c r="D19"/>
  <c r="D152" s="1"/>
  <c r="D16" i="18"/>
  <c r="H16"/>
  <c r="K14"/>
  <c r="F152" i="20" l="1"/>
  <c r="J19"/>
  <c r="J16" i="18"/>
  <c r="I16"/>
  <c r="G16"/>
  <c r="E16"/>
  <c r="K16" l="1"/>
</calcChain>
</file>

<file path=xl/sharedStrings.xml><?xml version="1.0" encoding="utf-8"?>
<sst xmlns="http://schemas.openxmlformats.org/spreadsheetml/2006/main" count="2530" uniqueCount="740">
  <si>
    <t>ANEXA Nr. 06</t>
  </si>
  <si>
    <t>CPV</t>
  </si>
  <si>
    <t>Denumirea bunurilor, lucrărilor, serviciilor</t>
  </si>
  <si>
    <t>Total contracte</t>
  </si>
  <si>
    <t>Acorduri adiţionale de majorare</t>
  </si>
  <si>
    <t>Acorduri adiţionale de mișorare/reziliere</t>
  </si>
  <si>
    <t>Alte acorduri adiţionale</t>
  </si>
  <si>
    <t>Total contracte și acorduri adiţionale</t>
  </si>
  <si>
    <t>Suma totală (MDL, inclusiv TVA)</t>
  </si>
  <si>
    <t>Ponderea fiecărei categorii în suma totală a contractelor (%)</t>
  </si>
  <si>
    <t>Ponderea fiecări categorii după numărul de contracte (%)</t>
  </si>
  <si>
    <t>Nr.</t>
  </si>
  <si>
    <t>Suma (MDL, inclusiv TVA)</t>
  </si>
  <si>
    <t>10 (3+5+7+9)</t>
  </si>
  <si>
    <t>11 (4+6+8)</t>
  </si>
  <si>
    <t>031</t>
  </si>
  <si>
    <t>Produse agricole şi horticole</t>
  </si>
  <si>
    <t>032</t>
  </si>
  <si>
    <t>Cereale, cartofi, legume, fructe şi fructe cu coajă</t>
  </si>
  <si>
    <t>090</t>
  </si>
  <si>
    <t>Produse petroliere, combustibil, electricitate şi alte surse de energie</t>
  </si>
  <si>
    <t>091</t>
  </si>
  <si>
    <t>Combustibili</t>
  </si>
  <si>
    <t>092</t>
  </si>
  <si>
    <t>Petrol, cărbune şi produse petroliere</t>
  </si>
  <si>
    <t>143</t>
  </si>
  <si>
    <t>Produse anorganice chimice şi îngrăşăminte minerale</t>
  </si>
  <si>
    <t>150</t>
  </si>
  <si>
    <t>155</t>
  </si>
  <si>
    <t>Produse lactate</t>
  </si>
  <si>
    <t>158</t>
  </si>
  <si>
    <t>Diverse produse alimentare</t>
  </si>
  <si>
    <t>167</t>
  </si>
  <si>
    <t>Tractoare</t>
  </si>
  <si>
    <t>224</t>
  </si>
  <si>
    <t>Timbre, carnete de cecuri, bancnote, acţiuni, materiale publicitare, cataloage şi manuale</t>
  </si>
  <si>
    <t>228</t>
  </si>
  <si>
    <t>Registre, registre contabile, clasoare, formulare şi alte articole imprimate de papetărie din hârtie sau din carton</t>
  </si>
  <si>
    <t>240</t>
  </si>
  <si>
    <t>Produse chimice</t>
  </si>
  <si>
    <t>241</t>
  </si>
  <si>
    <t>Gaze</t>
  </si>
  <si>
    <t>244</t>
  </si>
  <si>
    <t>Îngrăşăminte şi compuşi azotaţi</t>
  </si>
  <si>
    <t>249</t>
  </si>
  <si>
    <t>Produse chimice fine şi produse chimice variate</t>
  </si>
  <si>
    <t>300</t>
  </si>
  <si>
    <t>Echipament informatic şi accesorii de birou, cu excepţia mobilierului şi a pachetelor software</t>
  </si>
  <si>
    <t>301</t>
  </si>
  <si>
    <t>Maşini, echipament şi accesorii de birou, cu excepţia computerelor, a imprimantelor şi a mobilierului</t>
  </si>
  <si>
    <t>302</t>
  </si>
  <si>
    <t>Echipament şi accesorii pentru computer</t>
  </si>
  <si>
    <t>315</t>
  </si>
  <si>
    <t>Aparatură de iluminat şi lămpi electrice</t>
  </si>
  <si>
    <t>316</t>
  </si>
  <si>
    <t>Echipament electric</t>
  </si>
  <si>
    <t>323</t>
  </si>
  <si>
    <t>Receptoare de televiziune şi de radio şi aparate de înregistrare sau de redare a sunetului sau a imaginii</t>
  </si>
  <si>
    <t>330</t>
  </si>
  <si>
    <t>Echipamente medicale, produse farmaceutice şi produse de îngrijire personală</t>
  </si>
  <si>
    <t>331</t>
  </si>
  <si>
    <t>Echipamente medicale</t>
  </si>
  <si>
    <t>336</t>
  </si>
  <si>
    <t>Produse farmaceutice</t>
  </si>
  <si>
    <t>337</t>
  </si>
  <si>
    <t>Produse de îngrijire personală</t>
  </si>
  <si>
    <t>340</t>
  </si>
  <si>
    <t>Echipamente de transport şi produse auxiliare pentru transport</t>
  </si>
  <si>
    <t>341</t>
  </si>
  <si>
    <t>Autovehicule</t>
  </si>
  <si>
    <t>349</t>
  </si>
  <si>
    <t>Diverse echipamente de transport şi piese de schimb</t>
  </si>
  <si>
    <t>374</t>
  </si>
  <si>
    <t>Articole şi echipament de sport</t>
  </si>
  <si>
    <t>375</t>
  </si>
  <si>
    <t>Jocuri şi jucării; atracţii de bâlci</t>
  </si>
  <si>
    <t>380</t>
  </si>
  <si>
    <t>Echipamente de laborator, optice şi de precizie (cu excepţia ochelarilor)</t>
  </si>
  <si>
    <t>390</t>
  </si>
  <si>
    <t>Mobilă (inclusiv mobilă de birou), accesorii de mobilier, aparate de uz casnic (exclusiv dispozitive de iluminat) şi produse de curăţat</t>
  </si>
  <si>
    <t>391</t>
  </si>
  <si>
    <t>Mobilier</t>
  </si>
  <si>
    <t>392</t>
  </si>
  <si>
    <t>Accesorii de mobilier</t>
  </si>
  <si>
    <t>398</t>
  </si>
  <si>
    <t>Produse de curăţat şi de lustruit</t>
  </si>
  <si>
    <t>429</t>
  </si>
  <si>
    <t>Diverse utilaje de uz general şi special</t>
  </si>
  <si>
    <t>441</t>
  </si>
  <si>
    <t>Materiale de construcţii şi articole conexe</t>
  </si>
  <si>
    <t>446</t>
  </si>
  <si>
    <t>Cisterne, rezervoare şi containere; radiatoare şi boilere pentru încălzirea centrală</t>
  </si>
  <si>
    <t>450</t>
  </si>
  <si>
    <t>Lucrări de construcţii</t>
  </si>
  <si>
    <t>451</t>
  </si>
  <si>
    <t>Lucrări de pregătire a şantierului</t>
  </si>
  <si>
    <t>452</t>
  </si>
  <si>
    <t>Lucrări de construcţii complete sau parţiale şi lucrări publice</t>
  </si>
  <si>
    <t>453</t>
  </si>
  <si>
    <t>Lucrări de instalaţii pentru clădiri</t>
  </si>
  <si>
    <t>454</t>
  </si>
  <si>
    <t>Lucrări de finisare a construcţiilor</t>
  </si>
  <si>
    <t>480</t>
  </si>
  <si>
    <t>Pachete software şi sisteme informatice</t>
  </si>
  <si>
    <t>500</t>
  </si>
  <si>
    <t>Servicii de reparare şi întreţinere</t>
  </si>
  <si>
    <t>501</t>
  </si>
  <si>
    <t>Servicii de reparare şi de întreţinere a vehiculelor şi a echipamentelor aferente şi servicii</t>
  </si>
  <si>
    <t>503</t>
  </si>
  <si>
    <t>Servicii de reparare şi de întreţinere şi servicii conexe pentru computere personale, pentru echipament de telecomunicaţii şi pentru echipament audiovizual</t>
  </si>
  <si>
    <t>504</t>
  </si>
  <si>
    <t>Servicii de reparare şi de întreţinere a echipamentului medical şi de precizie</t>
  </si>
  <si>
    <t>505</t>
  </si>
  <si>
    <t>Servicii de reparare şi de întreţinere a pompelor, a vanelor, a robinetelor, a containerelor de metal şi a maşinilor</t>
  </si>
  <si>
    <t>507</t>
  </si>
  <si>
    <t>Servicii de reparare şi de întreţinere a instalaţiilor de construcţii</t>
  </si>
  <si>
    <t>551</t>
  </si>
  <si>
    <t>Servicii hoteliere</t>
  </si>
  <si>
    <t>553</t>
  </si>
  <si>
    <t>Servicii de restaurant şi de servire a mâncării</t>
  </si>
  <si>
    <t>555</t>
  </si>
  <si>
    <t>Servicii de servire a băuturilor</t>
  </si>
  <si>
    <t>600</t>
  </si>
  <si>
    <t>Servicii de transport (cu excepţia transportului de deşeuri)</t>
  </si>
  <si>
    <t>601</t>
  </si>
  <si>
    <t>Servicii de transport rutier</t>
  </si>
  <si>
    <t>604</t>
  </si>
  <si>
    <t>Servicii de transport aerian</t>
  </si>
  <si>
    <t>641</t>
  </si>
  <si>
    <t>Servicii poştale şi de curierat</t>
  </si>
  <si>
    <t>642</t>
  </si>
  <si>
    <t>Servicii de telecomunicaţii</t>
  </si>
  <si>
    <t>661</t>
  </si>
  <si>
    <t>Servicii bancare</t>
  </si>
  <si>
    <t>665</t>
  </si>
  <si>
    <t>Servicii de asigurare şi de pensie</t>
  </si>
  <si>
    <t>712</t>
  </si>
  <si>
    <t>Servicii de arhitectură şi servicii conexe</t>
  </si>
  <si>
    <t>713</t>
  </si>
  <si>
    <t>Servicii de inginerie</t>
  </si>
  <si>
    <t>715</t>
  </si>
  <si>
    <t>Servicii privind construcţiile</t>
  </si>
  <si>
    <t>720</t>
  </si>
  <si>
    <t>Servicii IT: consultanţă, dezvoltare de software, internet şi asistenţă</t>
  </si>
  <si>
    <t>722</t>
  </si>
  <si>
    <t>Servicii de programare şi de consultanţă software</t>
  </si>
  <si>
    <t>723</t>
  </si>
  <si>
    <t>Servicii de înlocuire de date</t>
  </si>
  <si>
    <t>724</t>
  </si>
  <si>
    <t>Servicii de internet</t>
  </si>
  <si>
    <t>725</t>
  </si>
  <si>
    <t>Servicii informatice</t>
  </si>
  <si>
    <t>771</t>
  </si>
  <si>
    <t>Servicii în agricultură</t>
  </si>
  <si>
    <t>772</t>
  </si>
  <si>
    <t>Servicii pentru silvicultură</t>
  </si>
  <si>
    <t>791</t>
  </si>
  <si>
    <t>Servicii juridice</t>
  </si>
  <si>
    <t>793</t>
  </si>
  <si>
    <t>Studii de piaţă şi cercetare economică: sondaje şi statistici</t>
  </si>
  <si>
    <t>797</t>
  </si>
  <si>
    <t>Servicii de investigaţie şi de siguranţă</t>
  </si>
  <si>
    <t>798</t>
  </si>
  <si>
    <t>Servicii tipografice şi servicii conexe</t>
  </si>
  <si>
    <t>799</t>
  </si>
  <si>
    <t>Diverse servicii comerciale şi servicii conexe</t>
  </si>
  <si>
    <t>850</t>
  </si>
  <si>
    <t>Servicii de sănătate şi servicii de asistenţă socială</t>
  </si>
  <si>
    <t>851</t>
  </si>
  <si>
    <t>Servicii de sănătate</t>
  </si>
  <si>
    <t>852</t>
  </si>
  <si>
    <t>Servicii veterinare</t>
  </si>
  <si>
    <t>900</t>
  </si>
  <si>
    <t>Servicii de evacuare a apelor reziduale, de eliminare a deşeurilor, de igienizare şi servicii privind mediul</t>
  </si>
  <si>
    <t>906</t>
  </si>
  <si>
    <t>Servicii de curăţenie şi igienizare în mediul urban sau rural şi servicii conexe</t>
  </si>
  <si>
    <t>909</t>
  </si>
  <si>
    <t>Servicii de curăţenie şi igienizare</t>
  </si>
  <si>
    <t>926</t>
  </si>
  <si>
    <t>Servicii sportive</t>
  </si>
  <si>
    <t>983</t>
  </si>
  <si>
    <t>Servicii diverse</t>
  </si>
  <si>
    <t>TOTAL:</t>
  </si>
  <si>
    <t>Dintre care:</t>
  </si>
  <si>
    <t>Bunuri</t>
  </si>
  <si>
    <t>Lucrări</t>
  </si>
  <si>
    <t>Servicii</t>
  </si>
  <si>
    <t>% Bunuri</t>
  </si>
  <si>
    <t>% Lucrări</t>
  </si>
  <si>
    <t>% Servicii</t>
  </si>
  <si>
    <t>Nr. total contracte</t>
  </si>
  <si>
    <t>Suma total contracte</t>
  </si>
  <si>
    <t>Nr. total acorduri adiționale de majorare</t>
  </si>
  <si>
    <t>Suma total acorduri adiționale de majorare</t>
  </si>
  <si>
    <t>Nr. total acorduri adiționale de micșorare / reziliere</t>
  </si>
  <si>
    <t>Suma total acorduri adiționale de micșorare / reziliere</t>
  </si>
  <si>
    <t>Alte acorduri adiționale</t>
  </si>
  <si>
    <t>Suma totală</t>
  </si>
  <si>
    <t>ANEXA Nr. 05</t>
  </si>
  <si>
    <t>Nr. de ordine</t>
  </si>
  <si>
    <t>Proceduri</t>
  </si>
  <si>
    <t>COP cu publicare în BAP</t>
  </si>
  <si>
    <t>COP fără publicare în BAP</t>
  </si>
  <si>
    <t>Licitaţii Publice</t>
  </si>
  <si>
    <t>Total proceduri anulate</t>
  </si>
  <si>
    <t>Proceduri anulate de AC din lipsa concurenţei</t>
  </si>
  <si>
    <t>Proceduri anulate de AC din lipsă de oferte</t>
  </si>
  <si>
    <t>ANEXA Nr. 01</t>
  </si>
  <si>
    <t xml:space="preserve">Nr. </t>
  </si>
  <si>
    <t>Tip document</t>
  </si>
  <si>
    <t>Cod</t>
  </si>
  <si>
    <t>Acceptate / examinate</t>
  </si>
  <si>
    <t>Respinse</t>
  </si>
  <si>
    <t>Retrase</t>
  </si>
  <si>
    <t>Anunţ de publicare pentru cererea ofertei de preţ</t>
  </si>
  <si>
    <t>AP COP</t>
  </si>
  <si>
    <t>Modificarea dării de seamă</t>
  </si>
  <si>
    <t>Modificare DS</t>
  </si>
  <si>
    <t>Darea de seamă privind licitaţia publică</t>
  </si>
  <si>
    <t>LP</t>
  </si>
  <si>
    <t>Anunţ de publicare pentru licitaţii publice</t>
  </si>
  <si>
    <t>AP LP</t>
  </si>
  <si>
    <t>COP</t>
  </si>
  <si>
    <t>Scrisori de diferit gen</t>
  </si>
  <si>
    <t>Scrisoare</t>
  </si>
  <si>
    <t>Dare de seamă privind achiziţiile de mică valoare</t>
  </si>
  <si>
    <t>Valoare mică</t>
  </si>
  <si>
    <t>Anunţ de intenţie</t>
  </si>
  <si>
    <t>AI</t>
  </si>
  <si>
    <t>Demers de diferit gen</t>
  </si>
  <si>
    <t>Demers</t>
  </si>
  <si>
    <t>Indicaţii de diferit gen</t>
  </si>
  <si>
    <t>Indicaţii</t>
  </si>
  <si>
    <t>Ordin</t>
  </si>
  <si>
    <t>Altele</t>
  </si>
  <si>
    <t>x</t>
  </si>
  <si>
    <t>ANEXA Nr. 02</t>
  </si>
  <si>
    <t xml:space="preserve">Informaţia privind conţinutul scrisorilor întocmite de către angajaţii </t>
  </si>
  <si>
    <t>Conținutul scrisorii</t>
  </si>
  <si>
    <t>Număr scrisori</t>
  </si>
  <si>
    <t>Aviz</t>
  </si>
  <si>
    <t>Informare</t>
  </si>
  <si>
    <t>Prezentare informaţie solicitată</t>
  </si>
  <si>
    <t>Solicitarea prezentării informaţiei suplimentare</t>
  </si>
  <si>
    <t>Răspuns la demersuri</t>
  </si>
  <si>
    <t>Alte</t>
  </si>
  <si>
    <t>ANEXA Nr. 03</t>
  </si>
  <si>
    <t>Denumirea bunurilor, serviciilor, lucrărilor</t>
  </si>
  <si>
    <t>635</t>
  </si>
  <si>
    <t>Servicii de agenţii de turism, de ghizi turistici şi de asistenţă turistică</t>
  </si>
  <si>
    <t>640</t>
  </si>
  <si>
    <t>Servicii poştale şi de telecomunicaţii</t>
  </si>
  <si>
    <t>792</t>
  </si>
  <si>
    <t>Servicii de contabilitate, servicii de audit şi servicii fiscale</t>
  </si>
  <si>
    <t>800</t>
  </si>
  <si>
    <t>Servicii de învăţământ şi formare profesională</t>
  </si>
  <si>
    <t>805</t>
  </si>
  <si>
    <t>Servicii de formare</t>
  </si>
  <si>
    <t>923</t>
  </si>
  <si>
    <t>Servicii de divertisment</t>
  </si>
  <si>
    <t>981</t>
  </si>
  <si>
    <t>Servicii de organizaţii asociative</t>
  </si>
  <si>
    <t>Din care:</t>
  </si>
  <si>
    <t>Bunuri:</t>
  </si>
  <si>
    <t>Lucrări:</t>
  </si>
  <si>
    <t>Servicii:</t>
  </si>
  <si>
    <t>ANEXA Nr. 04</t>
  </si>
  <si>
    <t xml:space="preserve">Informaţie privind anunţurile publicate de Agenţia Achiziţii Publice </t>
  </si>
  <si>
    <t>Tipul anunţului</t>
  </si>
  <si>
    <t>Total 2012</t>
  </si>
  <si>
    <t>Nr. de anunţuri</t>
  </si>
  <si>
    <t>Anunţuri publicate</t>
  </si>
  <si>
    <t>Anunţuri de modificare a termenului de desfăşurare a procedurii (reducerea/majorarea termenului)</t>
  </si>
  <si>
    <t>Anunţuri de anulare a procedurii</t>
  </si>
  <si>
    <t>ANEXA Nr. 07</t>
  </si>
  <si>
    <t>ANEXA Nr. 08</t>
  </si>
  <si>
    <t>ANEXA Nr. 09</t>
  </si>
  <si>
    <t>Informaţie cu privire la coordonarea contractelor de către specialiştii în achiziţii publice</t>
  </si>
  <si>
    <t xml:space="preserve"> din cadrul Consiliilor Raionale în anul 2012</t>
  </si>
  <si>
    <t>Unitatea Teritorial Administrativă</t>
  </si>
  <si>
    <t>COP fără publicare obligatorie în BAP</t>
  </si>
  <si>
    <t>COP cu publicare obligatorie în BAP</t>
  </si>
  <si>
    <t>Suma cu TVA</t>
  </si>
  <si>
    <t>Nr. de contracte</t>
  </si>
  <si>
    <t>Anenii Noi</t>
  </si>
  <si>
    <t>Basarabeasca</t>
  </si>
  <si>
    <t>Briceni</t>
  </si>
  <si>
    <t>Cahul</t>
  </si>
  <si>
    <t>Cantemir</t>
  </si>
  <si>
    <t xml:space="preserve">Călăraşi </t>
  </si>
  <si>
    <t>Căuşeni</t>
  </si>
  <si>
    <t>Cimişlia</t>
  </si>
  <si>
    <t xml:space="preserve">Criuleni </t>
  </si>
  <si>
    <t xml:space="preserve">Donduşeni </t>
  </si>
  <si>
    <t>Drochia</t>
  </si>
  <si>
    <t>Dubăsari</t>
  </si>
  <si>
    <t>Edineţ</t>
  </si>
  <si>
    <t>Făleşti</t>
  </si>
  <si>
    <t>Floreşti</t>
  </si>
  <si>
    <t>Glodeni</t>
  </si>
  <si>
    <t xml:space="preserve">Hînceşti </t>
  </si>
  <si>
    <t xml:space="preserve">Ialoveni </t>
  </si>
  <si>
    <t xml:space="preserve">Leova </t>
  </si>
  <si>
    <t>Nisporeni</t>
  </si>
  <si>
    <t>Ocniţa</t>
  </si>
  <si>
    <t>Orhei</t>
  </si>
  <si>
    <t>Rezina</t>
  </si>
  <si>
    <t>Rîşcani</t>
  </si>
  <si>
    <t>Sîngerei</t>
  </si>
  <si>
    <t>Soroca</t>
  </si>
  <si>
    <t>Străşeni</t>
  </si>
  <si>
    <t>Şoldăneşti</t>
  </si>
  <si>
    <t>Ştefan Vodă</t>
  </si>
  <si>
    <t>Taraclia</t>
  </si>
  <si>
    <t>Teleneşti</t>
  </si>
  <si>
    <t>Ungheni</t>
  </si>
  <si>
    <t>Municipiul Chişinău</t>
  </si>
  <si>
    <t>Municipiul Bălţi</t>
  </si>
  <si>
    <t>UTA Gagauzia</t>
  </si>
  <si>
    <t>ANEXA Nr. 11</t>
  </si>
  <si>
    <t>Total contracte de achiziție</t>
  </si>
  <si>
    <t>ANEXA Nr. 12</t>
  </si>
  <si>
    <t>Licitații deschise</t>
  </si>
  <si>
    <t>ANEXA Nr. 13</t>
  </si>
  <si>
    <t>Tip procedură</t>
  </si>
  <si>
    <t>Procedura de achiziţie</t>
  </si>
  <si>
    <t>Nr. de proceduri</t>
  </si>
  <si>
    <t>Suma contractelor, (lei)</t>
  </si>
  <si>
    <t>Proceduri desfășurate prin pubicarea anunțului de participare in BAP</t>
  </si>
  <si>
    <t>Licitaţii deschise</t>
  </si>
  <si>
    <t>Licitaţii deschise desfășurate prin intermediul SIA RSAP</t>
  </si>
  <si>
    <t>Cererea ofertelor de preţuri cu publicarea în BAP desfășurate prin intermediul SIA RSAP</t>
  </si>
  <si>
    <t>Cererea ofertelor de preţuri cu publicarea în BAP coordonate în cadrul Consiliilor Raionale, mun. Chişinău, mun. Bălţi şi UTA Gagauzia</t>
  </si>
  <si>
    <t>Proceduri desfășurate fără pubicarea anunțului de participare in BAP</t>
  </si>
  <si>
    <t>Proceduri dint-o singură sursă</t>
  </si>
  <si>
    <t>O singură sursă</t>
  </si>
  <si>
    <t>Informaţia privind repartizarea achiziţiilor după tipul obiectului de achiziţie</t>
  </si>
  <si>
    <t xml:space="preserve"> (bunuri/lucrări/servicii) realizate de autorităţile contractante în anul 2012</t>
  </si>
  <si>
    <t>Cererea ofertelor de preţuri cu publicarea în BAP</t>
  </si>
  <si>
    <t>Cererea ofertelor de preţuri fără publicarea în BAPcoordonate în cadrul Consiliilor Raionale, mun. Chişinău, mun. Bălţi şi UTA Gagauzia</t>
  </si>
  <si>
    <t>Cererea ofertelor de preţuri fără publicarea în BAP</t>
  </si>
  <si>
    <t>TOTAL</t>
  </si>
  <si>
    <t>Cota parte %</t>
  </si>
  <si>
    <r>
      <t xml:space="preserve">Suma total contracte </t>
    </r>
    <r>
      <rPr>
        <b/>
        <sz val="10"/>
        <rFont val="Calibri"/>
        <family val="2"/>
        <charset val="204"/>
      </rPr>
      <t>Bunuri</t>
    </r>
  </si>
  <si>
    <r>
      <t xml:space="preserve">Nr. total contracte </t>
    </r>
    <r>
      <rPr>
        <b/>
        <sz val="10"/>
        <rFont val="Calibri"/>
        <family val="2"/>
        <charset val="204"/>
      </rPr>
      <t>Bunuri</t>
    </r>
  </si>
  <si>
    <r>
      <t xml:space="preserve">Suma total contracte </t>
    </r>
    <r>
      <rPr>
        <b/>
        <sz val="10"/>
        <rFont val="Calibri"/>
        <family val="2"/>
        <charset val="204"/>
      </rPr>
      <t>Lucrări</t>
    </r>
  </si>
  <si>
    <r>
      <t xml:space="preserve">Nr. total contracte </t>
    </r>
    <r>
      <rPr>
        <b/>
        <sz val="10"/>
        <rFont val="Calibri"/>
        <family val="2"/>
        <charset val="204"/>
      </rPr>
      <t xml:space="preserve"> Lucrări</t>
    </r>
  </si>
  <si>
    <r>
      <t xml:space="preserve">Suma total contracte </t>
    </r>
    <r>
      <rPr>
        <b/>
        <sz val="10"/>
        <rFont val="Calibri"/>
        <family val="2"/>
        <charset val="204"/>
      </rPr>
      <t>Servicii</t>
    </r>
  </si>
  <si>
    <r>
      <t xml:space="preserve">Nr. total contracte </t>
    </r>
    <r>
      <rPr>
        <b/>
        <sz val="10"/>
        <rFont val="Calibri"/>
        <family val="2"/>
        <charset val="204"/>
      </rPr>
      <t xml:space="preserve">  Servicii</t>
    </r>
  </si>
  <si>
    <t>perioada</t>
  </si>
  <si>
    <t>tr I</t>
  </si>
  <si>
    <t>tr II</t>
  </si>
  <si>
    <t>tr III</t>
  </si>
  <si>
    <t>tr IV</t>
  </si>
  <si>
    <t>Total pe raion:</t>
  </si>
  <si>
    <t>Anunț de publicare privind Acord Cadru</t>
  </si>
  <si>
    <t>AP ACD</t>
  </si>
  <si>
    <t>ACD</t>
  </si>
  <si>
    <t>Dare de seamă privind cererea ofertei de preţ fără publicare</t>
  </si>
  <si>
    <t>168</t>
  </si>
  <si>
    <t>Piese pentru utilaje agricole şi forestiere</t>
  </si>
  <si>
    <t>519</t>
  </si>
  <si>
    <t>Servicii de instalare de sisteme de orientare şi control</t>
  </si>
  <si>
    <t>803</t>
  </si>
  <si>
    <t>Servicii de învăţământ superior</t>
  </si>
  <si>
    <t>Total Proceduri</t>
  </si>
  <si>
    <t>11 (4+6+8+10)</t>
  </si>
  <si>
    <t>12 (5+7+9)</t>
  </si>
  <si>
    <t>Nr. total proceduri</t>
  </si>
  <si>
    <t>Solicitare răspuns</t>
  </si>
  <si>
    <r>
      <t xml:space="preserve">Suma total contracte </t>
    </r>
    <r>
      <rPr>
        <b/>
        <sz val="10"/>
        <color indexed="9"/>
        <rFont val="Calibri"/>
        <family val="2"/>
        <charset val="204"/>
      </rPr>
      <t>Bunuri</t>
    </r>
  </si>
  <si>
    <r>
      <t xml:space="preserve">Nr. total contracte </t>
    </r>
    <r>
      <rPr>
        <b/>
        <sz val="10"/>
        <color indexed="9"/>
        <rFont val="Calibri"/>
        <family val="2"/>
        <charset val="204"/>
      </rPr>
      <t>Bunuri</t>
    </r>
  </si>
  <si>
    <r>
      <t xml:space="preserve">Suma total contracte </t>
    </r>
    <r>
      <rPr>
        <b/>
        <sz val="10"/>
        <color indexed="9"/>
        <rFont val="Calibri"/>
        <family val="2"/>
        <charset val="204"/>
      </rPr>
      <t>Lucrări</t>
    </r>
  </si>
  <si>
    <r>
      <t xml:space="preserve">Nr. total contracte </t>
    </r>
    <r>
      <rPr>
        <b/>
        <sz val="10"/>
        <color indexed="9"/>
        <rFont val="Calibri"/>
        <family val="2"/>
        <charset val="204"/>
      </rPr>
      <t xml:space="preserve"> Lucrări</t>
    </r>
  </si>
  <si>
    <r>
      <t xml:space="preserve">Suma total contracte </t>
    </r>
    <r>
      <rPr>
        <b/>
        <sz val="10"/>
        <color indexed="9"/>
        <rFont val="Calibri"/>
        <family val="2"/>
        <charset val="204"/>
      </rPr>
      <t>Servicii</t>
    </r>
  </si>
  <si>
    <r>
      <t xml:space="preserve">Nr. total contracte </t>
    </r>
    <r>
      <rPr>
        <b/>
        <sz val="10"/>
        <color indexed="9"/>
        <rFont val="Calibri"/>
        <family val="2"/>
        <charset val="204"/>
      </rPr>
      <t xml:space="preserve">  Servicii</t>
    </r>
  </si>
  <si>
    <t>*</t>
  </si>
  <si>
    <t>770</t>
  </si>
  <si>
    <t>Servicii pentru agricultură, silvicultură, horticultură, acvacultură şi apicultură</t>
  </si>
  <si>
    <t xml:space="preserve">Total proceduri publicate </t>
  </si>
  <si>
    <t>440</t>
  </si>
  <si>
    <t>Structuri şi materiale de construcţii; produse auxiliare pentru construcţii (cu excepţia aparatelor electrice)</t>
  </si>
  <si>
    <t>703</t>
  </si>
  <si>
    <t>Servicii de intermediere imobiliară pentru terţi</t>
  </si>
  <si>
    <t>ANEXA Nr. 10</t>
  </si>
  <si>
    <t>Acord Cadru, contracte subsecvente</t>
  </si>
  <si>
    <t>Licitaţii deschise, desfășurate în format de hîrtie</t>
  </si>
  <si>
    <r>
      <t xml:space="preserve">Cererea ofertelor de preţuri </t>
    </r>
    <r>
      <rPr>
        <u/>
        <sz val="8"/>
        <rFont val="Calibri"/>
        <family val="2"/>
        <charset val="204"/>
      </rPr>
      <t xml:space="preserve">cu </t>
    </r>
    <r>
      <rPr>
        <sz val="8"/>
        <rFont val="Calibri"/>
        <family val="2"/>
        <charset val="204"/>
      </rPr>
      <t>publicarea în BAP, desfășurate în format de hîrtie</t>
    </r>
  </si>
  <si>
    <t>Alocații directe pentru servicii educaționale *</t>
  </si>
  <si>
    <t>PONDEREA %</t>
  </si>
  <si>
    <t>Acord cadru</t>
  </si>
  <si>
    <t xml:space="preserve">COP </t>
  </si>
  <si>
    <t>Darea de seamă privind Acord Cadru</t>
  </si>
  <si>
    <t>481</t>
  </si>
  <si>
    <t>Pachete software pentru industrie</t>
  </si>
  <si>
    <t>192</t>
  </si>
  <si>
    <t>Materiale textile şi articole conexe</t>
  </si>
  <si>
    <t>426</t>
  </si>
  <si>
    <t>Maşini-unelte</t>
  </si>
  <si>
    <t>795</t>
  </si>
  <si>
    <t>Servicii de asistenţă în birou</t>
  </si>
  <si>
    <t>Dialog competitiv</t>
  </si>
  <si>
    <r>
      <t xml:space="preserve">Cererea ofertelor de preţuri </t>
    </r>
    <r>
      <rPr>
        <u/>
        <sz val="8"/>
        <color theme="0"/>
        <rFont val="Calibri"/>
        <family val="2"/>
        <charset val="204"/>
      </rPr>
      <t xml:space="preserve">cu </t>
    </r>
    <r>
      <rPr>
        <sz val="8"/>
        <color theme="0"/>
        <rFont val="Calibri"/>
        <family val="2"/>
        <charset val="204"/>
      </rPr>
      <t>publicarea în BAP, desfășurate în format de hîrtie</t>
    </r>
  </si>
  <si>
    <r>
      <t xml:space="preserve">Cererea ofertelor de preţuri </t>
    </r>
    <r>
      <rPr>
        <u/>
        <sz val="8"/>
        <color theme="0"/>
        <rFont val="Calibri"/>
        <family val="2"/>
        <charset val="204"/>
      </rPr>
      <t xml:space="preserve">fără </t>
    </r>
    <r>
      <rPr>
        <sz val="8"/>
        <color theme="0"/>
        <rFont val="Calibri"/>
        <family val="2"/>
        <charset val="204"/>
      </rPr>
      <t>publicarea în BAP</t>
    </r>
  </si>
  <si>
    <t>Ponderea procedurilor anulate din numărul total de proceduri</t>
  </si>
  <si>
    <t>989</t>
  </si>
  <si>
    <t>Servicii prestate de organizaţii şi de organisme extrateritoriale</t>
  </si>
  <si>
    <t>COPF</t>
  </si>
  <si>
    <t>NFP</t>
  </si>
  <si>
    <t>153</t>
  </si>
  <si>
    <t>Fructe, legume şi produse conexe</t>
  </si>
  <si>
    <t>157</t>
  </si>
  <si>
    <t>Furaje</t>
  </si>
  <si>
    <t>180</t>
  </si>
  <si>
    <t>Îmbrăcăminte, încălţăminte, articole de voiaj şi accesorii</t>
  </si>
  <si>
    <t>370</t>
  </si>
  <si>
    <t>Instrumente muzicale, articole sportive, jocuri, jucării, obiecte de artizanat, obiecte de artă şi accesorii</t>
  </si>
  <si>
    <t>384</t>
  </si>
  <si>
    <t>Instrumente de verificare a proprietăţilor fizice</t>
  </si>
  <si>
    <t>424</t>
  </si>
  <si>
    <t>Echipamente de ridicare şi de manipulare şi piese ale acestora</t>
  </si>
  <si>
    <t>425</t>
  </si>
  <si>
    <t>Echipamente de răcire şi de ventilare</t>
  </si>
  <si>
    <t>603</t>
  </si>
  <si>
    <t>Servicii de transport prin conducte</t>
  </si>
  <si>
    <t>093</t>
  </si>
  <si>
    <t>Electricitate, încălzire, energie solară şi nucleară</t>
  </si>
  <si>
    <t>907</t>
  </si>
  <si>
    <t>Servicii privind mediul</t>
  </si>
  <si>
    <t>310</t>
  </si>
  <si>
    <t>Maşini, aparate, echipamente şi consumabile electrice; iluminat</t>
  </si>
  <si>
    <t>411</t>
  </si>
  <si>
    <t>Apă naturală brută</t>
  </si>
  <si>
    <t>427</t>
  </si>
  <si>
    <t>Utilaje pentru producţia de textile, de îmbrăcăminte şi de piele</t>
  </si>
  <si>
    <t>442</t>
  </si>
  <si>
    <t>Produse structurale</t>
  </si>
  <si>
    <t>710</t>
  </si>
  <si>
    <t>Servicii de arhitectură, de construcţii, de inginerie şi de inspecţie</t>
  </si>
  <si>
    <t>482</t>
  </si>
  <si>
    <t>Pachete software pentru reţele, internet şi intranet</t>
  </si>
  <si>
    <t>486</t>
  </si>
  <si>
    <t>Pachete software pentru baze de date şi operare</t>
  </si>
  <si>
    <t>552</t>
  </si>
  <si>
    <t>Campinguri şi alte tipuri de cazare decât cea hotelieră</t>
  </si>
  <si>
    <t>714</t>
  </si>
  <si>
    <t>Servicii de urbanism şi de arhitectură peisagistică</t>
  </si>
  <si>
    <t>730</t>
  </si>
  <si>
    <t>Servicii de cercetare şi de dezvoltare şi servicii conexe de consultanţă</t>
  </si>
  <si>
    <t>806</t>
  </si>
  <si>
    <t>Servicii de formare profesională în domeniul materialelor de apărare şi securitate</t>
  </si>
  <si>
    <t>925</t>
  </si>
  <si>
    <t>Servicii prestate de biblioteci, arhive, muzee şi alte servicii culturale</t>
  </si>
  <si>
    <t xml:space="preserve">Proceduri anulate de AC din diverse motive </t>
  </si>
  <si>
    <t xml:space="preserve">Proceduri anulate de AC desfășurate prin SIA RSAP </t>
  </si>
  <si>
    <t>Negociere fără publicare</t>
  </si>
  <si>
    <t>Negociere fără publicare *</t>
  </si>
  <si>
    <t>Proceduri negociere fără publicare</t>
  </si>
  <si>
    <t>Initiere control ex-post</t>
  </si>
  <si>
    <t>Raport de control</t>
  </si>
  <si>
    <t>142</t>
  </si>
  <si>
    <t>Nisip şi argilă</t>
  </si>
  <si>
    <t>151</t>
  </si>
  <si>
    <t>Carne</t>
  </si>
  <si>
    <t>156</t>
  </si>
  <si>
    <t>Produse de morărit, amidon şi produse amilacee</t>
  </si>
  <si>
    <t>163</t>
  </si>
  <si>
    <t>Secerătoare</t>
  </si>
  <si>
    <t>343</t>
  </si>
  <si>
    <t>Piese şi accesorii pentru vehicule şi pentru motoare de vehicule</t>
  </si>
  <si>
    <t>397</t>
  </si>
  <si>
    <t>Aparate de uz casnic</t>
  </si>
  <si>
    <t>421</t>
  </si>
  <si>
    <t>Utilaje de producţie şi utilizare a puterii mecanice</t>
  </si>
  <si>
    <t>422</t>
  </si>
  <si>
    <t>Utilaje de prelucrare a alimentelor, a băuturilor şi a tutunului şi accesorii ale acestora</t>
  </si>
  <si>
    <t>432</t>
  </si>
  <si>
    <t>Utilaje pentru terasamente, utilaje de excavare şi piese ale acestora</t>
  </si>
  <si>
    <t>449</t>
  </si>
  <si>
    <t>Piatră de construcţie, piatră calcaroasă, ghips şi ardezie</t>
  </si>
  <si>
    <t>905</t>
  </si>
  <si>
    <t>Servicii privind deşeurile menajere şi deşeurile</t>
  </si>
  <si>
    <t>920</t>
  </si>
  <si>
    <t>Servicii de recreere, culturale şi sportive</t>
  </si>
  <si>
    <t>637</t>
  </si>
  <si>
    <t>Servicii anexe pentru transportul terestru, naval şi aerian</t>
  </si>
  <si>
    <t>339</t>
  </si>
  <si>
    <t>Echipamente şi articole pentru autopsie şi uz mortuar</t>
  </si>
  <si>
    <t>351</t>
  </si>
  <si>
    <t>Echipament de urgenţă şi de siguranţă</t>
  </si>
  <si>
    <t>373</t>
  </si>
  <si>
    <t>Instrumente muzicale şi piese pentru acestea</t>
  </si>
  <si>
    <t>395</t>
  </si>
  <si>
    <t>Articole textile</t>
  </si>
  <si>
    <t>444</t>
  </si>
  <si>
    <t>Diverse produse fabricate şi articole conexe</t>
  </si>
  <si>
    <t>502</t>
  </si>
  <si>
    <t>Servicii de reparare şi de întreţinere şi servicii conexe pentru mijloacele de transport aerian, feroviar, rutier şi maritim</t>
  </si>
  <si>
    <t>773</t>
  </si>
  <si>
    <t>Servicii pentru horticultură</t>
  </si>
  <si>
    <t>794</t>
  </si>
  <si>
    <t>Consultanţă în afaceri şi în management şi servicii conexe</t>
  </si>
  <si>
    <t>221</t>
  </si>
  <si>
    <t>Cărţi, broşuri şi pliante tipărite</t>
  </si>
  <si>
    <t>160</t>
  </si>
  <si>
    <t>Utilaje agricole</t>
  </si>
  <si>
    <t>166</t>
  </si>
  <si>
    <t>Utilaje agricole sau forestiere specializate</t>
  </si>
  <si>
    <t>243</t>
  </si>
  <si>
    <t>Produse chimice anorganice şi organice de bază</t>
  </si>
  <si>
    <t>311</t>
  </si>
  <si>
    <t>Motoare, generatoare şi transformatoare electrice</t>
  </si>
  <si>
    <t>443</t>
  </si>
  <si>
    <t>Cablu, sârmă şi produse conexe</t>
  </si>
  <si>
    <t>034</t>
  </si>
  <si>
    <t>Produse de silvicultură şi de exploatare forestieră</t>
  </si>
  <si>
    <t>181</t>
  </si>
  <si>
    <t>Îmbrăcăminte de uz profesional, îmbrăcăminte specială de lucru şi accesorii</t>
  </si>
  <si>
    <t>317</t>
  </si>
  <si>
    <t>Accesorii electronice, electromecanice şi electrotehnice</t>
  </si>
  <si>
    <t>320</t>
  </si>
  <si>
    <t>Echipament de radio, televiziune, comunicaţii, telecomunicaţii şi articole conexe</t>
  </si>
  <si>
    <t>324</t>
  </si>
  <si>
    <t>Reţele</t>
  </si>
  <si>
    <t>448</t>
  </si>
  <si>
    <t>Vopsele, lacuri şi masticuri</t>
  </si>
  <si>
    <t>904</t>
  </si>
  <si>
    <t>Servicii privind apele reziduale</t>
  </si>
  <si>
    <t>246</t>
  </si>
  <si>
    <t>Explozibili</t>
  </si>
  <si>
    <r>
      <t xml:space="preserve">* </t>
    </r>
    <r>
      <rPr>
        <sz val="9"/>
        <color indexed="8"/>
        <rFont val="Calibri"/>
        <family val="2"/>
        <charset val="204"/>
      </rPr>
      <t>Din numărul total de proceduri publicate în Buletinul Achizițiilor Publice prin intermediul SIA RSAP, 72 de proceduri au fost anulate de către autoritățile contractante până la termenul de depunere a ofertelor.</t>
    </r>
  </si>
  <si>
    <t>140</t>
  </si>
  <si>
    <t>Produse de minerit, metale de bază şi produse conexe</t>
  </si>
  <si>
    <t>161</t>
  </si>
  <si>
    <t>Utilaje agricole şi forestiere pentru pregătirea sau cultivarea solului</t>
  </si>
  <si>
    <t>182</t>
  </si>
  <si>
    <t>Îmbrăcăminte de exterior</t>
  </si>
  <si>
    <t>183</t>
  </si>
  <si>
    <t>Articole de îmbrăcăminte</t>
  </si>
  <si>
    <t>184</t>
  </si>
  <si>
    <t>Îmbrăcăminte specială şi accesorii</t>
  </si>
  <si>
    <t>197</t>
  </si>
  <si>
    <t>Cauciuc şi fibre sintetice</t>
  </si>
  <si>
    <t>312</t>
  </si>
  <si>
    <t>Aparate de distribuţie şi control ale energiei electrice</t>
  </si>
  <si>
    <t>345</t>
  </si>
  <si>
    <t>Nave şi ambarcaţiuni</t>
  </si>
  <si>
    <t>358</t>
  </si>
  <si>
    <t>Echipament individual şi de sprijin</t>
  </si>
  <si>
    <t>382</t>
  </si>
  <si>
    <t>Instrumente de geologie şi de geofizică</t>
  </si>
  <si>
    <t>420</t>
  </si>
  <si>
    <t>Echipamente industriale</t>
  </si>
  <si>
    <t>445</t>
  </si>
  <si>
    <t>Scule, lacăte, chei, balamale, dispozitive de fixare, lanţuri şi resorturi</t>
  </si>
  <si>
    <t>511</t>
  </si>
  <si>
    <t>Servicii de instalare a echipamentului electric şi mecanic</t>
  </si>
  <si>
    <t>513</t>
  </si>
  <si>
    <t>Servicii de instalare de echipament de comunicaţii</t>
  </si>
  <si>
    <t>764</t>
  </si>
  <si>
    <t>Servicii de întocmire a profilului geologic al puţurilor</t>
  </si>
  <si>
    <t>Întros spre corectare</t>
  </si>
  <si>
    <t>Invitație</t>
  </si>
  <si>
    <t xml:space="preserve">Informaţie privind contractele/acordurile adiționale pentru fiecare obiect de achiziţie în parte, </t>
  </si>
  <si>
    <t>Informaţie privind contractele/acordurile adiționale pentru fiecare obiect de achiziţie în parte, încheiate în rezultatul procedurilor</t>
  </si>
  <si>
    <t>188</t>
  </si>
  <si>
    <t>Articole de încălţăminte</t>
  </si>
  <si>
    <t>185</t>
  </si>
  <si>
    <t>Bijuterii, ceasuri şi articole conexe</t>
  </si>
  <si>
    <t>220</t>
  </si>
  <si>
    <t>Imprimate şi produse conexe</t>
  </si>
  <si>
    <t>322</t>
  </si>
  <si>
    <t>Aparate de emisie pentru radiotelefonie, radiotelegrafie, radiodifuziune şi televiziune</t>
  </si>
  <si>
    <t>381</t>
  </si>
  <si>
    <t>Instrumente de navigaţie şi de meteorologie</t>
  </si>
  <si>
    <t>030</t>
  </si>
  <si>
    <t>Produse agricole, de fermă, de pescuit, de silvicultură şi produse conexe</t>
  </si>
  <si>
    <t>508</t>
  </si>
  <si>
    <t>Diverse servicii de întreţinere şi de reparare</t>
  </si>
  <si>
    <t>550</t>
  </si>
  <si>
    <t>Servicii hoteliere, de restaurant şi de vânzare cu amănuntul</t>
  </si>
  <si>
    <t>752</t>
  </si>
  <si>
    <t>Prestări de servicii pentru comunitate</t>
  </si>
  <si>
    <t>985</t>
  </si>
  <si>
    <t>Case particulare cu personal angajat</t>
  </si>
  <si>
    <t xml:space="preserve">Informaţie privind contractele/acordurile adiționale pentru fiecare obiect de achiziţie în parte, încheiate în rezultatul procedurilor </t>
  </si>
  <si>
    <t>Informaţie privind contractele/acordurile adiționale pentru fiecare obiect de achiziţie în parte,</t>
  </si>
  <si>
    <t>313</t>
  </si>
  <si>
    <t>Sârmă şi cabluri izolate</t>
  </si>
  <si>
    <t>325</t>
  </si>
  <si>
    <t>Echipament de telecomunicaţii</t>
  </si>
  <si>
    <t>346</t>
  </si>
  <si>
    <t>Locomotive şi materiale rulante feroviare şi piese</t>
  </si>
  <si>
    <t>654</t>
  </si>
  <si>
    <t>Alte surse de alimentare şi de distribuţie a energiei electrice</t>
  </si>
  <si>
    <t>660</t>
  </si>
  <si>
    <t>Servicii financiare şi de asigurare</t>
  </si>
  <si>
    <t>702</t>
  </si>
  <si>
    <t>c</t>
  </si>
  <si>
    <t>726</t>
  </si>
  <si>
    <t>Servicii de asistenţă şi de consultanţă informatică</t>
  </si>
  <si>
    <t>727</t>
  </si>
  <si>
    <t>Servicii de reţele locale</t>
  </si>
  <si>
    <t>734</t>
  </si>
  <si>
    <t>Servicii de cercetare şi dezvoltare de materiale de securitate şi apărare</t>
  </si>
  <si>
    <t>924</t>
  </si>
  <si>
    <t>Servicii de agenţii de presă</t>
  </si>
  <si>
    <t>Informaţie privind contractele/acordurile adiționale în rezultatul procedurilor de achiziţii</t>
  </si>
  <si>
    <t>Anunţuri de modificare a obiectului de achiziţie/ specificații tehnice etc.</t>
  </si>
  <si>
    <t>4462 *</t>
  </si>
  <si>
    <t>Primite în 2018</t>
  </si>
  <si>
    <t>Darea de seamă privind licitaţia publică desfășurată prin SIA RSAP MTender</t>
  </si>
  <si>
    <t>Darea de seamă privind negocierea fără publicare</t>
  </si>
  <si>
    <t>Darea de seamă privind negocierea fără publicare desfășurată prin SIA RSAP MTender</t>
  </si>
  <si>
    <t>Modificarea dării de seamă pentru procedurile desfășurate prin SIA RSAP MTender</t>
  </si>
  <si>
    <t>Decizie atribuire contract</t>
  </si>
  <si>
    <t>Decizie anulare procedură</t>
  </si>
  <si>
    <t>Informare excepții</t>
  </si>
  <si>
    <t>Solicitare</t>
  </si>
  <si>
    <t>LP MTender</t>
  </si>
  <si>
    <t>COP MTender</t>
  </si>
  <si>
    <t>NFP MTender</t>
  </si>
  <si>
    <t>Modificare DS MTender</t>
  </si>
  <si>
    <t>Decizie anulare procedura</t>
  </si>
  <si>
    <t>Informare exceptii</t>
  </si>
  <si>
    <t xml:space="preserve"> Agenţiei Achiziţii Publice în perioada anului 2018</t>
  </si>
  <si>
    <t xml:space="preserve">Raport de monitorizare </t>
  </si>
  <si>
    <t>Anunţ de publicare pentru licitaţii publice prin SIA RSAP Mtender</t>
  </si>
  <si>
    <t>AP LP Mtender</t>
  </si>
  <si>
    <t>Anunţ de publicare pentru cererea ofertei de preţ prin SIA RSAP Mtender</t>
  </si>
  <si>
    <t>AP COP MTender</t>
  </si>
  <si>
    <t>Alimenter, băuturi, tutun şi produse conexe</t>
  </si>
  <si>
    <t>Informaţie privind procedurile de Licitaţii Publice, COP si Acord-Cadru (desfășurate prin metoda tradițională pe hîrtie) pentru fiecare obiect anunțate de către Agenția de Achiziții Publice în perioada anului 2018</t>
  </si>
  <si>
    <t>033</t>
  </si>
  <si>
    <t>Produse agricole, de vânătoare şi de pescuit</t>
  </si>
  <si>
    <t>159</t>
  </si>
  <si>
    <t>Băuturi, tutun şi produse conexe</t>
  </si>
  <si>
    <t>344</t>
  </si>
  <si>
    <t>Motociclete, biciclete şi motociclete cu ataş</t>
  </si>
  <si>
    <t>383</t>
  </si>
  <si>
    <t>Instrumente de măsurare</t>
  </si>
  <si>
    <t>385</t>
  </si>
  <si>
    <t>Aparate de control şi de testare</t>
  </si>
  <si>
    <t>487</t>
  </si>
  <si>
    <t>Utilitare pentru pachete software</t>
  </si>
  <si>
    <t>488</t>
  </si>
  <si>
    <t>Sisteme de informare şi servere</t>
  </si>
  <si>
    <t>489</t>
  </si>
  <si>
    <t>Diverse pachete software şi sisteme informatice</t>
  </si>
  <si>
    <t>701</t>
  </si>
  <si>
    <t>Servicii imobiliare proprii</t>
  </si>
  <si>
    <t>731</t>
  </si>
  <si>
    <t>Servicii de cercetare şi dezvoltare experimentală</t>
  </si>
  <si>
    <r>
      <t xml:space="preserve">încheiate în rezultatul </t>
    </r>
    <r>
      <rPr>
        <b/>
        <u/>
        <sz val="12"/>
        <color indexed="8"/>
        <rFont val="Calibri"/>
        <family val="2"/>
      </rPr>
      <t>Licitaţiilor Publice</t>
    </r>
    <r>
      <rPr>
        <b/>
        <sz val="12"/>
        <color indexed="8"/>
        <rFont val="Calibri"/>
        <family val="2"/>
        <charset val="204"/>
      </rPr>
      <t xml:space="preserve"> (pentru procedurile de achiziții desfășurate prin metoda tradițională pe hîrtie) în perioada anului 2018</t>
    </r>
  </si>
  <si>
    <r>
      <t xml:space="preserve">  desfăşurate prin metoda </t>
    </r>
    <r>
      <rPr>
        <b/>
        <u/>
        <sz val="12"/>
        <color indexed="8"/>
        <rFont val="Calibri"/>
        <family val="2"/>
      </rPr>
      <t>COP cu publicare în BAP</t>
    </r>
    <r>
      <rPr>
        <b/>
        <sz val="12"/>
        <color indexed="8"/>
        <rFont val="Calibri"/>
        <family val="2"/>
        <charset val="204"/>
      </rPr>
      <t xml:space="preserve">  (pentru procedurile de achiziții desfășurate prin metoda tradițională pe hîrtie)  în anului 2018</t>
    </r>
  </si>
  <si>
    <t>145</t>
  </si>
  <si>
    <t>Produse conexe de exploatare minieră şi în carieră</t>
  </si>
  <si>
    <t>190</t>
  </si>
  <si>
    <t>Produse din piele, materiale textile, din plastic şi din cauciuc</t>
  </si>
  <si>
    <t>195</t>
  </si>
  <si>
    <t>Materiale din cauciuc şi din plastic</t>
  </si>
  <si>
    <t>433</t>
  </si>
  <si>
    <t>Maşini şi echipament de construcţii</t>
  </si>
  <si>
    <t>716</t>
  </si>
  <si>
    <t>Servicii de testare, analiză şi consultanţă tehnică</t>
  </si>
  <si>
    <t>921</t>
  </si>
  <si>
    <t>Servicii de cinematografie şi servicii video</t>
  </si>
  <si>
    <r>
      <t xml:space="preserve">încheiate în rezultatul </t>
    </r>
    <r>
      <rPr>
        <b/>
        <u/>
        <sz val="12"/>
        <color indexed="8"/>
        <rFont val="Calibri"/>
        <family val="2"/>
      </rPr>
      <t>procedurii de negociere fără publicare</t>
    </r>
    <r>
      <rPr>
        <b/>
        <sz val="12"/>
        <color indexed="8"/>
        <rFont val="Calibri"/>
        <family val="2"/>
        <charset val="204"/>
      </rPr>
      <t xml:space="preserve"> în perioada anului 2018</t>
    </r>
  </si>
  <si>
    <t>314</t>
  </si>
  <si>
    <t>Acumulatori, pile galvanice şi baterii primare</t>
  </si>
  <si>
    <t>352</t>
  </si>
  <si>
    <t>Echipament de poliţie</t>
  </si>
  <si>
    <t>790</t>
  </si>
  <si>
    <t>Servicii pentru întreprinderi: drept, marketing, consultanţă, recrutare, tipărire şi securitate</t>
  </si>
  <si>
    <r>
      <t xml:space="preserve">încheiate în rezultatul achiziţiilor publice efctuate prin </t>
    </r>
    <r>
      <rPr>
        <b/>
        <u/>
        <sz val="12"/>
        <color indexed="8"/>
        <rFont val="Calibri"/>
        <family val="2"/>
        <charset val="204"/>
      </rPr>
      <t>Acord Cadru</t>
    </r>
    <r>
      <rPr>
        <b/>
        <sz val="12"/>
        <color indexed="8"/>
        <rFont val="Calibri"/>
        <family val="2"/>
        <charset val="204"/>
      </rPr>
      <t xml:space="preserve">  în perioada anului 2018</t>
    </r>
  </si>
  <si>
    <t>în BAP  (pentru procedurile de achiziții desfășurate prin metoda tradițională pe hîrtie) în perioada anului 2018</t>
  </si>
  <si>
    <t>Total 2017</t>
  </si>
  <si>
    <t>Total 2018</t>
  </si>
  <si>
    <t>Informaţia privind procedurile de achiziţii anulate în perioada anului 2018</t>
  </si>
  <si>
    <t>Proceduri anulate de AC din lipsa a trei oferte calificate</t>
  </si>
  <si>
    <t>desfășurate prin intermediul SIA RSAP în perioada anului 2018</t>
  </si>
  <si>
    <t xml:space="preserve"> (bunuri/lucrări/servicii) realizate de autorităţile contractante  în perioada anului 2018</t>
  </si>
  <si>
    <t>Informaţie privind procedurile de Licitaţii Publice și COP (publicate în SIA RSAP MTender) pentru fiecare obiect anunțate de către autoritățile contractante în perioada anului 2018</t>
  </si>
  <si>
    <t>Alte modificări</t>
  </si>
  <si>
    <r>
      <t xml:space="preserve">încheiate în rezultatul </t>
    </r>
    <r>
      <rPr>
        <b/>
        <u/>
        <sz val="12"/>
        <color indexed="8"/>
        <rFont val="Calibri"/>
        <family val="2"/>
      </rPr>
      <t>Licitaţiilor Publice</t>
    </r>
    <r>
      <rPr>
        <b/>
        <sz val="12"/>
        <color indexed="8"/>
        <rFont val="Calibri"/>
        <family val="2"/>
        <charset val="204"/>
      </rPr>
      <t xml:space="preserve"> (pentru procedurile de achiziții desfășurate prin SIA RSAP MTender) în perioada anului 2018</t>
    </r>
  </si>
  <si>
    <t>152</t>
  </si>
  <si>
    <t>Peşte preparat şi conserve de peşte</t>
  </si>
  <si>
    <t>154</t>
  </si>
  <si>
    <t>Uleiuri şi grăsimi animale şi vegetale</t>
  </si>
  <si>
    <t>483</t>
  </si>
  <si>
    <t>Pachete software pentru crearea de documente, pentru desen, imagistică, planificare şi productivitate</t>
  </si>
  <si>
    <t>485</t>
  </si>
  <si>
    <t>Pachete software de comunicaţii şi multimedia</t>
  </si>
  <si>
    <t>630</t>
  </si>
  <si>
    <t>Servicii de transport anexe şi conexe; servicii de agenţii de turism</t>
  </si>
  <si>
    <t>853</t>
  </si>
  <si>
    <t>Servicii de asistenţă socială şi servicii conexe</t>
  </si>
  <si>
    <t>229</t>
  </si>
  <si>
    <t>Diverse imprimate</t>
  </si>
  <si>
    <t>245</t>
  </si>
  <si>
    <t>Materiale plastice primare</t>
  </si>
  <si>
    <t>357</t>
  </si>
  <si>
    <t>Sisteme electronice militare</t>
  </si>
  <si>
    <t>393</t>
  </si>
  <si>
    <t>Diverse echipamente</t>
  </si>
  <si>
    <t>434</t>
  </si>
  <si>
    <t>Utilaje de procesare a mineralelor şi de modelare a formelor de turnătorie</t>
  </si>
  <si>
    <r>
      <t xml:space="preserve">  desfăşurate prin metoda </t>
    </r>
    <r>
      <rPr>
        <b/>
        <u/>
        <sz val="12"/>
        <color indexed="8"/>
        <rFont val="Calibri"/>
        <family val="2"/>
      </rPr>
      <t>COP</t>
    </r>
    <r>
      <rPr>
        <b/>
        <sz val="12"/>
        <color indexed="8"/>
        <rFont val="Calibri"/>
        <family val="2"/>
        <charset val="204"/>
      </rPr>
      <t xml:space="preserve"> (pentru procedurile de achiziții desfășurate prin SIA RSAP MTender) în perioada anului 2018</t>
    </r>
  </si>
  <si>
    <t>515</t>
  </si>
  <si>
    <t>Servicii de instalare de utilaje şi de echipament de uz general</t>
  </si>
  <si>
    <t>Licitaţii deschise desfășurate prin intermediul SIA RSAP MTender</t>
  </si>
  <si>
    <t>Cererea ofertelor de preţuri cu publicarea în BAP desfășurate prin intermediul SIA RSAP MTender</t>
  </si>
  <si>
    <t>Negociere fără publicare desfășurate prin intermediul SIA RSAP MTender</t>
  </si>
  <si>
    <t>Total anul 2018</t>
  </si>
  <si>
    <t>ANEXA Nr. 06 (1)</t>
  </si>
  <si>
    <t>ANEXA Nr. 07 (1)</t>
  </si>
  <si>
    <t>ANEXA Nr. 09 (1)</t>
  </si>
  <si>
    <t>Anexa nr. 14</t>
  </si>
  <si>
    <t>Informaţia privind volumul achizițiilor publice raportat la Produsului Intern Brut [PIB]</t>
  </si>
  <si>
    <t>An</t>
  </si>
  <si>
    <t>Produsul Intern Brut (PIB) calculat la prețurile curente (milioanle MDL)</t>
  </si>
  <si>
    <t>Volumul achizițiilor publice (milioanle MDL)</t>
  </si>
  <si>
    <t>Cota parte a Achizițiilor Publice din Produsul Intern Brut  (%)</t>
  </si>
  <si>
    <t>suma de  877 743 313,40 lei  lei constituie procurarea serviciilor educationale pentru realizarea planului de pregatire a cadrelor de specialitate (alocații directe din bugetul de stat), care au fost achiziționate de către Ministerul Educației, Culturii și Cercetării, Ministerul Agriculturii, Dezvoltării Regionale și Mediului, Ministerul Sănătății, Muncii și Protecției Sociale, Cancelaria de Stat, Academia de Științe a Moldovei nu este inclusă în suma totală a achizițiilor publice.</t>
  </si>
  <si>
    <t>Informaţia privind realizarea achiziţiilor publice  în perioada anului 2018 comparativ cu anul 2017</t>
  </si>
  <si>
    <t>anul 2018</t>
  </si>
  <si>
    <t>anul 2017</t>
  </si>
  <si>
    <t>Cererea ofertelor de preţuri cu publicarea în BAP, desfășurate în format de hîrtie</t>
  </si>
  <si>
    <t>Informaţie cu privire la tipurile documentelor procesate de către Agenția de Achiziții Publice în perioada anului 2018</t>
  </si>
  <si>
    <t>Citație</t>
  </si>
  <si>
    <r>
      <t xml:space="preserve">desfăşurate prin metoda </t>
    </r>
    <r>
      <rPr>
        <b/>
        <u/>
        <sz val="12"/>
        <color indexed="8"/>
        <rFont val="Calibri"/>
        <family val="2"/>
      </rPr>
      <t>COP fără publicare în BAP</t>
    </r>
    <r>
      <rPr>
        <b/>
        <sz val="12"/>
        <color indexed="8"/>
        <rFont val="Calibri"/>
        <family val="2"/>
        <charset val="204"/>
      </rPr>
      <t xml:space="preserve"> în perioada anului 2018</t>
    </r>
  </si>
  <si>
    <r>
      <t xml:space="preserve">încheiate în rezultatul </t>
    </r>
    <r>
      <rPr>
        <b/>
        <u/>
        <sz val="12"/>
        <color indexed="8"/>
        <rFont val="Calibri"/>
        <family val="2"/>
      </rPr>
      <t>procedurilor de negociere fără publicare desfășurate prin SIA RSAP MTender</t>
    </r>
    <r>
      <rPr>
        <b/>
        <sz val="12"/>
        <color indexed="8"/>
        <rFont val="Calibri"/>
        <family val="2"/>
        <charset val="204"/>
      </rPr>
      <t xml:space="preserve"> în perioada anului 2018</t>
    </r>
  </si>
  <si>
    <t>Darea de seamă privind cererea ofertei de preţ</t>
  </si>
  <si>
    <t>Darea de seamă privind cererea ofertei de preţ desfășurată prin SIA RSAP Mtender</t>
  </si>
  <si>
    <t>LP Mtender</t>
  </si>
  <si>
    <t>COP Mtender</t>
  </si>
  <si>
    <t>Proceduri negociere fără publicarea prealabilă a unui anaț de participare</t>
  </si>
  <si>
    <t>desfășurate prin intermediul SIA RSAP (Mtender) în perioada 01.10.2018-31.12.2018</t>
  </si>
  <si>
    <t>ANEXA Nr. 11 (1)</t>
  </si>
  <si>
    <t>ANEXA Nr. 03 (1)</t>
  </si>
</sst>
</file>

<file path=xl/styles.xml><?xml version="1.0" encoding="utf-8"?>
<styleSheet xmlns="http://schemas.openxmlformats.org/spreadsheetml/2006/main">
  <fonts count="67">
    <font>
      <sz val="11"/>
      <color theme="1"/>
      <name val="Calibri"/>
      <family val="2"/>
      <charset val="204"/>
      <scheme val="minor"/>
    </font>
    <font>
      <sz val="10"/>
      <name val="Arial"/>
      <family val="2"/>
      <charset val="204"/>
    </font>
    <font>
      <sz val="8"/>
      <name val="Calibri"/>
      <family val="2"/>
      <charset val="204"/>
    </font>
    <font>
      <sz val="8"/>
      <name val="Arial"/>
      <family val="2"/>
      <charset val="204"/>
    </font>
    <font>
      <sz val="11"/>
      <color theme="0"/>
      <name val="Calibri"/>
      <family val="2"/>
      <charset val="204"/>
      <scheme val="minor"/>
    </font>
    <font>
      <sz val="10"/>
      <name val="Calibri"/>
      <family val="2"/>
      <charset val="204"/>
    </font>
    <font>
      <b/>
      <sz val="12"/>
      <name val="Calibri"/>
      <family val="2"/>
      <charset val="204"/>
    </font>
    <font>
      <b/>
      <sz val="10"/>
      <name val="Calibri"/>
      <family val="2"/>
      <charset val="204"/>
    </font>
    <font>
      <sz val="8"/>
      <color indexed="8"/>
      <name val="Calibri"/>
      <family val="2"/>
      <charset val="204"/>
    </font>
    <font>
      <b/>
      <sz val="10"/>
      <color indexed="8"/>
      <name val="Calibri"/>
      <family val="2"/>
      <charset val="204"/>
    </font>
    <font>
      <b/>
      <sz val="12"/>
      <color indexed="8"/>
      <name val="Calibri"/>
      <family val="2"/>
      <charset val="204"/>
    </font>
    <font>
      <sz val="9"/>
      <color indexed="8"/>
      <name val="Calibri"/>
      <family val="2"/>
      <charset val="204"/>
    </font>
    <font>
      <b/>
      <sz val="10"/>
      <color theme="0"/>
      <name val="Calibri"/>
      <family val="2"/>
      <charset val="204"/>
      <scheme val="minor"/>
    </font>
    <font>
      <sz val="10"/>
      <name val="Calibri"/>
      <family val="2"/>
      <charset val="204"/>
      <scheme val="minor"/>
    </font>
    <font>
      <sz val="10"/>
      <color theme="1"/>
      <name val="Calibri"/>
      <family val="2"/>
      <charset val="204"/>
      <scheme val="minor"/>
    </font>
    <font>
      <b/>
      <sz val="10"/>
      <color indexed="8"/>
      <name val="Calibri"/>
      <family val="2"/>
      <charset val="204"/>
      <scheme val="minor"/>
    </font>
    <font>
      <b/>
      <sz val="12"/>
      <name val="Calibri"/>
      <family val="2"/>
      <charset val="204"/>
      <scheme val="minor"/>
    </font>
    <font>
      <sz val="8"/>
      <name val="Calibri"/>
      <family val="2"/>
      <charset val="204"/>
      <scheme val="minor"/>
    </font>
    <font>
      <sz val="9"/>
      <name val="Calibri"/>
      <family val="2"/>
      <charset val="204"/>
      <scheme val="minor"/>
    </font>
    <font>
      <b/>
      <sz val="11"/>
      <name val="Calibri"/>
      <family val="2"/>
      <charset val="204"/>
    </font>
    <font>
      <sz val="10"/>
      <color indexed="8"/>
      <name val="Arial"/>
      <family val="2"/>
      <charset val="204"/>
    </font>
    <font>
      <b/>
      <sz val="10"/>
      <color theme="0"/>
      <name val="Calibri"/>
      <family val="2"/>
      <charset val="204"/>
    </font>
    <font>
      <b/>
      <sz val="9"/>
      <color theme="0"/>
      <name val="Calibri"/>
      <family val="2"/>
      <charset val="204"/>
    </font>
    <font>
      <sz val="10"/>
      <color indexed="8"/>
      <name val="Calibri"/>
      <family val="2"/>
      <charset val="204"/>
    </font>
    <font>
      <b/>
      <sz val="8"/>
      <color indexed="8"/>
      <name val="Calibri"/>
      <family val="2"/>
      <charset val="204"/>
    </font>
    <font>
      <b/>
      <sz val="8"/>
      <color theme="0"/>
      <name val="Calibri"/>
      <family val="2"/>
      <charset val="204"/>
    </font>
    <font>
      <b/>
      <sz val="8"/>
      <color theme="1"/>
      <name val="Calibri"/>
      <family val="2"/>
      <charset val="204"/>
      <scheme val="minor"/>
    </font>
    <font>
      <sz val="8"/>
      <color theme="1"/>
      <name val="Calibri"/>
      <family val="2"/>
      <charset val="204"/>
      <scheme val="minor"/>
    </font>
    <font>
      <sz val="9"/>
      <color theme="1"/>
      <name val="Calibri"/>
      <family val="2"/>
      <charset val="204"/>
      <scheme val="minor"/>
    </font>
    <font>
      <b/>
      <sz val="9"/>
      <color indexed="8"/>
      <name val="Calibri"/>
      <family val="2"/>
      <charset val="204"/>
    </font>
    <font>
      <sz val="8"/>
      <color theme="0" tint="-0.249977111117893"/>
      <name val="Calibri"/>
      <family val="2"/>
      <charset val="204"/>
    </font>
    <font>
      <b/>
      <sz val="8"/>
      <color theme="0" tint="-0.249977111117893"/>
      <name val="Calibri"/>
      <family val="2"/>
      <charset val="204"/>
    </font>
    <font>
      <sz val="10"/>
      <color indexed="9"/>
      <name val="Arial"/>
      <family val="2"/>
      <charset val="204"/>
    </font>
    <font>
      <b/>
      <sz val="8"/>
      <name val="Calibri"/>
      <family val="2"/>
      <charset val="204"/>
    </font>
    <font>
      <sz val="7"/>
      <name val="Arial"/>
      <family val="2"/>
      <charset val="204"/>
    </font>
    <font>
      <sz val="9"/>
      <name val="Arial"/>
      <family val="2"/>
      <charset val="204"/>
    </font>
    <font>
      <b/>
      <sz val="9"/>
      <name val="Calibri"/>
      <family val="2"/>
      <charset val="204"/>
    </font>
    <font>
      <b/>
      <sz val="9"/>
      <color theme="1"/>
      <name val="Calibri"/>
      <family val="2"/>
      <charset val="204"/>
      <scheme val="minor"/>
    </font>
    <font>
      <sz val="8"/>
      <color indexed="9"/>
      <name val="Calibri"/>
      <family val="2"/>
      <charset val="204"/>
    </font>
    <font>
      <b/>
      <sz val="8"/>
      <color indexed="9"/>
      <name val="Calibri"/>
      <family val="2"/>
      <charset val="204"/>
    </font>
    <font>
      <u/>
      <sz val="8"/>
      <name val="Calibri"/>
      <family val="2"/>
      <charset val="204"/>
    </font>
    <font>
      <sz val="9"/>
      <name val="Calibri"/>
      <family val="2"/>
      <charset val="204"/>
    </font>
    <font>
      <sz val="10"/>
      <color theme="0"/>
      <name val="Calibri"/>
      <family val="2"/>
      <charset val="204"/>
      <scheme val="minor"/>
    </font>
    <font>
      <sz val="7"/>
      <name val="Calibri"/>
      <family val="2"/>
      <charset val="204"/>
    </font>
    <font>
      <sz val="8"/>
      <color theme="0"/>
      <name val="Calibri"/>
      <family val="2"/>
      <charset val="204"/>
    </font>
    <font>
      <sz val="11"/>
      <color rgb="FFFF0000"/>
      <name val="Calibri"/>
      <family val="2"/>
      <charset val="204"/>
      <scheme val="minor"/>
    </font>
    <font>
      <sz val="11"/>
      <color rgb="FFC00000"/>
      <name val="Calibri"/>
      <family val="2"/>
      <charset val="204"/>
      <scheme val="minor"/>
    </font>
    <font>
      <b/>
      <sz val="10"/>
      <color indexed="9"/>
      <name val="Calibri"/>
      <family val="2"/>
      <charset val="204"/>
    </font>
    <font>
      <b/>
      <sz val="8"/>
      <color theme="0"/>
      <name val="Calibri"/>
      <family val="2"/>
      <charset val="204"/>
      <scheme val="minor"/>
    </font>
    <font>
      <sz val="9"/>
      <color theme="1" tint="0.249977111117893"/>
      <name val="Calibri"/>
      <family val="2"/>
      <charset val="204"/>
      <scheme val="minor"/>
    </font>
    <font>
      <b/>
      <sz val="8"/>
      <color theme="0"/>
      <name val="Calibri"/>
      <family val="2"/>
      <scheme val="minor"/>
    </font>
    <font>
      <sz val="10"/>
      <color theme="0"/>
      <name val="Calibri"/>
      <family val="2"/>
      <charset val="204"/>
    </font>
    <font>
      <u/>
      <sz val="8"/>
      <color theme="0"/>
      <name val="Calibri"/>
      <family val="2"/>
      <charset val="204"/>
    </font>
    <font>
      <sz val="6"/>
      <color theme="0"/>
      <name val="Calibri"/>
      <family val="2"/>
      <charset val="204"/>
    </font>
    <font>
      <b/>
      <sz val="7"/>
      <color theme="0"/>
      <name val="Calibri"/>
      <family val="2"/>
      <charset val="204"/>
    </font>
    <font>
      <sz val="7"/>
      <color theme="1"/>
      <name val="Calibri"/>
      <family val="2"/>
      <charset val="204"/>
      <scheme val="minor"/>
    </font>
    <font>
      <sz val="8"/>
      <color theme="0" tint="-0.34998626667073579"/>
      <name val="Calibri"/>
      <family val="2"/>
      <charset val="204"/>
    </font>
    <font>
      <sz val="10"/>
      <color theme="0" tint="-0.34998626667073579"/>
      <name val="Arial"/>
      <family val="2"/>
      <charset val="204"/>
    </font>
    <font>
      <b/>
      <u/>
      <sz val="12"/>
      <color indexed="8"/>
      <name val="Calibri"/>
      <family val="2"/>
    </font>
    <font>
      <b/>
      <sz val="8"/>
      <name val="Calibri"/>
      <family val="2"/>
      <charset val="204"/>
      <scheme val="minor"/>
    </font>
    <font>
      <b/>
      <sz val="7"/>
      <color theme="1"/>
      <name val="Calibri"/>
      <family val="2"/>
      <charset val="204"/>
      <scheme val="minor"/>
    </font>
    <font>
      <sz val="11"/>
      <color indexed="8"/>
      <name val="Calibri"/>
      <family val="2"/>
      <charset val="204"/>
    </font>
    <font>
      <sz val="8"/>
      <color theme="1"/>
      <name val="Calibri"/>
      <family val="2"/>
      <charset val="204"/>
    </font>
    <font>
      <b/>
      <u/>
      <sz val="12"/>
      <color indexed="8"/>
      <name val="Calibri"/>
      <family val="2"/>
      <charset val="204"/>
    </font>
    <font>
      <sz val="5"/>
      <color theme="1"/>
      <name val="Calibri"/>
      <family val="2"/>
      <charset val="204"/>
    </font>
    <font>
      <sz val="5"/>
      <color theme="0"/>
      <name val="Calibri"/>
      <family val="2"/>
      <charset val="204"/>
    </font>
    <font>
      <b/>
      <sz val="10"/>
      <name val="Calibri"/>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2"/>
        <bgColor indexed="8"/>
      </patternFill>
    </fill>
    <fill>
      <patternFill patternType="solid">
        <fgColor theme="0" tint="-0.14999847407452621"/>
        <bgColor theme="0" tint="-0.14999847407452621"/>
      </patternFill>
    </fill>
    <fill>
      <patternFill patternType="solid">
        <fgColor indexed="44"/>
        <bgColor indexed="0"/>
      </patternFill>
    </fill>
    <fill>
      <patternFill patternType="solid">
        <fgColor indexed="44"/>
        <bgColor indexed="64"/>
      </patternFill>
    </fill>
    <fill>
      <patternFill patternType="solid">
        <fgColor rgb="FF99CCFF"/>
        <bgColor indexed="64"/>
      </patternFill>
    </fill>
    <fill>
      <patternFill patternType="solid">
        <fgColor indexed="9"/>
        <bgColor indexed="64"/>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44"/>
        <bgColor indexed="8"/>
      </patternFill>
    </fill>
    <fill>
      <patternFill patternType="solid">
        <fgColor rgb="FF99CCFF"/>
        <bgColor indexed="8"/>
      </patternFill>
    </fill>
    <fill>
      <patternFill patternType="solid">
        <fgColor theme="8" tint="-0.499984740745262"/>
        <bgColor indexed="64"/>
      </patternFill>
    </fill>
    <fill>
      <patternFill patternType="solid">
        <fgColor theme="8" tint="-0.499984740745262"/>
        <bgColor indexed="0"/>
      </patternFill>
    </fill>
    <fill>
      <patternFill patternType="solid">
        <fgColor theme="0" tint="-0.249977111117893"/>
        <bgColor indexed="64"/>
      </patternFill>
    </fill>
    <fill>
      <patternFill patternType="solid">
        <fgColor theme="0"/>
        <bgColor theme="0" tint="-0.14999847407452621"/>
      </patternFill>
    </fill>
    <fill>
      <patternFill patternType="solid">
        <fgColor theme="4" tint="-0.249977111117893"/>
        <bgColor indexed="64"/>
      </patternFill>
    </fill>
    <fill>
      <patternFill patternType="solid">
        <fgColor theme="3" tint="-0.499984740745262"/>
        <bgColor indexed="64"/>
      </patternFill>
    </fill>
    <fill>
      <patternFill patternType="solid">
        <fgColor theme="0" tint="-0.249977111117893"/>
        <bgColor indexed="8"/>
      </patternFill>
    </fill>
    <fill>
      <patternFill patternType="solid">
        <fgColor rgb="FF16365C"/>
        <bgColor indexed="64"/>
      </patternFill>
    </fill>
    <fill>
      <patternFill patternType="solid">
        <fgColor rgb="FF16365C"/>
        <bgColor theme="0" tint="-0.14999847407452621"/>
      </patternFill>
    </fill>
    <fill>
      <patternFill patternType="solid">
        <fgColor theme="4" tint="-0.499984740745262"/>
        <bgColor indexed="64"/>
      </patternFill>
    </fill>
  </fills>
  <borders count="2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8" tint="-0.499984740745262"/>
      </left>
      <right style="thin">
        <color indexed="64"/>
      </right>
      <top/>
      <bottom style="thin">
        <color indexed="64"/>
      </bottom>
      <diagonal/>
    </border>
    <border>
      <left style="thin">
        <color indexed="64"/>
      </left>
      <right style="medium">
        <color theme="8" tint="-0.499984740745262"/>
      </right>
      <top/>
      <bottom style="thin">
        <color indexed="64"/>
      </bottom>
      <diagonal/>
    </border>
    <border>
      <left style="medium">
        <color theme="8" tint="-0.499984740745262"/>
      </left>
      <right style="thin">
        <color indexed="64"/>
      </right>
      <top style="thin">
        <color indexed="64"/>
      </top>
      <bottom style="thin">
        <color indexed="64"/>
      </bottom>
      <diagonal/>
    </border>
    <border>
      <left style="thin">
        <color indexed="64"/>
      </left>
      <right style="medium">
        <color theme="8" tint="-0.499984740745262"/>
      </right>
      <top style="thin">
        <color indexed="64"/>
      </top>
      <bottom style="thin">
        <color indexed="64"/>
      </bottom>
      <diagonal/>
    </border>
    <border>
      <left style="medium">
        <color theme="8" tint="-0.499984740745262"/>
      </left>
      <right style="thin">
        <color indexed="64"/>
      </right>
      <top style="thin">
        <color indexed="64"/>
      </top>
      <bottom/>
      <diagonal/>
    </border>
    <border>
      <left style="medium">
        <color theme="8" tint="-0.499984740745262"/>
      </left>
      <right style="thin">
        <color theme="0"/>
      </right>
      <top style="medium">
        <color theme="8" tint="-0.499984740745262"/>
      </top>
      <bottom style="medium">
        <color theme="8" tint="-0.499984740745262"/>
      </bottom>
      <diagonal/>
    </border>
    <border>
      <left style="thin">
        <color theme="0"/>
      </left>
      <right style="medium">
        <color theme="8" tint="-0.499984740745262"/>
      </right>
      <top style="medium">
        <color theme="8" tint="-0.499984740745262"/>
      </top>
      <bottom style="medium">
        <color theme="8" tint="-0.499984740745262"/>
      </bottom>
      <diagonal/>
    </border>
    <border>
      <left style="medium">
        <color theme="8" tint="-0.499984740745262"/>
      </left>
      <right style="thin">
        <color theme="0"/>
      </right>
      <top style="medium">
        <color theme="8" tint="-0.499984740745262"/>
      </top>
      <bottom style="thin">
        <color indexed="64"/>
      </bottom>
      <diagonal/>
    </border>
    <border>
      <left style="thin">
        <color theme="0"/>
      </left>
      <right style="thin">
        <color theme="0"/>
      </right>
      <top style="medium">
        <color theme="8" tint="-0.499984740745262"/>
      </top>
      <bottom style="thin">
        <color indexed="64"/>
      </bottom>
      <diagonal/>
    </border>
    <border>
      <left style="thin">
        <color theme="0"/>
      </left>
      <right style="thin">
        <color theme="0"/>
      </right>
      <top style="medium">
        <color theme="8" tint="-0.499984740745262"/>
      </top>
      <bottom style="thin">
        <color theme="0"/>
      </bottom>
      <diagonal/>
    </border>
    <border>
      <left style="medium">
        <color theme="8" tint="-0.499984740745262"/>
      </left>
      <right style="thin">
        <color theme="0"/>
      </right>
      <top style="medium">
        <color theme="8" tint="-0.499984740745262"/>
      </top>
      <bottom/>
      <diagonal/>
    </border>
    <border>
      <left style="thin">
        <color theme="0"/>
      </left>
      <right style="thin">
        <color theme="0"/>
      </right>
      <top style="medium">
        <color theme="8" tint="-0.499984740745262"/>
      </top>
      <bottom/>
      <diagonal/>
    </border>
    <border>
      <left style="medium">
        <color theme="8" tint="-0.499984740745262"/>
      </left>
      <right style="thin">
        <color indexed="64"/>
      </right>
      <top style="thin">
        <color indexed="64"/>
      </top>
      <bottom style="medium">
        <color theme="8" tint="-0.499984740745262"/>
      </bottom>
      <diagonal/>
    </border>
    <border>
      <left style="thin">
        <color indexed="64"/>
      </left>
      <right style="thin">
        <color indexed="64"/>
      </right>
      <top style="thin">
        <color indexed="64"/>
      </top>
      <bottom style="medium">
        <color theme="8" tint="-0.499984740745262"/>
      </bottom>
      <diagonal/>
    </border>
    <border>
      <left style="thin">
        <color indexed="64"/>
      </left>
      <right style="medium">
        <color theme="8" tint="-0.499984740745262"/>
      </right>
      <top style="thin">
        <color indexed="64"/>
      </top>
      <bottom style="medium">
        <color theme="8" tint="-0.499984740745262"/>
      </bottom>
      <diagonal/>
    </border>
    <border>
      <left style="medium">
        <color theme="8" tint="-0.499984740745262"/>
      </left>
      <right style="thin">
        <color theme="0"/>
      </right>
      <top/>
      <bottom style="medium">
        <color theme="8" tint="-0.499984740745262"/>
      </bottom>
      <diagonal/>
    </border>
    <border>
      <left style="thin">
        <color theme="0"/>
      </left>
      <right style="thin">
        <color theme="0"/>
      </right>
      <top/>
      <bottom style="medium">
        <color theme="8" tint="-0.499984740745262"/>
      </bottom>
      <diagonal/>
    </border>
    <border>
      <left/>
      <right style="medium">
        <color theme="8" tint="-0.499984740745262"/>
      </right>
      <top/>
      <bottom style="medium">
        <color theme="8" tint="-0.499984740745262"/>
      </bottom>
      <diagonal/>
    </border>
    <border>
      <left/>
      <right style="thin">
        <color theme="0"/>
      </right>
      <top style="thin">
        <color indexed="64"/>
      </top>
      <bottom style="medium">
        <color theme="8" tint="-0.499984740745262"/>
      </bottom>
      <diagonal/>
    </border>
    <border>
      <left/>
      <right style="medium">
        <color theme="8" tint="-0.499984740745262"/>
      </right>
      <top style="thin">
        <color indexed="64"/>
      </top>
      <bottom style="medium">
        <color theme="8" tint="-0.499984740745262"/>
      </bottom>
      <diagonal/>
    </border>
    <border>
      <left/>
      <right style="thin">
        <color indexed="64"/>
      </right>
      <top style="medium">
        <color theme="8" tint="-0.499984740745262"/>
      </top>
      <bottom/>
      <diagonal/>
    </border>
    <border>
      <left style="thin">
        <color indexed="64"/>
      </left>
      <right style="thin">
        <color theme="0"/>
      </right>
      <top style="medium">
        <color theme="8" tint="-0.499984740745262"/>
      </top>
      <bottom/>
      <diagonal/>
    </border>
    <border>
      <left/>
      <right style="medium">
        <color theme="8" tint="-0.499984740745262"/>
      </right>
      <top style="medium">
        <color theme="8" tint="-0.499984740745262"/>
      </top>
      <bottom style="thin">
        <color indexed="64"/>
      </bottom>
      <diagonal/>
    </border>
    <border>
      <left style="medium">
        <color theme="8" tint="-0.499984740745262"/>
      </left>
      <right style="thin">
        <color theme="0"/>
      </right>
      <top style="thin">
        <color indexed="64"/>
      </top>
      <bottom style="medium">
        <color theme="8" tint="-0.499984740745262"/>
      </bottom>
      <diagonal/>
    </border>
    <border>
      <left style="thin">
        <color theme="0"/>
      </left>
      <right style="thin">
        <color theme="0"/>
      </right>
      <top style="thin">
        <color indexed="64"/>
      </top>
      <bottom style="medium">
        <color theme="8" tint="-0.499984740745262"/>
      </bottom>
      <diagonal/>
    </border>
    <border>
      <left style="thin">
        <color theme="0"/>
      </left>
      <right style="thin">
        <color theme="0"/>
      </right>
      <top style="thin">
        <color theme="0"/>
      </top>
      <bottom style="medium">
        <color theme="8" tint="-0.499984740745262"/>
      </bottom>
      <diagonal/>
    </border>
    <border>
      <left/>
      <right style="thin">
        <color theme="0"/>
      </right>
      <top style="thin">
        <color theme="0"/>
      </top>
      <bottom style="medium">
        <color theme="8" tint="-0.499984740745262"/>
      </bottom>
      <diagonal/>
    </border>
    <border>
      <left style="thin">
        <color theme="0"/>
      </left>
      <right style="thin">
        <color indexed="64"/>
      </right>
      <top style="medium">
        <color theme="8" tint="-0.499984740745262"/>
      </top>
      <bottom/>
      <diagonal/>
    </border>
    <border>
      <left/>
      <right style="thin">
        <color theme="0"/>
      </right>
      <top style="medium">
        <color theme="8" tint="-0.499984740745262"/>
      </top>
      <bottom style="thin">
        <color indexed="64"/>
      </bottom>
      <diagonal/>
    </border>
    <border>
      <left/>
      <right/>
      <top style="medium">
        <color theme="8" tint="-0.499984740745262"/>
      </top>
      <bottom style="thin">
        <color indexed="64"/>
      </bottom>
      <diagonal/>
    </border>
    <border>
      <left/>
      <right/>
      <top style="thin">
        <color indexed="64"/>
      </top>
      <bottom style="medium">
        <color theme="8" tint="-0.499984740745262"/>
      </bottom>
      <diagonal/>
    </border>
    <border>
      <left style="thin">
        <color theme="0"/>
      </left>
      <right style="thin">
        <color indexed="64"/>
      </right>
      <top style="medium">
        <color theme="8" tint="-0.499984740745262"/>
      </top>
      <bottom style="thin">
        <color theme="0"/>
      </bottom>
      <diagonal/>
    </border>
    <border>
      <left style="thin">
        <color indexed="64"/>
      </left>
      <right style="thin">
        <color theme="0"/>
      </right>
      <top style="medium">
        <color theme="8" tint="-0.499984740745262"/>
      </top>
      <bottom style="thin">
        <color theme="0"/>
      </bottom>
      <diagonal/>
    </border>
    <border>
      <left/>
      <right style="thin">
        <color indexed="64"/>
      </right>
      <top style="medium">
        <color theme="8" tint="-0.499984740745262"/>
      </top>
      <bottom style="thin">
        <color theme="0"/>
      </bottom>
      <diagonal/>
    </border>
    <border>
      <left/>
      <right/>
      <top/>
      <bottom style="medium">
        <color theme="8" tint="-0.499984740745262"/>
      </bottom>
      <diagonal/>
    </border>
    <border>
      <left/>
      <right style="thin">
        <color theme="0"/>
      </right>
      <top/>
      <bottom style="medium">
        <color theme="8" tint="-0.499984740745262"/>
      </bottom>
      <diagonal/>
    </border>
    <border>
      <left style="medium">
        <color theme="8" tint="-0.499984740745262"/>
      </left>
      <right style="thin">
        <color indexed="64"/>
      </right>
      <top style="medium">
        <color theme="8" tint="-0.499984740745262"/>
      </top>
      <bottom style="medium">
        <color theme="8" tint="-0.499984740745262"/>
      </bottom>
      <diagonal/>
    </border>
    <border>
      <left/>
      <right style="thin">
        <color indexed="64"/>
      </right>
      <top/>
      <bottom style="medium">
        <color theme="8" tint="-0.499984740745262"/>
      </bottom>
      <diagonal/>
    </border>
    <border>
      <left style="thin">
        <color theme="0"/>
      </left>
      <right style="thin">
        <color indexed="64"/>
      </right>
      <top style="thin">
        <color theme="0"/>
      </top>
      <bottom style="medium">
        <color theme="8" tint="-0.499984740745262"/>
      </bottom>
      <diagonal/>
    </border>
    <border>
      <left style="thin">
        <color indexed="64"/>
      </left>
      <right/>
      <top style="medium">
        <color theme="8" tint="-0.499984740745262"/>
      </top>
      <bottom style="medium">
        <color theme="8" tint="-0.499984740745262"/>
      </bottom>
      <diagonal/>
    </border>
    <border>
      <left style="thin">
        <color theme="0"/>
      </left>
      <right style="medium">
        <color theme="8" tint="-0.499984740745262"/>
      </right>
      <top style="medium">
        <color theme="8" tint="-0.499984740745262"/>
      </top>
      <bottom style="thin">
        <color indexed="64"/>
      </bottom>
      <diagonal/>
    </border>
    <border>
      <left style="thin">
        <color theme="0"/>
      </left>
      <right style="medium">
        <color theme="8" tint="-0.499984740745262"/>
      </right>
      <top style="thin">
        <color indexed="64"/>
      </top>
      <bottom style="medium">
        <color theme="8" tint="-0.499984740745262"/>
      </bottom>
      <diagonal/>
    </border>
    <border>
      <left style="thin">
        <color indexed="64"/>
      </left>
      <right/>
      <top style="medium">
        <color theme="8" tint="-0.499984740745262"/>
      </top>
      <bottom/>
      <diagonal/>
    </border>
    <border>
      <left/>
      <right/>
      <top style="thin">
        <color theme="0"/>
      </top>
      <bottom style="medium">
        <color theme="8" tint="-0.499984740745262"/>
      </bottom>
      <diagonal/>
    </border>
    <border>
      <left style="thin">
        <color theme="0"/>
      </left>
      <right/>
      <top style="thin">
        <color theme="0"/>
      </top>
      <bottom style="medium">
        <color theme="8" tint="-0.499984740745262"/>
      </bottom>
      <diagonal/>
    </border>
    <border>
      <left style="medium">
        <color theme="8" tint="-0.499984740745262"/>
      </left>
      <right style="thin">
        <color indexed="64"/>
      </right>
      <top/>
      <bottom/>
      <diagonal/>
    </border>
    <border>
      <left style="thin">
        <color indexed="64"/>
      </left>
      <right style="medium">
        <color theme="8" tint="-0.499984740745262"/>
      </right>
      <top/>
      <bottom/>
      <diagonal/>
    </border>
    <border>
      <left style="thin">
        <color indexed="64"/>
      </left>
      <right style="medium">
        <color theme="0"/>
      </right>
      <top style="medium">
        <color theme="8" tint="-0.499984740745262"/>
      </top>
      <bottom style="thin">
        <color theme="0"/>
      </bottom>
      <diagonal/>
    </border>
    <border>
      <left style="thin">
        <color theme="0"/>
      </left>
      <right style="medium">
        <color theme="0"/>
      </right>
      <top style="medium">
        <color theme="8" tint="-0.499984740745262"/>
      </top>
      <bottom style="thin">
        <color indexed="64"/>
      </bottom>
      <diagonal/>
    </border>
    <border>
      <left style="thin">
        <color theme="0"/>
      </left>
      <right style="medium">
        <color theme="0"/>
      </right>
      <top style="thin">
        <color indexed="64"/>
      </top>
      <bottom style="medium">
        <color theme="8" tint="-0.499984740745262"/>
      </bottom>
      <diagonal/>
    </border>
    <border>
      <left style="medium">
        <color theme="0"/>
      </left>
      <right style="thin">
        <color theme="0"/>
      </right>
      <top style="thin">
        <color theme="0"/>
      </top>
      <bottom style="medium">
        <color theme="8" tint="-0.499984740745262"/>
      </bottom>
      <diagonal/>
    </border>
    <border>
      <left style="thin">
        <color indexed="64"/>
      </left>
      <right style="medium">
        <color theme="0"/>
      </right>
      <top/>
      <bottom style="medium">
        <color theme="8" tint="-0.499984740745262"/>
      </bottom>
      <diagonal/>
    </border>
    <border>
      <left style="thin">
        <color indexed="64"/>
      </left>
      <right style="thin">
        <color indexed="64"/>
      </right>
      <top style="medium">
        <color theme="8" tint="-0.499984740745262"/>
      </top>
      <bottom style="thin">
        <color indexed="64"/>
      </bottom>
      <diagonal/>
    </border>
    <border>
      <left style="thin">
        <color indexed="64"/>
      </left>
      <right style="medium">
        <color theme="8" tint="-0.499984740745262"/>
      </right>
      <top style="medium">
        <color theme="8" tint="-0.499984740745262"/>
      </top>
      <bottom style="thin">
        <color indexed="64"/>
      </bottom>
      <diagonal/>
    </border>
    <border>
      <left style="medium">
        <color theme="8" tint="-0.499984740745262"/>
      </left>
      <right style="thin">
        <color indexed="64"/>
      </right>
      <top style="medium">
        <color theme="8" tint="-0.499984740745262"/>
      </top>
      <bottom style="thin">
        <color indexed="64"/>
      </bottom>
      <diagonal/>
    </border>
    <border>
      <left style="medium">
        <color theme="8" tint="-0.499984740745262"/>
      </left>
      <right style="medium">
        <color theme="8" tint="-0.499984740745262"/>
      </right>
      <top style="medium">
        <color theme="8" tint="-0.499984740745262"/>
      </top>
      <bottom/>
      <diagonal/>
    </border>
    <border>
      <left style="medium">
        <color theme="8" tint="-0.499984740745262"/>
      </left>
      <right style="medium">
        <color theme="8" tint="-0.499984740745262"/>
      </right>
      <top/>
      <bottom/>
      <diagonal/>
    </border>
    <border>
      <left style="thin">
        <color indexed="64"/>
      </left>
      <right style="medium">
        <color theme="8" tint="-0.499984740745262"/>
      </right>
      <top style="medium">
        <color theme="8" tint="-0.499984740745262"/>
      </top>
      <bottom style="thin">
        <color theme="0"/>
      </bottom>
      <diagonal/>
    </border>
    <border>
      <left style="thin">
        <color theme="0"/>
      </left>
      <right style="medium">
        <color theme="8" tint="-0.499984740745262"/>
      </right>
      <top style="thin">
        <color theme="0"/>
      </top>
      <bottom style="medium">
        <color theme="8" tint="-0.499984740745262"/>
      </bottom>
      <diagonal/>
    </border>
    <border>
      <left style="thin">
        <color theme="0"/>
      </left>
      <right style="medium">
        <color theme="0"/>
      </right>
      <top style="thin">
        <color theme="0"/>
      </top>
      <bottom style="medium">
        <color theme="8" tint="-0.499984740745262"/>
      </bottom>
      <diagonal/>
    </border>
    <border>
      <left style="medium">
        <color theme="8" tint="-0.499984740745262"/>
      </left>
      <right style="medium">
        <color theme="0"/>
      </right>
      <top style="medium">
        <color theme="8" tint="-0.499984740745262"/>
      </top>
      <bottom style="thin">
        <color indexed="64"/>
      </bottom>
      <diagonal/>
    </border>
    <border>
      <left style="medium">
        <color theme="8" tint="-0.499984740745262"/>
      </left>
      <right style="medium">
        <color theme="0"/>
      </right>
      <top style="thin">
        <color indexed="64"/>
      </top>
      <bottom style="medium">
        <color theme="8"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0"/>
      </left>
      <right style="medium">
        <color theme="8" tint="-0.499984740745262"/>
      </right>
      <top style="medium">
        <color theme="8" tint="-0.499984740745262"/>
      </top>
      <bottom style="thin">
        <color theme="0"/>
      </bottom>
      <diagonal/>
    </border>
    <border>
      <left style="thin">
        <color theme="0"/>
      </left>
      <right style="medium">
        <color theme="8" tint="-0.499984740745262"/>
      </right>
      <top/>
      <bottom style="medium">
        <color theme="8" tint="-0.499984740745262"/>
      </bottom>
      <diagonal/>
    </border>
    <border>
      <left style="thin">
        <color theme="0"/>
      </left>
      <right style="thin">
        <color theme="0"/>
      </right>
      <top/>
      <bottom/>
      <diagonal/>
    </border>
    <border>
      <left style="thin">
        <color theme="0"/>
      </left>
      <right style="medium">
        <color theme="8" tint="-0.499984740745262"/>
      </right>
      <top/>
      <bottom/>
      <diagonal/>
    </border>
    <border>
      <left/>
      <right style="thin">
        <color theme="3" tint="-0.249977111117893"/>
      </right>
      <top/>
      <bottom/>
      <diagonal/>
    </border>
    <border>
      <left style="thin">
        <color theme="3" tint="-0.249977111117893"/>
      </left>
      <right style="thin">
        <color theme="3" tint="-0.249977111117893"/>
      </right>
      <top style="thin">
        <color indexed="64"/>
      </top>
      <bottom style="thin">
        <color theme="3" tint="-0.249977111117893"/>
      </bottom>
      <diagonal/>
    </border>
    <border>
      <left style="thin">
        <color theme="3" tint="-0.249977111117893"/>
      </left>
      <right style="thin">
        <color theme="3" tint="-0.249977111117893"/>
      </right>
      <top/>
      <bottom style="medium">
        <color indexed="64"/>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top style="medium">
        <color indexed="64"/>
      </top>
      <bottom/>
      <diagonal/>
    </border>
    <border>
      <left style="thin">
        <color indexed="64"/>
      </left>
      <right style="thin">
        <color theme="0"/>
      </right>
      <top style="thin">
        <color theme="0"/>
      </top>
      <bottom style="medium">
        <color theme="8" tint="-0.499984740745262"/>
      </bottom>
      <diagonal/>
    </border>
    <border>
      <left/>
      <right/>
      <top style="medium">
        <color theme="8" tint="-0.499984740745262"/>
      </top>
      <bottom style="thin">
        <color theme="0"/>
      </bottom>
      <diagonal/>
    </border>
    <border>
      <left style="medium">
        <color theme="0"/>
      </left>
      <right style="thin">
        <color theme="0"/>
      </right>
      <top/>
      <bottom style="medium">
        <color theme="8" tint="-0.499984740745262"/>
      </bottom>
      <diagonal/>
    </border>
    <border>
      <left style="thin">
        <color theme="0"/>
      </left>
      <right/>
      <top/>
      <bottom style="medium">
        <color theme="8" tint="-0.499984740745262"/>
      </bottom>
      <diagonal/>
    </border>
    <border>
      <left style="medium">
        <color theme="8" tint="-0.499984740745262"/>
      </left>
      <right/>
      <top/>
      <bottom style="medium">
        <color theme="8" tint="-0.499984740745262"/>
      </bottom>
      <diagonal/>
    </border>
    <border>
      <left style="medium">
        <color theme="0"/>
      </left>
      <right style="thin">
        <color theme="0"/>
      </right>
      <top style="medium">
        <color theme="8" tint="-0.499984740745262"/>
      </top>
      <bottom style="thin">
        <color theme="0"/>
      </bottom>
      <diagonal/>
    </border>
    <border>
      <left style="thin">
        <color theme="0"/>
      </left>
      <right/>
      <top style="medium">
        <color theme="8" tint="-0.499984740745262"/>
      </top>
      <bottom style="thin">
        <color theme="0"/>
      </bottom>
      <diagonal/>
    </border>
    <border>
      <left style="medium">
        <color theme="8" tint="-0.499984740745262"/>
      </left>
      <right/>
      <top style="medium">
        <color theme="8" tint="-0.499984740745262"/>
      </top>
      <bottom style="thin">
        <color theme="0"/>
      </bottom>
      <diagonal/>
    </border>
    <border>
      <left style="medium">
        <color theme="8" tint="-0.499984740745262"/>
      </left>
      <right style="thin">
        <color indexed="64"/>
      </right>
      <top style="thin">
        <color indexed="64"/>
      </top>
      <bottom style="thin">
        <color rgb="FF16365C"/>
      </bottom>
      <diagonal/>
    </border>
    <border>
      <left style="thin">
        <color indexed="64"/>
      </left>
      <right style="thin">
        <color indexed="64"/>
      </right>
      <top style="thin">
        <color indexed="64"/>
      </top>
      <bottom style="thin">
        <color rgb="FF16365C"/>
      </bottom>
      <diagonal/>
    </border>
    <border>
      <left style="thin">
        <color theme="0"/>
      </left>
      <right style="thin">
        <color theme="0"/>
      </right>
      <top style="thin">
        <color rgb="FF16365C"/>
      </top>
      <bottom style="medium">
        <color theme="8" tint="-0.499984740745262"/>
      </bottom>
      <diagonal/>
    </border>
    <border>
      <left style="medium">
        <color theme="8" tint="-0.499984740745262"/>
      </left>
      <right style="thin">
        <color indexed="64"/>
      </right>
      <top style="thin">
        <color rgb="FF16365C"/>
      </top>
      <bottom style="medium">
        <color theme="8" tint="-0.499984740745262"/>
      </bottom>
      <diagonal/>
    </border>
    <border>
      <left style="thin">
        <color indexed="64"/>
      </left>
      <right style="thin">
        <color theme="0"/>
      </right>
      <top style="thin">
        <color rgb="FF16365C"/>
      </top>
      <bottom style="medium">
        <color theme="8" tint="-0.499984740745262"/>
      </bottom>
      <diagonal/>
    </border>
    <border>
      <left style="medium">
        <color theme="3" tint="-0.499984740745262"/>
      </left>
      <right style="thin">
        <color theme="3" tint="-0.499984740745262"/>
      </right>
      <top style="thin">
        <color theme="3" tint="-0.499984740745262"/>
      </top>
      <bottom style="thin">
        <color theme="3" tint="-0.499984740745262"/>
      </bottom>
      <diagonal/>
    </border>
    <border>
      <left style="medium">
        <color theme="8" tint="-0.499984740745262"/>
      </left>
      <right style="thin">
        <color theme="0"/>
      </right>
      <top style="thin">
        <color indexed="64"/>
      </top>
      <bottom/>
      <diagonal/>
    </border>
    <border>
      <left style="thin">
        <color theme="0"/>
      </left>
      <right style="thin">
        <color theme="0"/>
      </right>
      <top style="thin">
        <color indexed="64"/>
      </top>
      <bottom/>
      <diagonal/>
    </border>
    <border>
      <left/>
      <right style="medium">
        <color theme="8" tint="-0.499984740745262"/>
      </right>
      <top style="medium">
        <color theme="8" tint="-0.499984740745262"/>
      </top>
      <bottom/>
      <diagonal/>
    </border>
    <border>
      <left style="thin">
        <color indexed="64"/>
      </left>
      <right style="thin">
        <color theme="5" tint="-0.89999084444715716"/>
      </right>
      <top style="medium">
        <color theme="8" tint="-0.499984740745262"/>
      </top>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thin">
        <color indexed="64"/>
      </bottom>
      <diagonal/>
    </border>
    <border>
      <left style="medium">
        <color rgb="FF002060"/>
      </left>
      <right style="medium">
        <color rgb="FF002060"/>
      </right>
      <top style="thin">
        <color indexed="64"/>
      </top>
      <bottom style="thin">
        <color indexed="64"/>
      </bottom>
      <diagonal/>
    </border>
    <border>
      <left style="medium">
        <color rgb="FF002060"/>
      </left>
      <right style="medium">
        <color rgb="FF002060"/>
      </right>
      <top style="thin">
        <color indexed="64"/>
      </top>
      <bottom style="medium">
        <color rgb="FF002060"/>
      </bottom>
      <diagonal/>
    </border>
    <border>
      <left style="medium">
        <color rgb="FF002060"/>
      </left>
      <right style="thin">
        <color indexed="64"/>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medium">
        <color rgb="FF002060"/>
      </left>
      <right style="thin">
        <color indexed="64"/>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medium">
        <color rgb="FF002060"/>
      </left>
      <right style="thin">
        <color indexed="64"/>
      </right>
      <top style="thin">
        <color indexed="64"/>
      </top>
      <bottom style="medium">
        <color rgb="FF002060"/>
      </bottom>
      <diagonal/>
    </border>
    <border>
      <left style="thin">
        <color indexed="64"/>
      </left>
      <right style="thin">
        <color indexed="64"/>
      </right>
      <top style="thin">
        <color indexed="64"/>
      </top>
      <bottom style="medium">
        <color rgb="FF002060"/>
      </bottom>
      <diagonal/>
    </border>
    <border>
      <left style="thin">
        <color indexed="64"/>
      </left>
      <right style="thin">
        <color indexed="64"/>
      </right>
      <top style="medium">
        <color rgb="FF002060"/>
      </top>
      <bottom style="medium">
        <color rgb="FF002060"/>
      </bottom>
      <diagonal/>
    </border>
    <border>
      <left style="thin">
        <color indexed="64"/>
      </left>
      <right style="medium">
        <color theme="8" tint="-0.499984740745262"/>
      </right>
      <top style="medium">
        <color rgb="FF002060"/>
      </top>
      <bottom style="medium">
        <color rgb="FF002060"/>
      </bottom>
      <diagonal/>
    </border>
    <border>
      <left style="medium">
        <color theme="8" tint="-0.499984740745262"/>
      </left>
      <right style="thin">
        <color indexed="64"/>
      </right>
      <top style="medium">
        <color rgb="FF002060"/>
      </top>
      <bottom style="medium">
        <color rgb="FF002060"/>
      </bottom>
      <diagonal/>
    </border>
    <border>
      <left style="medium">
        <color rgb="FF002060"/>
      </left>
      <right style="thin">
        <color theme="0"/>
      </right>
      <top style="medium">
        <color rgb="FF002060"/>
      </top>
      <bottom style="thin">
        <color indexed="64"/>
      </bottom>
      <diagonal/>
    </border>
    <border>
      <left style="thin">
        <color theme="0"/>
      </left>
      <right style="thin">
        <color theme="0"/>
      </right>
      <top style="medium">
        <color rgb="FF002060"/>
      </top>
      <bottom style="thin">
        <color indexed="64"/>
      </bottom>
      <diagonal/>
    </border>
    <border>
      <left style="thin">
        <color theme="0"/>
      </left>
      <right style="medium">
        <color theme="0"/>
      </right>
      <top style="medium">
        <color rgb="FF002060"/>
      </top>
      <bottom style="thin">
        <color indexed="64"/>
      </bottom>
      <diagonal/>
    </border>
    <border>
      <left style="medium">
        <color theme="0"/>
      </left>
      <right style="thin">
        <color indexed="64"/>
      </right>
      <top style="medium">
        <color rgb="FF002060"/>
      </top>
      <bottom style="thin">
        <color theme="0"/>
      </bottom>
      <diagonal/>
    </border>
    <border>
      <left style="thin">
        <color indexed="64"/>
      </left>
      <right style="thin">
        <color indexed="64"/>
      </right>
      <top style="medium">
        <color rgb="FF002060"/>
      </top>
      <bottom style="thin">
        <color theme="0"/>
      </bottom>
      <diagonal/>
    </border>
    <border>
      <left style="thin">
        <color indexed="64"/>
      </left>
      <right style="medium">
        <color theme="0"/>
      </right>
      <top style="medium">
        <color rgb="FF002060"/>
      </top>
      <bottom style="thin">
        <color theme="0"/>
      </bottom>
      <diagonal/>
    </border>
    <border>
      <left style="thin">
        <color indexed="64"/>
      </left>
      <right style="thin">
        <color theme="0"/>
      </right>
      <top style="medium">
        <color rgb="FF002060"/>
      </top>
      <bottom style="thin">
        <color theme="0"/>
      </bottom>
      <diagonal/>
    </border>
    <border>
      <left style="medium">
        <color rgb="FF002060"/>
      </left>
      <right style="thin">
        <color theme="0"/>
      </right>
      <top style="thin">
        <color indexed="64"/>
      </top>
      <bottom style="medium">
        <color theme="8" tint="-0.499984740745262"/>
      </bottom>
      <diagonal/>
    </border>
    <border>
      <left style="medium">
        <color rgb="FF002060"/>
      </left>
      <right style="thin">
        <color indexed="64"/>
      </right>
      <top/>
      <bottom/>
      <diagonal/>
    </border>
    <border>
      <left style="thin">
        <color indexed="64"/>
      </left>
      <right style="medium">
        <color rgb="FF002060"/>
      </right>
      <top/>
      <bottom/>
      <diagonal/>
    </border>
    <border>
      <left/>
      <right/>
      <top/>
      <bottom style="medium">
        <color rgb="FF002060"/>
      </bottom>
      <diagonal/>
    </border>
    <border>
      <left style="medium">
        <color theme="0"/>
      </left>
      <right style="thin">
        <color theme="0"/>
      </right>
      <top/>
      <bottom style="medium">
        <color rgb="FF002060"/>
      </bottom>
      <diagonal/>
    </border>
    <border>
      <left style="thin">
        <color theme="0"/>
      </left>
      <right style="thin">
        <color theme="0"/>
      </right>
      <top/>
      <bottom style="medium">
        <color rgb="FF002060"/>
      </bottom>
      <diagonal/>
    </border>
    <border>
      <left/>
      <right style="thin">
        <color theme="0"/>
      </right>
      <top/>
      <bottom style="medium">
        <color rgb="FF002060"/>
      </bottom>
      <diagonal/>
    </border>
    <border>
      <left style="medium">
        <color rgb="FF002060"/>
      </left>
      <right/>
      <top style="thin">
        <color indexed="64"/>
      </top>
      <bottom style="thin">
        <color indexed="64"/>
      </bottom>
      <diagonal/>
    </border>
    <border>
      <left style="medium">
        <color rgb="FF002060"/>
      </left>
      <right style="medium">
        <color rgb="FF002060"/>
      </right>
      <top style="medium">
        <color rgb="FF002060"/>
      </top>
      <bottom/>
      <diagonal/>
    </border>
    <border>
      <left style="medium">
        <color rgb="FF002060"/>
      </left>
      <right/>
      <top style="medium">
        <color rgb="FF002060"/>
      </top>
      <bottom style="medium">
        <color rgb="FF002060"/>
      </bottom>
      <diagonal/>
    </border>
    <border>
      <left/>
      <right style="medium">
        <color theme="8" tint="-0.499984740745262"/>
      </right>
      <top style="medium">
        <color rgb="FF002060"/>
      </top>
      <bottom style="medium">
        <color rgb="FF002060"/>
      </bottom>
      <diagonal/>
    </border>
    <border>
      <left style="thin">
        <color theme="0"/>
      </left>
      <right/>
      <top style="thin">
        <color rgb="FF16365C"/>
      </top>
      <bottom style="medium">
        <color theme="8" tint="-0.499984740745262"/>
      </bottom>
      <diagonal/>
    </border>
    <border>
      <left style="medium">
        <color rgb="FF002060"/>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indexed="64"/>
      </right>
      <top style="thin">
        <color theme="0"/>
      </top>
      <bottom style="thin">
        <color theme="0"/>
      </bottom>
      <diagonal/>
    </border>
    <border>
      <left style="medium">
        <color theme="3" tint="-0.499984740745262"/>
      </left>
      <right/>
      <top style="medium">
        <color theme="3" tint="-0.499984740745262"/>
      </top>
      <bottom/>
      <diagonal/>
    </border>
    <border>
      <left style="thin">
        <color theme="0"/>
      </left>
      <right style="thin">
        <color theme="0"/>
      </right>
      <top style="medium">
        <color theme="3" tint="-0.499984740745262"/>
      </top>
      <bottom style="medium">
        <color theme="3" tint="-0.499984740745262"/>
      </bottom>
      <diagonal/>
    </border>
    <border>
      <left/>
      <right/>
      <top style="medium">
        <color theme="3" tint="-0.499984740745262"/>
      </top>
      <bottom/>
      <diagonal/>
    </border>
    <border>
      <left style="thin">
        <color theme="0"/>
      </left>
      <right/>
      <top style="medium">
        <color theme="3" tint="-0.499984740745262"/>
      </top>
      <bottom style="medium">
        <color theme="3" tint="-0.499984740745262"/>
      </bottom>
      <diagonal/>
    </border>
    <border>
      <left style="thin">
        <color theme="0"/>
      </left>
      <right style="medium">
        <color theme="3" tint="-0.499984740745262"/>
      </right>
      <top style="medium">
        <color theme="3" tint="-0.499984740745262"/>
      </top>
      <bottom style="medium">
        <color theme="3" tint="-0.499984740745262"/>
      </bottom>
      <diagonal/>
    </border>
    <border>
      <left style="thin">
        <color theme="3" tint="-0.499984740745262"/>
      </left>
      <right style="medium">
        <color theme="3" tint="-0.499984740745262"/>
      </right>
      <top style="thin">
        <color theme="3" tint="-0.499984740745262"/>
      </top>
      <bottom style="thin">
        <color theme="3" tint="-0.499984740745262"/>
      </bottom>
      <diagonal/>
    </border>
    <border>
      <left style="medium">
        <color theme="3" tint="-0.499984740745262"/>
      </left>
      <right/>
      <top style="medium">
        <color theme="3" tint="-0.499984740745262"/>
      </top>
      <bottom style="medium">
        <color theme="3" tint="-0.499984740745262"/>
      </bottom>
      <diagonal/>
    </border>
    <border>
      <left/>
      <right/>
      <top/>
      <bottom style="medium">
        <color theme="3" tint="-0.499984740745262"/>
      </bottom>
      <diagonal/>
    </border>
    <border>
      <left style="medium">
        <color theme="8" tint="-0.499984740745262"/>
      </left>
      <right style="medium">
        <color theme="8" tint="-0.499984740745262"/>
      </right>
      <top style="thin">
        <color indexed="64"/>
      </top>
      <bottom/>
      <diagonal/>
    </border>
    <border>
      <left style="medium">
        <color theme="8" tint="-0.499984740745262"/>
      </left>
      <right style="medium">
        <color theme="8" tint="-0.499984740745262"/>
      </right>
      <top/>
      <bottom style="medium">
        <color theme="8" tint="-0.499984740745262"/>
      </bottom>
      <diagonal/>
    </border>
    <border>
      <left/>
      <right style="thin">
        <color theme="0"/>
      </right>
      <top/>
      <bottom/>
      <diagonal/>
    </border>
    <border>
      <left/>
      <right/>
      <top style="medium">
        <color theme="8" tint="-0.499984740745262"/>
      </top>
      <bottom/>
      <diagonal/>
    </border>
    <border>
      <left style="medium">
        <color indexed="64"/>
      </left>
      <right/>
      <top style="thin">
        <color indexed="64"/>
      </top>
      <bottom style="thin">
        <color indexed="64"/>
      </bottom>
      <diagonal/>
    </border>
    <border>
      <left style="thin">
        <color theme="3" tint="-0.499984740745262"/>
      </left>
      <right/>
      <top style="thin">
        <color theme="3" tint="-0.499984740745262"/>
      </top>
      <bottom style="thin">
        <color theme="3" tint="-0.499984740745262"/>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bottom style="medium">
        <color theme="8" tint="-0.499984740745262"/>
      </bottom>
      <diagonal/>
    </border>
    <border>
      <left style="medium">
        <color theme="8" tint="-0.499984740745262"/>
      </left>
      <right style="medium">
        <color theme="8" tint="-0.499984740745262"/>
      </right>
      <top/>
      <bottom style="thin">
        <color indexed="64"/>
      </bottom>
      <diagonal/>
    </border>
    <border>
      <left style="thin">
        <color theme="5" tint="-0.89999084444715716"/>
      </left>
      <right style="thin">
        <color indexed="64"/>
      </right>
      <top style="thin">
        <color indexed="64"/>
      </top>
      <bottom style="thin">
        <color indexed="64"/>
      </bottom>
      <diagonal/>
    </border>
    <border>
      <left style="medium">
        <color rgb="FF002060"/>
      </left>
      <right style="medium">
        <color rgb="FF002060"/>
      </right>
      <top/>
      <bottom/>
      <diagonal/>
    </border>
    <border>
      <left style="medium">
        <color rgb="FF002060"/>
      </left>
      <right style="medium">
        <color rgb="FF002060"/>
      </right>
      <top/>
      <bottom style="thin">
        <color indexed="64"/>
      </bottom>
      <diagonal/>
    </border>
    <border>
      <left style="thin">
        <color indexed="64"/>
      </left>
      <right style="medium">
        <color rgb="FF002060"/>
      </right>
      <top style="medium">
        <color rgb="FF002060"/>
      </top>
      <bottom/>
      <diagonal/>
    </border>
    <border>
      <left style="thin">
        <color indexed="64"/>
      </left>
      <right style="medium">
        <color rgb="FF002060"/>
      </right>
      <top/>
      <bottom style="thin">
        <color indexed="64"/>
      </bottom>
      <diagonal/>
    </border>
    <border>
      <left style="medium">
        <color rgb="FF002060"/>
      </left>
      <right style="medium">
        <color rgb="FF002060"/>
      </right>
      <top style="thin">
        <color indexed="64"/>
      </top>
      <bottom/>
      <diagonal/>
    </border>
    <border>
      <left style="medium">
        <color rgb="FF002060"/>
      </left>
      <right style="thin">
        <color indexed="64"/>
      </right>
      <top style="thin">
        <color indexed="64"/>
      </top>
      <bottom/>
      <diagonal/>
    </border>
    <border>
      <left style="thin">
        <color indexed="64"/>
      </left>
      <right style="medium">
        <color rgb="FF002060"/>
      </right>
      <top style="thin">
        <color indexed="64"/>
      </top>
      <bottom/>
      <diagonal/>
    </border>
    <border>
      <left style="medium">
        <color rgb="FF002060"/>
      </left>
      <right style="medium">
        <color rgb="FF002060"/>
      </right>
      <top/>
      <bottom style="medium">
        <color rgb="FF002060"/>
      </bottom>
      <diagonal/>
    </border>
    <border>
      <left style="thin">
        <color indexed="64"/>
      </left>
      <right style="medium">
        <color rgb="FF002060"/>
      </right>
      <top/>
      <bottom style="medium">
        <color rgb="FF002060"/>
      </bottom>
      <diagonal/>
    </border>
  </borders>
  <cellStyleXfs count="12">
    <xf numFmtId="0" fontId="0"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894">
    <xf numFmtId="0" fontId="0" fillId="0" borderId="0" xfId="0"/>
    <xf numFmtId="0" fontId="5" fillId="0" borderId="0"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4" fontId="8" fillId="0" borderId="0" xfId="1" applyNumberFormat="1" applyFont="1" applyAlignment="1">
      <alignment horizontal="center" vertical="center" wrapText="1"/>
    </xf>
    <xf numFmtId="0" fontId="5" fillId="0" borderId="0" xfId="1" applyFont="1"/>
    <xf numFmtId="0" fontId="1" fillId="0" borderId="0" xfId="1"/>
    <xf numFmtId="0" fontId="10" fillId="0" borderId="0" xfId="1" applyFont="1" applyAlignment="1">
      <alignment vertical="center"/>
    </xf>
    <xf numFmtId="0" fontId="10" fillId="0" borderId="0" xfId="1" applyNumberFormat="1" applyFont="1" applyBorder="1" applyAlignment="1">
      <alignment vertical="center" wrapText="1"/>
    </xf>
    <xf numFmtId="4" fontId="11" fillId="0" borderId="0" xfId="1" applyNumberFormat="1" applyFont="1"/>
    <xf numFmtId="0" fontId="11" fillId="0" borderId="0" xfId="1" applyFont="1"/>
    <xf numFmtId="0" fontId="10" fillId="0" borderId="0" xfId="1" applyNumberFormat="1" applyFont="1" applyBorder="1" applyAlignment="1">
      <alignment horizontal="center" vertical="center" wrapText="1"/>
    </xf>
    <xf numFmtId="0" fontId="5" fillId="0" borderId="0" xfId="1" applyFont="1" applyBorder="1" applyAlignment="1">
      <alignment vertical="center" wrapText="1"/>
    </xf>
    <xf numFmtId="0" fontId="5" fillId="0" borderId="0" xfId="1" applyFont="1" applyAlignment="1">
      <alignment vertical="center" wrapText="1"/>
    </xf>
    <xf numFmtId="0" fontId="5" fillId="0" borderId="0" xfId="1" applyFont="1" applyAlignment="1">
      <alignment vertical="center"/>
    </xf>
    <xf numFmtId="0" fontId="5" fillId="0" borderId="0" xfId="1" applyFont="1" applyFill="1" applyAlignment="1">
      <alignment vertical="center"/>
    </xf>
    <xf numFmtId="0" fontId="5" fillId="0" borderId="0" xfId="1" applyFont="1" applyAlignment="1"/>
    <xf numFmtId="0" fontId="5" fillId="0" borderId="0" xfId="1" applyFont="1" applyAlignment="1">
      <alignment horizontal="right"/>
    </xf>
    <xf numFmtId="49" fontId="13" fillId="0" borderId="0" xfId="1" applyNumberFormat="1" applyFont="1" applyAlignment="1">
      <alignment horizontal="center" vertical="center"/>
    </xf>
    <xf numFmtId="0" fontId="13" fillId="0" borderId="0" xfId="1" applyFont="1" applyFill="1"/>
    <xf numFmtId="0" fontId="17" fillId="0" borderId="0" xfId="1" applyFont="1" applyFill="1" applyAlignment="1">
      <alignment horizontal="center" vertical="center" wrapText="1"/>
    </xf>
    <xf numFmtId="0" fontId="18" fillId="0" borderId="0" xfId="1" applyFont="1" applyFill="1" applyAlignment="1">
      <alignment horizontal="right"/>
    </xf>
    <xf numFmtId="49" fontId="5" fillId="0" borderId="0" xfId="1" applyNumberFormat="1" applyFont="1" applyAlignment="1">
      <alignment horizontal="center" vertical="center"/>
    </xf>
    <xf numFmtId="0" fontId="5" fillId="0" borderId="0" xfId="1" applyFont="1" applyFill="1"/>
    <xf numFmtId="0" fontId="2" fillId="0" borderId="0" xfId="1" applyFont="1" applyFill="1" applyAlignment="1">
      <alignment horizontal="center" vertical="center" wrapText="1"/>
    </xf>
    <xf numFmtId="0" fontId="19" fillId="0" borderId="0" xfId="1" applyFont="1" applyAlignment="1">
      <alignment vertical="center" wrapText="1"/>
    </xf>
    <xf numFmtId="0" fontId="5" fillId="0" borderId="1" xfId="1" applyFont="1" applyFill="1" applyBorder="1" applyAlignment="1">
      <alignment horizontal="left" vertical="center" wrapText="1"/>
    </xf>
    <xf numFmtId="3" fontId="7" fillId="0" borderId="1" xfId="1" applyNumberFormat="1" applyFont="1" applyFill="1" applyBorder="1" applyAlignment="1">
      <alignment horizontal="center" vertical="center" wrapText="1"/>
    </xf>
    <xf numFmtId="0" fontId="5" fillId="4"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0" xfId="2" applyFont="1"/>
    <xf numFmtId="0" fontId="5" fillId="0" borderId="0" xfId="2" applyFont="1" applyAlignment="1">
      <alignment horizontal="center" vertical="center" wrapText="1"/>
    </xf>
    <xf numFmtId="0" fontId="5" fillId="0" borderId="0" xfId="2" applyFont="1" applyBorder="1"/>
    <xf numFmtId="0" fontId="7" fillId="0" borderId="0" xfId="2" applyFont="1" applyBorder="1" applyAlignment="1">
      <alignment horizontal="center" vertical="center" wrapText="1"/>
    </xf>
    <xf numFmtId="0" fontId="5" fillId="0" borderId="0" xfId="2" applyFont="1" applyBorder="1" applyAlignment="1">
      <alignment horizontal="center" vertical="center" wrapText="1"/>
    </xf>
    <xf numFmtId="0" fontId="8" fillId="0" borderId="0" xfId="5" applyFont="1" applyFill="1" applyBorder="1" applyAlignment="1">
      <alignment horizontal="center" vertical="center" wrapText="1"/>
    </xf>
    <xf numFmtId="0" fontId="8" fillId="0" borderId="0" xfId="1" applyFont="1" applyAlignment="1">
      <alignment horizontal="center" vertical="top" wrapText="1"/>
    </xf>
    <xf numFmtId="0" fontId="8" fillId="0" borderId="0" xfId="1" applyNumberFormat="1" applyFont="1" applyAlignment="1">
      <alignment horizontal="center" vertical="center" wrapText="1"/>
    </xf>
    <xf numFmtId="4" fontId="24" fillId="0" borderId="0" xfId="1" applyNumberFormat="1" applyFont="1" applyAlignment="1">
      <alignment horizontal="center" vertical="center" wrapText="1"/>
    </xf>
    <xf numFmtId="0" fontId="1" fillId="0" borderId="0" xfId="1" applyNumberFormat="1" applyAlignment="1">
      <alignment horizontal="center" vertical="center" wrapText="1"/>
    </xf>
    <xf numFmtId="0" fontId="2" fillId="0" borderId="1" xfId="4" applyNumberFormat="1" applyFont="1" applyFill="1" applyBorder="1" applyAlignment="1">
      <alignment horizontal="center" vertical="center" wrapText="1"/>
    </xf>
    <xf numFmtId="0" fontId="27" fillId="6" borderId="2" xfId="0" applyNumberFormat="1" applyFont="1" applyFill="1" applyBorder="1" applyAlignment="1">
      <alignment horizontal="center" vertical="center" wrapText="1"/>
    </xf>
    <xf numFmtId="2" fontId="28" fillId="6" borderId="2" xfId="0" applyNumberFormat="1" applyFont="1" applyFill="1" applyBorder="1" applyAlignment="1">
      <alignment horizontal="center" vertical="center" wrapText="1"/>
    </xf>
    <xf numFmtId="0" fontId="27" fillId="0" borderId="2" xfId="0" applyNumberFormat="1" applyFont="1" applyBorder="1" applyAlignment="1">
      <alignment horizontal="center" vertical="center" wrapText="1"/>
    </xf>
    <xf numFmtId="0" fontId="9" fillId="0" borderId="0" xfId="1" applyFont="1" applyFill="1" applyBorder="1" applyAlignment="1">
      <alignment horizontal="center" vertical="center" wrapText="1"/>
    </xf>
    <xf numFmtId="0" fontId="9" fillId="0" borderId="0" xfId="1" applyFont="1" applyFill="1" applyBorder="1" applyAlignment="1">
      <alignment horizontal="center" vertical="top" wrapText="1"/>
    </xf>
    <xf numFmtId="4" fontId="9" fillId="0" borderId="0" xfId="1"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1" fillId="0" borderId="0" xfId="1" applyFill="1"/>
    <xf numFmtId="0" fontId="8" fillId="0" borderId="0" xfId="1" applyFont="1" applyFill="1" applyBorder="1" applyAlignment="1">
      <alignment horizontal="center" vertical="center" wrapText="1"/>
    </xf>
    <xf numFmtId="0" fontId="29" fillId="0" borderId="0" xfId="1" applyFont="1" applyFill="1" applyBorder="1" applyAlignment="1">
      <alignment horizontal="right" vertical="top" wrapText="1"/>
    </xf>
    <xf numFmtId="0" fontId="24" fillId="0" borderId="0" xfId="1" applyFont="1" applyFill="1" applyBorder="1" applyAlignment="1">
      <alignment horizontal="center" vertical="center" wrapText="1"/>
    </xf>
    <xf numFmtId="4" fontId="24" fillId="0" borderId="0" xfId="1" applyNumberFormat="1" applyFont="1" applyFill="1" applyBorder="1" applyAlignment="1">
      <alignment horizontal="center" vertical="center" wrapText="1"/>
    </xf>
    <xf numFmtId="0" fontId="24"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2" fontId="8" fillId="3" borderId="2"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2" fontId="8" fillId="0" borderId="2" xfId="1" applyNumberFormat="1" applyFont="1" applyFill="1" applyBorder="1" applyAlignment="1">
      <alignment horizontal="center" vertical="center" wrapText="1"/>
    </xf>
    <xf numFmtId="4" fontId="8" fillId="0" borderId="0" xfId="1" applyNumberFormat="1" applyFont="1" applyFill="1" applyBorder="1" applyAlignment="1">
      <alignment horizontal="center" vertical="center" wrapText="1"/>
    </xf>
    <xf numFmtId="0" fontId="1" fillId="0" borderId="0" xfId="1" applyFill="1" applyBorder="1"/>
    <xf numFmtId="4" fontId="8" fillId="3" borderId="2" xfId="1" applyNumberFormat="1" applyFont="1" applyFill="1" applyBorder="1" applyAlignment="1">
      <alignment horizontal="center" vertical="center" wrapText="1"/>
    </xf>
    <xf numFmtId="4" fontId="8" fillId="0" borderId="2" xfId="1" applyNumberFormat="1" applyFont="1" applyFill="1" applyBorder="1" applyAlignment="1">
      <alignment horizontal="center" vertical="center" wrapText="1"/>
    </xf>
    <xf numFmtId="0" fontId="8" fillId="0" borderId="0" xfId="6" applyFont="1" applyFill="1" applyBorder="1" applyAlignment="1">
      <alignment horizontal="center" vertical="center" wrapText="1"/>
    </xf>
    <xf numFmtId="0" fontId="8" fillId="0" borderId="0" xfId="1" applyFont="1" applyBorder="1" applyAlignment="1">
      <alignment horizontal="center" vertical="center" wrapText="1"/>
    </xf>
    <xf numFmtId="0" fontId="30" fillId="0" borderId="0" xfId="1" applyFont="1" applyAlignment="1">
      <alignment horizontal="center" vertical="center" wrapText="1"/>
    </xf>
    <xf numFmtId="0" fontId="30" fillId="0" borderId="0" xfId="1" applyNumberFormat="1" applyFont="1" applyAlignment="1">
      <alignment horizontal="center" vertical="center" wrapText="1"/>
    </xf>
    <xf numFmtId="4" fontId="31" fillId="0" borderId="0" xfId="1" applyNumberFormat="1" applyFont="1" applyAlignment="1">
      <alignment horizontal="center" vertical="center" wrapText="1"/>
    </xf>
    <xf numFmtId="0" fontId="8" fillId="0" borderId="0" xfId="3" applyFont="1" applyAlignment="1">
      <alignment horizontal="center" vertical="center" wrapText="1"/>
    </xf>
    <xf numFmtId="0" fontId="8" fillId="0" borderId="0" xfId="3" applyFont="1" applyAlignment="1">
      <alignment horizontal="left" vertical="center" wrapText="1"/>
    </xf>
    <xf numFmtId="4" fontId="8" fillId="0" borderId="0" xfId="3" applyNumberFormat="1" applyFont="1" applyAlignment="1">
      <alignment horizontal="center" vertical="center" wrapText="1"/>
    </xf>
    <xf numFmtId="0" fontId="1" fillId="0" borderId="0" xfId="3" applyFont="1"/>
    <xf numFmtId="0" fontId="10" fillId="0" borderId="0" xfId="3" applyNumberFormat="1" applyFont="1" applyBorder="1" applyAlignment="1">
      <alignment horizontal="center" vertical="center" wrapText="1"/>
    </xf>
    <xf numFmtId="4" fontId="11" fillId="0" borderId="0" xfId="3" applyNumberFormat="1" applyFont="1"/>
    <xf numFmtId="0" fontId="2" fillId="0" borderId="1" xfId="3" applyNumberFormat="1" applyFont="1" applyFill="1" applyBorder="1" applyAlignment="1">
      <alignment horizontal="center" vertical="center" wrapText="1"/>
    </xf>
    <xf numFmtId="0" fontId="3" fillId="0" borderId="0" xfId="3" applyFont="1"/>
    <xf numFmtId="0" fontId="8" fillId="0" borderId="0" xfId="3" applyFont="1" applyFill="1" applyBorder="1" applyAlignment="1">
      <alignment horizontal="center" vertical="center" wrapText="1"/>
    </xf>
    <xf numFmtId="0" fontId="24" fillId="0" borderId="0" xfId="3" applyFont="1" applyFill="1" applyBorder="1" applyAlignment="1">
      <alignment horizontal="right" vertical="center" wrapText="1"/>
    </xf>
    <xf numFmtId="0" fontId="24" fillId="0" borderId="0" xfId="3" applyFont="1" applyFill="1" applyBorder="1" applyAlignment="1">
      <alignment horizontal="center" vertical="center" wrapText="1"/>
    </xf>
    <xf numFmtId="4" fontId="24" fillId="0" borderId="0" xfId="3" applyNumberFormat="1" applyFont="1" applyFill="1" applyBorder="1" applyAlignment="1">
      <alignment horizontal="center" vertical="center" wrapText="1"/>
    </xf>
    <xf numFmtId="2" fontId="24" fillId="0" borderId="0" xfId="3" applyNumberFormat="1" applyFont="1" applyFill="1" applyBorder="1" applyAlignment="1">
      <alignment horizontal="center" vertical="center" wrapText="1"/>
    </xf>
    <xf numFmtId="0" fontId="1" fillId="0" borderId="0" xfId="3" applyFont="1" applyFill="1" applyBorder="1"/>
    <xf numFmtId="0" fontId="29" fillId="0" borderId="0" xfId="3" applyFont="1" applyFill="1" applyBorder="1" applyAlignment="1">
      <alignment horizontal="right" vertical="center" wrapText="1"/>
    </xf>
    <xf numFmtId="0" fontId="8" fillId="3" borderId="2" xfId="3" applyFont="1" applyFill="1" applyBorder="1" applyAlignment="1">
      <alignment horizontal="center" vertical="center" wrapText="1"/>
    </xf>
    <xf numFmtId="2" fontId="8" fillId="3" borderId="2" xfId="3" applyNumberFormat="1" applyFont="1" applyFill="1" applyBorder="1" applyAlignment="1">
      <alignment horizontal="center" vertical="center" wrapText="1"/>
    </xf>
    <xf numFmtId="0" fontId="8" fillId="0" borderId="2" xfId="3" applyFont="1" applyFill="1" applyBorder="1" applyAlignment="1">
      <alignment horizontal="center" vertical="center" wrapText="1"/>
    </xf>
    <xf numFmtId="2" fontId="8" fillId="0" borderId="2" xfId="3" applyNumberFormat="1" applyFont="1" applyFill="1" applyBorder="1" applyAlignment="1">
      <alignment horizontal="center" vertical="center" wrapText="1"/>
    </xf>
    <xf numFmtId="4" fontId="8" fillId="0" borderId="0" xfId="3" applyNumberFormat="1" applyFont="1" applyFill="1" applyBorder="1" applyAlignment="1">
      <alignment horizontal="center" vertical="center" wrapText="1"/>
    </xf>
    <xf numFmtId="2" fontId="8" fillId="0" borderId="0" xfId="3" applyNumberFormat="1" applyFont="1" applyFill="1" applyBorder="1" applyAlignment="1">
      <alignment horizontal="center" vertical="center" wrapText="1"/>
    </xf>
    <xf numFmtId="0" fontId="2" fillId="0" borderId="0" xfId="3" applyFont="1" applyAlignment="1">
      <alignment horizontal="center" vertical="center" wrapText="1"/>
    </xf>
    <xf numFmtId="0" fontId="2" fillId="0" borderId="0" xfId="3" applyFont="1" applyAlignment="1">
      <alignment horizontal="left" vertical="center" wrapText="1"/>
    </xf>
    <xf numFmtId="0" fontId="30" fillId="0" borderId="0" xfId="3" applyFont="1" applyAlignment="1">
      <alignment horizontal="center" vertical="center" wrapText="1"/>
    </xf>
    <xf numFmtId="0" fontId="30" fillId="0" borderId="0" xfId="3" applyNumberFormat="1" applyFont="1" applyAlignment="1">
      <alignment horizontal="center" vertical="center" wrapText="1"/>
    </xf>
    <xf numFmtId="4" fontId="31" fillId="0" borderId="0" xfId="3" applyNumberFormat="1" applyFont="1" applyAlignment="1">
      <alignment horizontal="center" vertical="center" wrapText="1"/>
    </xf>
    <xf numFmtId="2" fontId="2" fillId="0" borderId="0" xfId="3" applyNumberFormat="1" applyFont="1" applyAlignment="1">
      <alignment horizontal="center" vertical="center" wrapText="1"/>
    </xf>
    <xf numFmtId="0" fontId="32" fillId="0" borderId="0" xfId="3" applyFont="1"/>
    <xf numFmtId="2" fontId="8" fillId="0" borderId="0" xfId="3" applyNumberFormat="1" applyFont="1" applyAlignment="1">
      <alignment horizontal="center" vertical="center" wrapText="1"/>
    </xf>
    <xf numFmtId="0" fontId="10" fillId="0" borderId="4" xfId="1" applyNumberFormat="1" applyFont="1" applyBorder="1" applyAlignment="1">
      <alignment horizontal="center" vertical="center" wrapText="1"/>
    </xf>
    <xf numFmtId="0" fontId="3" fillId="0" borderId="0" xfId="1" applyFont="1"/>
    <xf numFmtId="0" fontId="34" fillId="0" borderId="0" xfId="1" applyFont="1"/>
    <xf numFmtId="0" fontId="35" fillId="0" borderId="0" xfId="1" applyFont="1"/>
    <xf numFmtId="2" fontId="8" fillId="0" borderId="0" xfId="1" applyNumberFormat="1" applyFont="1" applyFill="1" applyBorder="1" applyAlignment="1">
      <alignment horizontal="center" vertical="center" wrapText="1"/>
    </xf>
    <xf numFmtId="0" fontId="34" fillId="0" borderId="0" xfId="3" applyFont="1" applyAlignment="1">
      <alignment horizontal="center" vertical="center"/>
    </xf>
    <xf numFmtId="0" fontId="35" fillId="0" borderId="0" xfId="3" applyFont="1" applyAlignment="1">
      <alignment horizontal="center" vertical="center"/>
    </xf>
    <xf numFmtId="0" fontId="8" fillId="0" borderId="0" xfId="3" applyNumberFormat="1" applyFont="1" applyFill="1" applyBorder="1" applyAlignment="1">
      <alignment horizontal="center" vertical="center" wrapText="1"/>
    </xf>
    <xf numFmtId="0" fontId="11" fillId="0" borderId="0" xfId="3" applyFont="1" applyFill="1" applyBorder="1" applyAlignment="1">
      <alignment horizontal="right" vertical="center" wrapText="1"/>
    </xf>
    <xf numFmtId="0" fontId="8" fillId="0" borderId="0" xfId="3" applyFont="1" applyBorder="1" applyAlignment="1">
      <alignment horizontal="center" vertical="center" wrapText="1"/>
    </xf>
    <xf numFmtId="0" fontId="8" fillId="0" borderId="0" xfId="3" applyFont="1" applyBorder="1" applyAlignment="1">
      <alignment horizontal="left" vertical="center" wrapText="1"/>
    </xf>
    <xf numFmtId="4" fontId="8" fillId="0" borderId="0" xfId="3" applyNumberFormat="1" applyFont="1" applyBorder="1" applyAlignment="1">
      <alignment horizontal="center" vertical="center" wrapText="1"/>
    </xf>
    <xf numFmtId="0" fontId="1" fillId="0" borderId="0" xfId="3" applyFont="1" applyBorder="1"/>
    <xf numFmtId="0" fontId="8" fillId="0" borderId="0" xfId="8" applyFont="1" applyAlignment="1">
      <alignment horizontal="center" vertical="center" wrapText="1"/>
    </xf>
    <xf numFmtId="0" fontId="8" fillId="0" borderId="0" xfId="8" applyFont="1" applyAlignment="1">
      <alignment horizontal="left" vertical="center" wrapText="1"/>
    </xf>
    <xf numFmtId="4" fontId="8" fillId="0" borderId="0" xfId="8" applyNumberFormat="1" applyFont="1" applyAlignment="1">
      <alignment horizontal="center" vertical="center" wrapText="1"/>
    </xf>
    <xf numFmtId="0" fontId="1" fillId="0" borderId="0" xfId="8" applyFont="1"/>
    <xf numFmtId="0" fontId="10" fillId="0" borderId="0" xfId="8" applyNumberFormat="1" applyFont="1" applyBorder="1" applyAlignment="1">
      <alignment horizontal="center" vertical="center" wrapText="1"/>
    </xf>
    <xf numFmtId="4" fontId="11" fillId="0" borderId="0" xfId="8" applyNumberFormat="1" applyFont="1"/>
    <xf numFmtId="0" fontId="2" fillId="0" borderId="1" xfId="8" applyNumberFormat="1" applyFont="1" applyFill="1" applyBorder="1" applyAlignment="1">
      <alignment horizontal="center" vertical="center" wrapText="1"/>
    </xf>
    <xf numFmtId="0" fontId="34" fillId="0" borderId="0" xfId="8" applyFont="1" applyAlignment="1">
      <alignment horizontal="center" vertical="center"/>
    </xf>
    <xf numFmtId="0" fontId="28" fillId="6" borderId="2" xfId="0" applyFont="1" applyFill="1" applyBorder="1" applyAlignment="1">
      <alignment horizontal="left" vertical="center" wrapText="1"/>
    </xf>
    <xf numFmtId="0" fontId="35" fillId="0" borderId="0" xfId="8" applyFont="1" applyAlignment="1">
      <alignment horizontal="center" vertical="center"/>
    </xf>
    <xf numFmtId="0" fontId="28" fillId="0" borderId="3" xfId="0" applyFont="1" applyBorder="1" applyAlignment="1">
      <alignment horizontal="left" vertical="center" wrapText="1"/>
    </xf>
    <xf numFmtId="0" fontId="8" fillId="0" borderId="0" xfId="8" applyFont="1" applyBorder="1" applyAlignment="1">
      <alignment horizontal="center" vertical="center" wrapText="1"/>
    </xf>
    <xf numFmtId="0" fontId="8" fillId="0" borderId="0" xfId="8" applyFont="1" applyBorder="1" applyAlignment="1">
      <alignment horizontal="left" vertical="center" wrapText="1"/>
    </xf>
    <xf numFmtId="0" fontId="38" fillId="0" borderId="0" xfId="8" applyFont="1" applyBorder="1" applyAlignment="1">
      <alignment horizontal="center" vertical="center" wrapText="1"/>
    </xf>
    <xf numFmtId="0" fontId="38" fillId="0" borderId="0" xfId="8" applyNumberFormat="1" applyFont="1" applyBorder="1" applyAlignment="1">
      <alignment horizontal="center" vertical="center" wrapText="1"/>
    </xf>
    <xf numFmtId="4" fontId="39" fillId="0" borderId="0" xfId="8" applyNumberFormat="1" applyFont="1" applyBorder="1" applyAlignment="1">
      <alignment horizontal="center" vertical="center" wrapText="1"/>
    </xf>
    <xf numFmtId="4" fontId="8" fillId="0" borderId="0" xfId="8" applyNumberFormat="1" applyFont="1" applyBorder="1" applyAlignment="1">
      <alignment horizontal="center" vertical="center" wrapText="1"/>
    </xf>
    <xf numFmtId="0" fontId="1" fillId="0" borderId="0" xfId="8" applyFont="1" applyBorder="1"/>
    <xf numFmtId="0" fontId="5" fillId="0" borderId="0" xfId="1" applyFont="1" applyAlignment="1">
      <alignment horizontal="center" vertical="center" wrapText="1"/>
    </xf>
    <xf numFmtId="0" fontId="5" fillId="0" borderId="0" xfId="1" applyNumberFormat="1" applyFont="1" applyAlignment="1">
      <alignment horizontal="center" vertical="center" wrapText="1"/>
    </xf>
    <xf numFmtId="4" fontId="5" fillId="0" borderId="0" xfId="1" applyNumberFormat="1" applyFont="1" applyAlignment="1">
      <alignment horizontal="center" vertical="center" wrapText="1"/>
    </xf>
    <xf numFmtId="0" fontId="5" fillId="0" borderId="0" xfId="1" applyFont="1" applyBorder="1"/>
    <xf numFmtId="0" fontId="7"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36" fillId="0" borderId="0" xfId="1" applyFont="1" applyFill="1" applyBorder="1" applyAlignment="1">
      <alignment horizontal="center" vertical="center" wrapText="1"/>
    </xf>
    <xf numFmtId="4" fontId="36" fillId="0" borderId="0" xfId="1" applyNumberFormat="1" applyFont="1" applyFill="1" applyBorder="1" applyAlignment="1">
      <alignment horizontal="center" vertical="center" wrapText="1"/>
    </xf>
    <xf numFmtId="4" fontId="36" fillId="8" borderId="30" xfId="1" applyNumberFormat="1" applyFont="1" applyFill="1" applyBorder="1" applyAlignment="1">
      <alignment horizontal="center" vertical="center" wrapText="1"/>
    </xf>
    <xf numFmtId="0" fontId="36" fillId="8" borderId="3" xfId="1" applyNumberFormat="1" applyFont="1" applyFill="1" applyBorder="1" applyAlignment="1">
      <alignment horizontal="center" vertical="center" wrapText="1"/>
    </xf>
    <xf numFmtId="4" fontId="36" fillId="8" borderId="3" xfId="1" applyNumberFormat="1" applyFont="1" applyFill="1" applyBorder="1" applyAlignment="1">
      <alignment horizontal="center" vertical="center" wrapText="1"/>
    </xf>
    <xf numFmtId="0" fontId="36" fillId="8" borderId="16" xfId="1" applyNumberFormat="1" applyFont="1" applyFill="1" applyBorder="1" applyAlignment="1">
      <alignment horizontal="center" vertical="center" wrapText="1"/>
    </xf>
    <xf numFmtId="4" fontId="36" fillId="8" borderId="22" xfId="1" applyNumberFormat="1" applyFont="1" applyFill="1" applyBorder="1" applyAlignment="1">
      <alignment horizontal="center" vertical="center" wrapText="1"/>
    </xf>
    <xf numFmtId="0" fontId="36" fillId="8" borderId="12" xfId="1" applyNumberFormat="1" applyFont="1" applyFill="1" applyBorder="1" applyAlignment="1">
      <alignment horizontal="center" vertical="center" wrapText="1"/>
    </xf>
    <xf numFmtId="0" fontId="41" fillId="0" borderId="8" xfId="4" applyNumberFormat="1" applyFont="1" applyFill="1" applyBorder="1" applyAlignment="1">
      <alignment horizontal="center" vertical="center" wrapText="1"/>
    </xf>
    <xf numFmtId="0" fontId="41" fillId="0" borderId="9" xfId="1" applyFont="1" applyFill="1" applyBorder="1" applyAlignment="1">
      <alignment horizontal="left" vertical="center" wrapText="1"/>
    </xf>
    <xf numFmtId="4" fontId="41" fillId="0" borderId="20" xfId="1" applyNumberFormat="1" applyFont="1" applyFill="1" applyBorder="1" applyAlignment="1">
      <alignment horizontal="center" vertical="center" wrapText="1"/>
    </xf>
    <xf numFmtId="0" fontId="41" fillId="0" borderId="8" xfId="1" applyFont="1" applyFill="1" applyBorder="1" applyAlignment="1">
      <alignment horizontal="center" vertical="center" wrapText="1"/>
    </xf>
    <xf numFmtId="4" fontId="41" fillId="0" borderId="8" xfId="1" applyNumberFormat="1" applyFont="1" applyFill="1" applyBorder="1" applyAlignment="1">
      <alignment horizontal="center" vertical="center" wrapText="1"/>
    </xf>
    <xf numFmtId="0" fontId="41" fillId="0" borderId="9" xfId="1" applyFont="1" applyFill="1" applyBorder="1" applyAlignment="1">
      <alignment horizontal="center" vertical="center" wrapText="1"/>
    </xf>
    <xf numFmtId="0" fontId="41" fillId="0" borderId="1" xfId="4" applyNumberFormat="1" applyFont="1" applyFill="1" applyBorder="1" applyAlignment="1">
      <alignment horizontal="center" vertical="center" wrapText="1"/>
    </xf>
    <xf numFmtId="0" fontId="41" fillId="0" borderId="14" xfId="1" applyFont="1" applyFill="1" applyBorder="1" applyAlignment="1">
      <alignment horizontal="left" vertical="center" wrapText="1"/>
    </xf>
    <xf numFmtId="4" fontId="41" fillId="0" borderId="27" xfId="1" applyNumberFormat="1" applyFont="1" applyFill="1" applyBorder="1" applyAlignment="1">
      <alignment horizontal="center" vertical="center" wrapText="1"/>
    </xf>
    <xf numFmtId="0" fontId="41" fillId="0" borderId="1" xfId="1" applyFont="1" applyFill="1" applyBorder="1" applyAlignment="1">
      <alignment horizontal="center" vertical="center" wrapText="1"/>
    </xf>
    <xf numFmtId="4" fontId="41" fillId="0" borderId="1" xfId="1" applyNumberFormat="1" applyFont="1" applyFill="1" applyBorder="1" applyAlignment="1">
      <alignment horizontal="center" vertical="center" wrapText="1"/>
    </xf>
    <xf numFmtId="0" fontId="41" fillId="0" borderId="14" xfId="1" applyFont="1" applyFill="1" applyBorder="1" applyAlignment="1">
      <alignment horizontal="center" vertical="center" wrapText="1"/>
    </xf>
    <xf numFmtId="0" fontId="11" fillId="0" borderId="2" xfId="5" applyFont="1" applyFill="1" applyBorder="1" applyAlignment="1">
      <alignment horizontal="center" vertical="center" wrapText="1"/>
    </xf>
    <xf numFmtId="0" fontId="41" fillId="0" borderId="15" xfId="1" applyFont="1" applyFill="1" applyBorder="1" applyAlignment="1">
      <alignment horizontal="left" vertical="center" wrapText="1"/>
    </xf>
    <xf numFmtId="4" fontId="41" fillId="0" borderId="5" xfId="1" applyNumberFormat="1" applyFont="1" applyFill="1" applyBorder="1" applyAlignment="1">
      <alignment horizontal="center" vertical="center" wrapText="1"/>
    </xf>
    <xf numFmtId="0" fontId="41" fillId="0" borderId="2" xfId="1" applyFont="1" applyFill="1" applyBorder="1" applyAlignment="1">
      <alignment horizontal="center" vertical="center" wrapText="1"/>
    </xf>
    <xf numFmtId="4" fontId="41" fillId="0" borderId="2" xfId="1" applyNumberFormat="1" applyFont="1" applyFill="1" applyBorder="1" applyAlignment="1">
      <alignment horizontal="center" vertical="center" wrapText="1"/>
    </xf>
    <xf numFmtId="0" fontId="41" fillId="0" borderId="15" xfId="1" applyFont="1" applyFill="1" applyBorder="1" applyAlignment="1">
      <alignment horizontal="center" vertical="center" wrapText="1"/>
    </xf>
    <xf numFmtId="0" fontId="11" fillId="0" borderId="11" xfId="5" applyFont="1" applyFill="1" applyBorder="1" applyAlignment="1">
      <alignment horizontal="center" vertical="center" wrapText="1"/>
    </xf>
    <xf numFmtId="0" fontId="41" fillId="0" borderId="12" xfId="1" applyFont="1" applyFill="1" applyBorder="1" applyAlignment="1">
      <alignment horizontal="left" vertical="center" wrapText="1"/>
    </xf>
    <xf numFmtId="4" fontId="41" fillId="0" borderId="22" xfId="1" applyNumberFormat="1" applyFont="1" applyFill="1" applyBorder="1" applyAlignment="1">
      <alignment horizontal="center" vertical="center" wrapText="1"/>
    </xf>
    <xf numFmtId="0" fontId="41" fillId="0" borderId="11" xfId="1" applyFont="1" applyFill="1" applyBorder="1" applyAlignment="1">
      <alignment horizontal="center" vertical="center" wrapText="1"/>
    </xf>
    <xf numFmtId="4" fontId="41" fillId="0" borderId="11" xfId="1" applyNumberFormat="1" applyFont="1" applyFill="1" applyBorder="1" applyAlignment="1">
      <alignment horizontal="center" vertical="center" wrapText="1"/>
    </xf>
    <xf numFmtId="0" fontId="41" fillId="0" borderId="12" xfId="1" applyFont="1" applyFill="1" applyBorder="1" applyAlignment="1">
      <alignment horizontal="center" vertical="center" wrapText="1"/>
    </xf>
    <xf numFmtId="0" fontId="11" fillId="5" borderId="8" xfId="5" applyFont="1" applyFill="1" applyBorder="1" applyAlignment="1">
      <alignment horizontal="center" vertical="center" wrapText="1"/>
    </xf>
    <xf numFmtId="0" fontId="41" fillId="4" borderId="9" xfId="1" applyFont="1" applyFill="1" applyBorder="1" applyAlignment="1">
      <alignment horizontal="left" vertical="center" wrapText="1"/>
    </xf>
    <xf numFmtId="4" fontId="41" fillId="4" borderId="20" xfId="1" applyNumberFormat="1" applyFont="1" applyFill="1" applyBorder="1" applyAlignment="1">
      <alignment horizontal="center" vertical="center" wrapText="1"/>
    </xf>
    <xf numFmtId="0" fontId="41" fillId="4" borderId="8" xfId="1" applyFont="1" applyFill="1" applyBorder="1" applyAlignment="1">
      <alignment horizontal="center" vertical="center" wrapText="1"/>
    </xf>
    <xf numFmtId="4" fontId="41" fillId="4" borderId="8" xfId="1" applyNumberFormat="1" applyFont="1" applyFill="1" applyBorder="1" applyAlignment="1">
      <alignment horizontal="center" vertical="center" wrapText="1"/>
    </xf>
    <xf numFmtId="0" fontId="41" fillId="4" borderId="9" xfId="1" applyFont="1" applyFill="1" applyBorder="1" applyAlignment="1">
      <alignment horizontal="center" vertical="center" wrapText="1"/>
    </xf>
    <xf numFmtId="4" fontId="6" fillId="0" borderId="0" xfId="1" applyNumberFormat="1" applyFont="1" applyBorder="1" applyAlignment="1">
      <alignment vertical="center" wrapText="1"/>
    </xf>
    <xf numFmtId="0" fontId="11" fillId="5" borderId="11" xfId="5" applyFont="1" applyFill="1" applyBorder="1" applyAlignment="1">
      <alignment horizontal="center" vertical="center" wrapText="1"/>
    </xf>
    <xf numFmtId="0" fontId="41" fillId="4" borderId="12" xfId="1" applyFont="1" applyFill="1" applyBorder="1" applyAlignment="1">
      <alignment horizontal="left" vertical="center" wrapText="1"/>
    </xf>
    <xf numFmtId="4" fontId="41" fillId="4" borderId="22" xfId="1" applyNumberFormat="1" applyFont="1" applyFill="1" applyBorder="1" applyAlignment="1">
      <alignment horizontal="center" vertical="center" wrapText="1"/>
    </xf>
    <xf numFmtId="0" fontId="41" fillId="4" borderId="11" xfId="1" applyFont="1" applyFill="1" applyBorder="1" applyAlignment="1">
      <alignment horizontal="center" vertical="center" wrapText="1"/>
    </xf>
    <xf numFmtId="4" fontId="41" fillId="4" borderId="11" xfId="1" applyNumberFormat="1" applyFont="1" applyFill="1" applyBorder="1" applyAlignment="1">
      <alignment horizontal="center" vertical="center" wrapText="1"/>
    </xf>
    <xf numFmtId="0" fontId="41" fillId="4" borderId="12" xfId="1" applyFont="1" applyFill="1" applyBorder="1" applyAlignment="1">
      <alignment horizontal="center" vertical="center" wrapText="1"/>
    </xf>
    <xf numFmtId="0" fontId="41" fillId="0" borderId="42" xfId="1" applyFont="1" applyFill="1" applyBorder="1" applyAlignment="1">
      <alignment horizontal="center" vertical="center" wrapText="1"/>
    </xf>
    <xf numFmtId="0" fontId="11" fillId="0" borderId="23" xfId="5" applyFont="1" applyFill="1" applyBorder="1" applyAlignment="1">
      <alignment horizontal="center" vertical="center" wrapText="1"/>
    </xf>
    <xf numFmtId="0" fontId="41" fillId="0" borderId="43" xfId="1" applyFont="1" applyFill="1" applyBorder="1" applyAlignment="1">
      <alignment horizontal="left" vertical="center" wrapText="1"/>
    </xf>
    <xf numFmtId="4" fontId="41" fillId="0" borderId="44" xfId="1" applyNumberFormat="1" applyFont="1" applyFill="1" applyBorder="1" applyAlignment="1">
      <alignment horizontal="center" vertical="center" wrapText="1"/>
    </xf>
    <xf numFmtId="0" fontId="41" fillId="0" borderId="25" xfId="1" applyFont="1" applyFill="1" applyBorder="1" applyAlignment="1">
      <alignment horizontal="center" vertical="center" wrapText="1"/>
    </xf>
    <xf numFmtId="4" fontId="41" fillId="0" borderId="25" xfId="1" applyNumberFormat="1" applyFont="1" applyFill="1" applyBorder="1" applyAlignment="1">
      <alignment horizontal="center" vertical="center" wrapText="1"/>
    </xf>
    <xf numFmtId="0" fontId="41" fillId="0" borderId="26" xfId="1" applyFont="1" applyFill="1" applyBorder="1" applyAlignment="1">
      <alignment horizontal="center" vertical="center" wrapText="1"/>
    </xf>
    <xf numFmtId="4" fontId="36" fillId="8" borderId="17" xfId="1" applyNumberFormat="1" applyFont="1" applyFill="1" applyBorder="1" applyAlignment="1">
      <alignment horizontal="center" vertical="center" wrapText="1"/>
    </xf>
    <xf numFmtId="0" fontId="36" fillId="8" borderId="18" xfId="1" applyNumberFormat="1" applyFont="1" applyFill="1" applyBorder="1" applyAlignment="1">
      <alignment horizontal="center" vertical="center" wrapText="1"/>
    </xf>
    <xf numFmtId="4" fontId="36" fillId="8" borderId="18" xfId="1" applyNumberFormat="1" applyFont="1" applyFill="1" applyBorder="1" applyAlignment="1">
      <alignment horizontal="center" vertical="center" wrapText="1"/>
    </xf>
    <xf numFmtId="0" fontId="36" fillId="8" borderId="19" xfId="1" applyNumberFormat="1" applyFont="1" applyFill="1" applyBorder="1" applyAlignment="1">
      <alignment horizontal="center" vertical="center" wrapText="1"/>
    </xf>
    <xf numFmtId="4" fontId="36" fillId="8" borderId="45" xfId="1" applyNumberFormat="1" applyFont="1" applyFill="1" applyBorder="1" applyAlignment="1">
      <alignment horizontal="center" vertical="center" wrapText="1"/>
    </xf>
    <xf numFmtId="0" fontId="36" fillId="8" borderId="19" xfId="1" applyFont="1" applyFill="1" applyBorder="1" applyAlignment="1">
      <alignment horizontal="center" vertical="center" wrapText="1"/>
    </xf>
    <xf numFmtId="0" fontId="5" fillId="0" borderId="0" xfId="1" applyFont="1" applyFill="1" applyBorder="1"/>
    <xf numFmtId="4"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5" fillId="10" borderId="0" xfId="1" applyFont="1" applyFill="1" applyBorder="1" applyAlignment="1">
      <alignment horizontal="right" vertical="center" wrapText="1"/>
    </xf>
    <xf numFmtId="10" fontId="5" fillId="10" borderId="0" xfId="1" applyNumberFormat="1" applyFont="1" applyFill="1" applyBorder="1" applyAlignment="1">
      <alignment horizontal="center" vertical="center" wrapText="1"/>
    </xf>
    <xf numFmtId="4" fontId="5" fillId="0" borderId="0" xfId="1" applyNumberFormat="1" applyFont="1" applyAlignment="1">
      <alignment horizontal="center"/>
    </xf>
    <xf numFmtId="0" fontId="5" fillId="0" borderId="0" xfId="1" applyFont="1" applyAlignment="1">
      <alignment horizontal="center"/>
    </xf>
    <xf numFmtId="0" fontId="8" fillId="0" borderId="0" xfId="11" applyFont="1" applyAlignment="1">
      <alignment horizontal="center" vertical="center" wrapText="1"/>
    </xf>
    <xf numFmtId="4" fontId="8" fillId="0" borderId="0" xfId="11" applyNumberFormat="1" applyFont="1" applyAlignment="1">
      <alignment horizontal="center" vertical="center" wrapText="1"/>
    </xf>
    <xf numFmtId="4" fontId="24" fillId="0" borderId="0" xfId="11" applyNumberFormat="1" applyFont="1" applyAlignment="1">
      <alignment horizontal="center" vertical="center" wrapText="1"/>
    </xf>
    <xf numFmtId="0" fontId="24" fillId="0" borderId="0" xfId="11" applyNumberFormat="1" applyFont="1" applyAlignment="1">
      <alignment horizontal="center" vertical="center" wrapText="1"/>
    </xf>
    <xf numFmtId="0" fontId="1" fillId="0" borderId="0" xfId="11"/>
    <xf numFmtId="4" fontId="24" fillId="0" borderId="0" xfId="11" applyNumberFormat="1" applyFont="1" applyBorder="1" applyAlignment="1">
      <alignment horizontal="center" vertical="center" wrapText="1"/>
    </xf>
    <xf numFmtId="0" fontId="24" fillId="0" borderId="0" xfId="11" applyNumberFormat="1" applyFont="1" applyBorder="1" applyAlignment="1">
      <alignment horizontal="center" vertical="center" wrapText="1"/>
    </xf>
    <xf numFmtId="0" fontId="10" fillId="0" borderId="0" xfId="11" applyNumberFormat="1" applyFont="1" applyBorder="1" applyAlignment="1">
      <alignment vertical="center" wrapText="1"/>
    </xf>
    <xf numFmtId="4" fontId="11" fillId="0" borderId="0" xfId="11" applyNumberFormat="1" applyFont="1"/>
    <xf numFmtId="0" fontId="11" fillId="0" borderId="0" xfId="11" applyFont="1"/>
    <xf numFmtId="0" fontId="10" fillId="0" borderId="0" xfId="11" applyNumberFormat="1" applyFont="1" applyBorder="1" applyAlignment="1">
      <alignment horizontal="center" vertical="center" wrapText="1"/>
    </xf>
    <xf numFmtId="4" fontId="10" fillId="0" borderId="0" xfId="11" applyNumberFormat="1" applyFont="1" applyBorder="1" applyAlignment="1">
      <alignment horizontal="center" vertical="center" wrapText="1"/>
    </xf>
    <xf numFmtId="0" fontId="5" fillId="0" borderId="0" xfId="11" applyFont="1"/>
    <xf numFmtId="4" fontId="33" fillId="8" borderId="11" xfId="11" applyNumberFormat="1" applyFont="1" applyFill="1" applyBorder="1" applyAlignment="1">
      <alignment horizontal="center" vertical="center" wrapText="1"/>
    </xf>
    <xf numFmtId="0" fontId="33" fillId="8" borderId="11" xfId="11" applyNumberFormat="1" applyFont="1" applyFill="1" applyBorder="1" applyAlignment="1">
      <alignment horizontal="center" vertical="center" wrapText="1"/>
    </xf>
    <xf numFmtId="0" fontId="33" fillId="8" borderId="12" xfId="11" applyNumberFormat="1" applyFont="1" applyFill="1" applyBorder="1" applyAlignment="1">
      <alignment horizontal="center" vertical="center" wrapText="1"/>
    </xf>
    <xf numFmtId="0" fontId="33" fillId="12" borderId="8" xfId="11" applyFont="1" applyFill="1" applyBorder="1" applyAlignment="1">
      <alignment horizontal="center" vertical="center" wrapText="1"/>
    </xf>
    <xf numFmtId="4" fontId="2" fillId="12" borderId="8" xfId="11" applyNumberFormat="1" applyFont="1" applyFill="1" applyBorder="1" applyAlignment="1">
      <alignment horizontal="center" vertical="center" wrapText="1"/>
    </xf>
    <xf numFmtId="0" fontId="2" fillId="12" borderId="8" xfId="11" applyNumberFormat="1" applyFont="1" applyFill="1" applyBorder="1" applyAlignment="1">
      <alignment horizontal="center" vertical="center" wrapText="1"/>
    </xf>
    <xf numFmtId="4" fontId="33" fillId="13" borderId="8" xfId="11" applyNumberFormat="1" applyFont="1" applyFill="1" applyBorder="1" applyAlignment="1">
      <alignment horizontal="center" vertical="center" wrapText="1"/>
    </xf>
    <xf numFmtId="0" fontId="33" fillId="13" borderId="9" xfId="11" applyNumberFormat="1" applyFont="1" applyFill="1" applyBorder="1" applyAlignment="1">
      <alignment horizontal="center" vertical="center" wrapText="1"/>
    </xf>
    <xf numFmtId="0" fontId="33" fillId="12" borderId="2" xfId="11" applyFont="1" applyFill="1" applyBorder="1" applyAlignment="1">
      <alignment horizontal="center" vertical="center" wrapText="1"/>
    </xf>
    <xf numFmtId="4" fontId="2" fillId="12" borderId="2" xfId="11" applyNumberFormat="1" applyFont="1" applyFill="1" applyBorder="1" applyAlignment="1">
      <alignment horizontal="center" vertical="center" wrapText="1"/>
    </xf>
    <xf numFmtId="0" fontId="2" fillId="12" borderId="2" xfId="11" applyNumberFormat="1" applyFont="1" applyFill="1" applyBorder="1" applyAlignment="1">
      <alignment horizontal="center" vertical="center" wrapText="1"/>
    </xf>
    <xf numFmtId="4" fontId="33" fillId="13" borderId="2" xfId="11" applyNumberFormat="1" applyFont="1" applyFill="1" applyBorder="1" applyAlignment="1">
      <alignment horizontal="center" vertical="center" wrapText="1"/>
    </xf>
    <xf numFmtId="0" fontId="33" fillId="13" borderId="15" xfId="11" applyNumberFormat="1" applyFont="1" applyFill="1" applyBorder="1" applyAlignment="1">
      <alignment horizontal="center" vertical="center" wrapText="1"/>
    </xf>
    <xf numFmtId="4" fontId="2" fillId="13" borderId="2" xfId="11" applyNumberFormat="1" applyFont="1" applyFill="1" applyBorder="1" applyAlignment="1">
      <alignment horizontal="center" vertical="center" wrapText="1"/>
    </xf>
    <xf numFmtId="4" fontId="33" fillId="12" borderId="11" xfId="11" applyNumberFormat="1" applyFont="1" applyFill="1" applyBorder="1" applyAlignment="1">
      <alignment horizontal="center" vertical="center" wrapText="1"/>
    </xf>
    <xf numFmtId="4" fontId="33" fillId="12" borderId="12" xfId="11" applyNumberFormat="1" applyFont="1" applyFill="1" applyBorder="1" applyAlignment="1">
      <alignment horizontal="center" vertical="center" wrapText="1"/>
    </xf>
    <xf numFmtId="0" fontId="33" fillId="9" borderId="8" xfId="11" applyFont="1" applyFill="1" applyBorder="1" applyAlignment="1">
      <alignment horizontal="center" vertical="center" wrapText="1"/>
    </xf>
    <xf numFmtId="4" fontId="2" fillId="8" borderId="8" xfId="11" applyNumberFormat="1" applyFont="1" applyFill="1" applyBorder="1" applyAlignment="1">
      <alignment horizontal="center" vertical="center" wrapText="1"/>
    </xf>
    <xf numFmtId="0" fontId="2" fillId="8" borderId="8" xfId="11" applyNumberFormat="1" applyFont="1" applyFill="1" applyBorder="1" applyAlignment="1">
      <alignment horizontal="center" vertical="center" wrapText="1"/>
    </xf>
    <xf numFmtId="4" fontId="33" fillId="8" borderId="8" xfId="11" applyNumberFormat="1" applyFont="1" applyFill="1" applyBorder="1" applyAlignment="1">
      <alignment horizontal="center" vertical="center" wrapText="1"/>
    </xf>
    <xf numFmtId="0" fontId="33" fillId="8" borderId="9" xfId="11" applyNumberFormat="1" applyFont="1" applyFill="1" applyBorder="1" applyAlignment="1">
      <alignment horizontal="center" vertical="center" wrapText="1"/>
    </xf>
    <xf numFmtId="0" fontId="33" fillId="9" borderId="2" xfId="11" applyFont="1" applyFill="1" applyBorder="1" applyAlignment="1">
      <alignment horizontal="center" vertical="center" wrapText="1"/>
    </xf>
    <xf numFmtId="4" fontId="2" fillId="8" borderId="2" xfId="11" applyNumberFormat="1" applyFont="1" applyFill="1" applyBorder="1" applyAlignment="1">
      <alignment horizontal="center" vertical="center" wrapText="1"/>
    </xf>
    <xf numFmtId="0" fontId="2" fillId="8" borderId="2" xfId="11" applyNumberFormat="1" applyFont="1" applyFill="1" applyBorder="1" applyAlignment="1">
      <alignment horizontal="center" vertical="center" wrapText="1"/>
    </xf>
    <xf numFmtId="4" fontId="33" fillId="8" borderId="2" xfId="11" applyNumberFormat="1" applyFont="1" applyFill="1" applyBorder="1" applyAlignment="1">
      <alignment horizontal="center" vertical="center" wrapText="1"/>
    </xf>
    <xf numFmtId="0" fontId="33" fillId="8" borderId="15" xfId="11" applyNumberFormat="1" applyFont="1" applyFill="1" applyBorder="1" applyAlignment="1">
      <alignment horizontal="center" vertical="center" wrapText="1"/>
    </xf>
    <xf numFmtId="0" fontId="6" fillId="0" borderId="0" xfId="11" applyFont="1" applyBorder="1" applyAlignment="1">
      <alignment horizontal="center" vertical="center" wrapText="1"/>
    </xf>
    <xf numFmtId="4" fontId="2" fillId="9" borderId="2" xfId="11" applyNumberFormat="1" applyFont="1" applyFill="1" applyBorder="1" applyAlignment="1">
      <alignment horizontal="center" vertical="center" wrapText="1"/>
    </xf>
    <xf numFmtId="4" fontId="33" fillId="9" borderId="11" xfId="11" applyNumberFormat="1" applyFont="1" applyFill="1" applyBorder="1" applyAlignment="1">
      <alignment horizontal="center" vertical="center" wrapText="1"/>
    </xf>
    <xf numFmtId="4" fontId="33" fillId="9" borderId="12" xfId="11" applyNumberFormat="1" applyFont="1" applyFill="1" applyBorder="1" applyAlignment="1">
      <alignment horizontal="center" vertical="center" wrapText="1"/>
    </xf>
    <xf numFmtId="4" fontId="2" fillId="9" borderId="8" xfId="11" applyNumberFormat="1" applyFont="1" applyFill="1" applyBorder="1" applyAlignment="1">
      <alignment horizontal="center" vertical="center" wrapText="1"/>
    </xf>
    <xf numFmtId="0" fontId="2" fillId="9" borderId="8" xfId="11" applyNumberFormat="1" applyFont="1" applyFill="1" applyBorder="1" applyAlignment="1">
      <alignment horizontal="center" vertical="center" wrapText="1"/>
    </xf>
    <xf numFmtId="4" fontId="33" fillId="9" borderId="8" xfId="11" applyNumberFormat="1" applyFont="1" applyFill="1" applyBorder="1" applyAlignment="1">
      <alignment horizontal="center" vertical="center" wrapText="1"/>
    </xf>
    <xf numFmtId="0" fontId="33" fillId="9" borderId="9" xfId="11" applyNumberFormat="1" applyFont="1" applyFill="1" applyBorder="1" applyAlignment="1">
      <alignment horizontal="center" vertical="center" wrapText="1"/>
    </xf>
    <xf numFmtId="0" fontId="2" fillId="9" borderId="2" xfId="11" applyNumberFormat="1" applyFont="1" applyFill="1" applyBorder="1" applyAlignment="1">
      <alignment horizontal="center" vertical="center" wrapText="1"/>
    </xf>
    <xf numFmtId="4" fontId="33" fillId="9" borderId="2" xfId="11" applyNumberFormat="1" applyFont="1" applyFill="1" applyBorder="1" applyAlignment="1">
      <alignment horizontal="center" vertical="center" wrapText="1"/>
    </xf>
    <xf numFmtId="0" fontId="33" fillId="9" borderId="15" xfId="11" applyNumberFormat="1" applyFont="1" applyFill="1" applyBorder="1" applyAlignment="1">
      <alignment horizontal="center" vertical="center" wrapText="1"/>
    </xf>
    <xf numFmtId="0" fontId="2" fillId="13" borderId="2" xfId="11" applyFont="1" applyFill="1" applyBorder="1" applyAlignment="1">
      <alignment horizontal="center"/>
    </xf>
    <xf numFmtId="3" fontId="33" fillId="12" borderId="11" xfId="11" applyNumberFormat="1" applyFont="1" applyFill="1" applyBorder="1" applyAlignment="1">
      <alignment horizontal="center" vertical="center" wrapText="1"/>
    </xf>
    <xf numFmtId="3" fontId="33" fillId="12" borderId="12" xfId="11" applyNumberFormat="1" applyFont="1" applyFill="1" applyBorder="1" applyAlignment="1">
      <alignment horizontal="center" vertical="center" wrapText="1"/>
    </xf>
    <xf numFmtId="4" fontId="7" fillId="8" borderId="11" xfId="11" applyNumberFormat="1" applyFont="1" applyFill="1" applyBorder="1" applyAlignment="1">
      <alignment horizontal="center" vertical="center" wrapText="1"/>
    </xf>
    <xf numFmtId="3" fontId="7" fillId="8" borderId="11" xfId="11" applyNumberFormat="1" applyFont="1" applyFill="1" applyBorder="1" applyAlignment="1">
      <alignment horizontal="center" vertical="center" wrapText="1"/>
    </xf>
    <xf numFmtId="0" fontId="43" fillId="0" borderId="0" xfId="11" applyFont="1"/>
    <xf numFmtId="0" fontId="5" fillId="0" borderId="0" xfId="11" applyFont="1" applyAlignment="1">
      <alignment horizontal="center" vertical="center"/>
    </xf>
    <xf numFmtId="4" fontId="5" fillId="0" borderId="0" xfId="11" applyNumberFormat="1" applyFont="1" applyAlignment="1">
      <alignment horizontal="center" vertical="center" wrapText="1"/>
    </xf>
    <xf numFmtId="0" fontId="5" fillId="0" borderId="0" xfId="11" applyFont="1" applyAlignment="1">
      <alignment horizontal="center" vertical="center" wrapText="1"/>
    </xf>
    <xf numFmtId="4" fontId="7" fillId="0" borderId="0" xfId="11" applyNumberFormat="1" applyFont="1" applyAlignment="1">
      <alignment horizontal="center" vertical="center" wrapText="1"/>
    </xf>
    <xf numFmtId="0" fontId="5" fillId="0" borderId="0" xfId="11" applyNumberFormat="1" applyFont="1" applyAlignment="1">
      <alignment horizontal="center" vertical="center" wrapText="1"/>
    </xf>
    <xf numFmtId="4" fontId="33" fillId="0" borderId="0" xfId="11" applyNumberFormat="1" applyFont="1" applyAlignment="1">
      <alignment horizontal="center" vertical="center" wrapText="1"/>
    </xf>
    <xf numFmtId="0" fontId="33" fillId="0" borderId="0" xfId="11" applyNumberFormat="1" applyFont="1" applyAlignment="1">
      <alignment horizontal="center" vertical="center" wrapText="1"/>
    </xf>
    <xf numFmtId="0" fontId="12" fillId="16" borderId="50" xfId="1" applyFont="1" applyFill="1" applyBorder="1" applyAlignment="1">
      <alignment horizontal="center" vertical="center" wrapText="1"/>
    </xf>
    <xf numFmtId="0" fontId="12" fillId="16" borderId="52"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3" borderId="55" xfId="1" applyFont="1" applyFill="1" applyBorder="1" applyAlignment="1">
      <alignment horizontal="center" vertical="center"/>
    </xf>
    <xf numFmtId="0" fontId="12" fillId="16" borderId="58" xfId="1" applyFont="1" applyFill="1" applyBorder="1" applyAlignment="1">
      <alignment horizontal="center" vertical="center" wrapText="1"/>
    </xf>
    <xf numFmtId="0" fontId="12" fillId="16" borderId="62" xfId="1" applyFont="1" applyFill="1" applyBorder="1" applyAlignment="1">
      <alignment horizontal="center" vertical="center" wrapText="1"/>
    </xf>
    <xf numFmtId="0" fontId="5" fillId="0" borderId="53" xfId="1" applyFont="1" applyFill="1" applyBorder="1" applyAlignment="1">
      <alignment horizontal="center" vertical="center"/>
    </xf>
    <xf numFmtId="0" fontId="5" fillId="4" borderId="55"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66" xfId="1" applyFont="1" applyFill="1" applyBorder="1" applyAlignment="1">
      <alignment horizontal="left" vertical="center" wrapText="1"/>
    </xf>
    <xf numFmtId="0" fontId="21" fillId="16" borderId="62" xfId="1" applyFont="1" applyFill="1" applyBorder="1" applyAlignment="1">
      <alignment horizontal="center" vertical="center" wrapText="1"/>
    </xf>
    <xf numFmtId="0" fontId="21" fillId="16" borderId="69" xfId="1" applyFont="1" applyFill="1" applyBorder="1" applyAlignment="1">
      <alignment horizontal="center" vertical="center" wrapText="1"/>
    </xf>
    <xf numFmtId="0" fontId="21" fillId="16" borderId="70" xfId="1" applyFont="1" applyFill="1" applyBorder="1" applyAlignment="1">
      <alignment horizontal="center" vertical="center" wrapText="1"/>
    </xf>
    <xf numFmtId="0" fontId="22" fillId="17" borderId="58" xfId="4" applyFont="1" applyFill="1" applyBorder="1" applyAlignment="1">
      <alignment horizontal="center" vertical="center" wrapText="1"/>
    </xf>
    <xf numFmtId="0" fontId="21" fillId="16" borderId="50" xfId="2" applyFont="1" applyFill="1" applyBorder="1" applyAlignment="1">
      <alignment horizontal="center" vertical="center" wrapText="1"/>
    </xf>
    <xf numFmtId="0" fontId="23" fillId="0" borderId="55" xfId="5" applyFont="1" applyFill="1" applyBorder="1" applyAlignment="1">
      <alignment horizontal="center" vertical="center" wrapText="1"/>
    </xf>
    <xf numFmtId="0" fontId="2" fillId="0" borderId="53" xfId="4" applyNumberFormat="1" applyFont="1" applyFill="1" applyBorder="1" applyAlignment="1">
      <alignment horizontal="center" vertical="center" wrapText="1"/>
    </xf>
    <xf numFmtId="2" fontId="28" fillId="6" borderId="56" xfId="0" applyNumberFormat="1" applyFont="1" applyFill="1" applyBorder="1" applyAlignment="1">
      <alignment horizontal="center" vertical="center" wrapText="1"/>
    </xf>
    <xf numFmtId="0" fontId="10" fillId="0" borderId="0" xfId="1" applyNumberFormat="1" applyFont="1" applyBorder="1" applyAlignment="1">
      <alignment horizontal="center" vertical="center" wrapText="1"/>
    </xf>
    <xf numFmtId="0" fontId="10" fillId="0" borderId="0" xfId="3" applyNumberFormat="1" applyFont="1" applyBorder="1" applyAlignment="1">
      <alignment horizontal="center" vertical="center" wrapText="1"/>
    </xf>
    <xf numFmtId="0" fontId="2" fillId="0" borderId="54" xfId="3" applyNumberFormat="1" applyFont="1" applyFill="1" applyBorder="1" applyAlignment="1">
      <alignment horizontal="center" vertical="center" wrapText="1"/>
    </xf>
    <xf numFmtId="0" fontId="22" fillId="17" borderId="78" xfId="4" applyFont="1" applyFill="1" applyBorder="1" applyAlignment="1">
      <alignment horizontal="center" vertical="center" wrapText="1"/>
    </xf>
    <xf numFmtId="4" fontId="21" fillId="16" borderId="50" xfId="8" applyNumberFormat="1" applyFont="1" applyFill="1" applyBorder="1" applyAlignment="1">
      <alignment horizontal="center" vertical="center" wrapText="1"/>
    </xf>
    <xf numFmtId="4" fontId="21" fillId="16" borderId="51" xfId="8" applyNumberFormat="1" applyFont="1" applyFill="1" applyBorder="1" applyAlignment="1">
      <alignment horizontal="center" vertical="center" wrapText="1"/>
    </xf>
    <xf numFmtId="2" fontId="21" fillId="16" borderId="59" xfId="8" applyNumberFormat="1" applyFont="1" applyFill="1" applyBorder="1" applyAlignment="1">
      <alignment horizontal="center" vertical="center" wrapText="1"/>
    </xf>
    <xf numFmtId="0" fontId="37" fillId="6" borderId="55" xfId="0" applyFont="1" applyFill="1" applyBorder="1" applyAlignment="1">
      <alignment horizontal="center" vertical="center" wrapText="1"/>
    </xf>
    <xf numFmtId="0" fontId="37" fillId="0" borderId="57" xfId="0" applyFont="1" applyBorder="1" applyAlignment="1">
      <alignment horizontal="center" vertical="center" wrapText="1"/>
    </xf>
    <xf numFmtId="4" fontId="22" fillId="17" borderId="78" xfId="4" applyNumberFormat="1" applyFont="1" applyFill="1" applyBorder="1" applyAlignment="1">
      <alignment horizontal="center" vertical="center" wrapText="1"/>
    </xf>
    <xf numFmtId="0" fontId="22" fillId="17" borderId="96" xfId="4" applyFont="1" applyFill="1" applyBorder="1" applyAlignment="1">
      <alignment horizontal="center" vertical="center" wrapText="1"/>
    </xf>
    <xf numFmtId="4" fontId="22" fillId="17" borderId="97" xfId="4" applyNumberFormat="1" applyFont="1" applyFill="1" applyBorder="1" applyAlignment="1">
      <alignment horizontal="center" vertical="center" wrapText="1"/>
    </xf>
    <xf numFmtId="4" fontId="22" fillId="17" borderId="79" xfId="4" applyNumberFormat="1" applyFont="1" applyFill="1" applyBorder="1" applyAlignment="1">
      <alignment horizontal="center" vertical="center" wrapText="1"/>
    </xf>
    <xf numFmtId="0" fontId="25" fillId="16" borderId="78" xfId="1" applyFont="1" applyFill="1" applyBorder="1" applyAlignment="1">
      <alignment horizontal="center" vertical="center" wrapText="1"/>
    </xf>
    <xf numFmtId="0" fontId="25" fillId="16" borderId="78" xfId="1" applyNumberFormat="1" applyFont="1" applyFill="1" applyBorder="1" applyAlignment="1">
      <alignment horizontal="center" vertical="center" wrapText="1"/>
    </xf>
    <xf numFmtId="4" fontId="25" fillId="16" borderId="78" xfId="1" applyNumberFormat="1" applyFont="1" applyFill="1" applyBorder="1" applyAlignment="1">
      <alignment horizontal="center" vertical="center" wrapText="1"/>
    </xf>
    <xf numFmtId="0" fontId="25" fillId="16" borderId="103" xfId="1" applyFont="1" applyFill="1" applyBorder="1" applyAlignment="1">
      <alignment horizontal="center" vertical="center" wrapText="1"/>
    </xf>
    <xf numFmtId="0" fontId="10" fillId="0" borderId="0" xfId="8" applyNumberFormat="1" applyFont="1" applyBorder="1" applyAlignment="1">
      <alignment horizontal="center" vertical="center" wrapText="1"/>
    </xf>
    <xf numFmtId="0" fontId="10" fillId="0" borderId="0" xfId="1" applyNumberFormat="1" applyFont="1" applyBorder="1" applyAlignment="1">
      <alignment horizontal="center" vertical="center" wrapText="1"/>
    </xf>
    <xf numFmtId="1" fontId="2" fillId="0" borderId="1" xfId="8" applyNumberFormat="1" applyFont="1" applyFill="1" applyBorder="1" applyAlignment="1">
      <alignment horizontal="center" vertical="center" wrapText="1"/>
    </xf>
    <xf numFmtId="1" fontId="2" fillId="0" borderId="54" xfId="8" applyNumberFormat="1" applyFont="1" applyFill="1" applyBorder="1" applyAlignment="1">
      <alignment horizontal="center" vertical="center" wrapText="1"/>
    </xf>
    <xf numFmtId="0" fontId="12" fillId="16" borderId="50" xfId="0" applyFont="1" applyFill="1" applyBorder="1" applyAlignment="1">
      <alignment horizontal="center" vertical="center"/>
    </xf>
    <xf numFmtId="0" fontId="0" fillId="0" borderId="0" xfId="0" applyBorder="1"/>
    <xf numFmtId="0" fontId="46" fillId="0" borderId="0" xfId="0" applyNumberFormat="1" applyFont="1" applyBorder="1"/>
    <xf numFmtId="0" fontId="45" fillId="0" borderId="0" xfId="0" applyNumberFormat="1" applyFont="1" applyBorder="1"/>
    <xf numFmtId="0" fontId="0" fillId="0" borderId="0" xfId="0" applyNumberFormat="1" applyBorder="1"/>
    <xf numFmtId="0" fontId="5" fillId="4"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66" xfId="1" applyFont="1" applyFill="1" applyBorder="1" applyAlignment="1">
      <alignment horizontal="center" vertical="center" wrapText="1"/>
    </xf>
    <xf numFmtId="0" fontId="13" fillId="0" borderId="0" xfId="1" applyFont="1"/>
    <xf numFmtId="0" fontId="13" fillId="0" borderId="0" xfId="1" applyFont="1" applyFill="1" applyBorder="1"/>
    <xf numFmtId="0" fontId="42" fillId="2" borderId="0" xfId="1" applyFont="1" applyFill="1" applyBorder="1" applyAlignment="1">
      <alignment horizontal="right" vertical="center" wrapText="1"/>
    </xf>
    <xf numFmtId="10" fontId="42" fillId="2" borderId="0" xfId="1" applyNumberFormat="1" applyFont="1" applyFill="1" applyBorder="1" applyAlignment="1">
      <alignment horizontal="center" vertical="center" wrapText="1"/>
    </xf>
    <xf numFmtId="4" fontId="13" fillId="0" borderId="0" xfId="1" applyNumberFormat="1" applyFont="1" applyAlignment="1">
      <alignment horizontal="center"/>
    </xf>
    <xf numFmtId="0" fontId="13" fillId="0" borderId="0" xfId="1" applyFont="1" applyAlignment="1">
      <alignment horizontal="center"/>
    </xf>
    <xf numFmtId="0" fontId="2" fillId="0" borderId="106" xfId="1" applyFont="1" applyFill="1" applyBorder="1" applyAlignment="1">
      <alignment horizontal="left" vertical="center" wrapText="1"/>
    </xf>
    <xf numFmtId="4" fontId="48" fillId="16" borderId="87" xfId="1" applyNumberFormat="1" applyFont="1" applyFill="1" applyBorder="1" applyAlignment="1">
      <alignment horizontal="center" vertical="center" wrapText="1"/>
    </xf>
    <xf numFmtId="0" fontId="48" fillId="16" borderId="78" xfId="1" applyNumberFormat="1" applyFont="1" applyFill="1" applyBorder="1" applyAlignment="1">
      <alignment horizontal="center" vertical="center" wrapText="1"/>
    </xf>
    <xf numFmtId="4" fontId="48" fillId="16" borderId="79" xfId="1" applyNumberFormat="1" applyFont="1" applyFill="1" applyBorder="1" applyAlignment="1">
      <alignment horizontal="center" vertical="center" wrapText="1"/>
    </xf>
    <xf numFmtId="0" fontId="48" fillId="16" borderId="88" xfId="1" applyNumberFormat="1" applyFont="1" applyFill="1" applyBorder="1" applyAlignment="1">
      <alignment horizontal="center" vertical="center" wrapText="1"/>
    </xf>
    <xf numFmtId="0" fontId="48" fillId="16" borderId="112" xfId="1" applyNumberFormat="1" applyFont="1" applyFill="1" applyBorder="1" applyAlignment="1">
      <alignment horizontal="center" vertical="center" wrapText="1"/>
    </xf>
    <xf numFmtId="4" fontId="48" fillId="16" borderId="96" xfId="1" applyNumberFormat="1" applyFont="1" applyFill="1" applyBorder="1" applyAlignment="1">
      <alignment horizontal="center" vertical="center" wrapText="1"/>
    </xf>
    <xf numFmtId="0" fontId="48" fillId="16" borderId="111" xfId="1" applyNumberFormat="1" applyFont="1" applyFill="1" applyBorder="1" applyAlignment="1">
      <alignment horizontal="center" vertical="center" wrapText="1"/>
    </xf>
    <xf numFmtId="0" fontId="17" fillId="0" borderId="53" xfId="4" applyNumberFormat="1" applyFont="1" applyFill="1" applyBorder="1" applyAlignment="1">
      <alignment horizontal="center" vertical="center" wrapText="1"/>
    </xf>
    <xf numFmtId="0" fontId="25" fillId="2" borderId="0" xfId="1" applyFont="1" applyFill="1" applyBorder="1" applyAlignment="1">
      <alignment horizontal="center" vertical="center" wrapText="1"/>
    </xf>
    <xf numFmtId="0" fontId="5" fillId="2" borderId="0" xfId="1" applyFont="1" applyFill="1"/>
    <xf numFmtId="0" fontId="6" fillId="2" borderId="0" xfId="1" applyFont="1" applyFill="1" applyBorder="1" applyAlignment="1">
      <alignment horizontal="right" vertical="top" wrapText="1"/>
    </xf>
    <xf numFmtId="0" fontId="3" fillId="0" borderId="0" xfId="1" applyNumberFormat="1" applyFont="1" applyAlignment="1">
      <alignment vertical="center"/>
    </xf>
    <xf numFmtId="2" fontId="27" fillId="3" borderId="2" xfId="0" applyNumberFormat="1" applyFont="1" applyFill="1" applyBorder="1" applyAlignment="1">
      <alignment horizontal="center" vertical="center" wrapText="1"/>
    </xf>
    <xf numFmtId="2" fontId="27" fillId="19" borderId="2" xfId="0" applyNumberFormat="1" applyFont="1" applyFill="1" applyBorder="1" applyAlignment="1">
      <alignment horizontal="center" vertical="center" wrapText="1"/>
    </xf>
    <xf numFmtId="4" fontId="5" fillId="0" borderId="0" xfId="1" applyNumberFormat="1" applyFont="1"/>
    <xf numFmtId="0" fontId="3" fillId="0" borderId="0" xfId="1" applyFont="1" applyAlignment="1">
      <alignment vertical="center" wrapText="1"/>
    </xf>
    <xf numFmtId="0" fontId="27" fillId="3" borderId="2" xfId="0" applyNumberFormat="1" applyFont="1" applyFill="1" applyBorder="1" applyAlignment="1">
      <alignment horizontal="center" vertical="center" wrapText="1"/>
    </xf>
    <xf numFmtId="0" fontId="27" fillId="19" borderId="2" xfId="0" applyNumberFormat="1" applyFont="1" applyFill="1" applyBorder="1" applyAlignment="1">
      <alignment horizontal="center" vertical="center" wrapText="1"/>
    </xf>
    <xf numFmtId="3" fontId="49" fillId="6" borderId="2" xfId="11" applyNumberFormat="1" applyFont="1" applyFill="1" applyBorder="1" applyAlignment="1">
      <alignment horizontal="center" vertical="center" wrapText="1"/>
    </xf>
    <xf numFmtId="4" fontId="49" fillId="6" borderId="2" xfId="11" applyNumberFormat="1" applyFont="1" applyFill="1" applyBorder="1" applyAlignment="1">
      <alignment horizontal="center" vertical="center" wrapText="1"/>
    </xf>
    <xf numFmtId="0" fontId="49" fillId="0" borderId="2" xfId="11" applyFont="1" applyBorder="1" applyAlignment="1">
      <alignment horizontal="center" vertical="center" wrapText="1"/>
    </xf>
    <xf numFmtId="3" fontId="49" fillId="0" borderId="2" xfId="11" applyNumberFormat="1" applyFont="1" applyBorder="1" applyAlignment="1">
      <alignment horizontal="center" vertical="center" wrapText="1"/>
    </xf>
    <xf numFmtId="4" fontId="49" fillId="0" borderId="2" xfId="11" applyNumberFormat="1" applyFont="1" applyBorder="1" applyAlignment="1">
      <alignment horizontal="center" vertical="center" wrapText="1"/>
    </xf>
    <xf numFmtId="0" fontId="16" fillId="0" borderId="0" xfId="1" applyFont="1" applyFill="1" applyBorder="1" applyAlignment="1">
      <alignment horizontal="center" vertical="center" wrapText="1"/>
    </xf>
    <xf numFmtId="0" fontId="12" fillId="16" borderId="116" xfId="1" applyFont="1" applyFill="1" applyBorder="1" applyAlignment="1">
      <alignment horizontal="center" vertical="center" wrapText="1"/>
    </xf>
    <xf numFmtId="0" fontId="12" fillId="16" borderId="118" xfId="1" applyFont="1" applyFill="1" applyBorder="1" applyAlignment="1">
      <alignment horizontal="center" vertical="center" wrapText="1"/>
    </xf>
    <xf numFmtId="0" fontId="12" fillId="16" borderId="119" xfId="1" applyFont="1" applyFill="1" applyBorder="1" applyAlignment="1">
      <alignment horizontal="center" vertical="center" wrapText="1"/>
    </xf>
    <xf numFmtId="0" fontId="18" fillId="0" borderId="120" xfId="1" applyFont="1" applyFill="1" applyBorder="1" applyAlignment="1">
      <alignment horizontal="right"/>
    </xf>
    <xf numFmtId="0" fontId="17" fillId="0" borderId="121" xfId="1" applyFont="1" applyFill="1" applyBorder="1" applyAlignment="1">
      <alignment horizontal="center" vertical="center" wrapText="1"/>
    </xf>
    <xf numFmtId="0" fontId="17" fillId="0" borderId="122" xfId="1" applyFont="1" applyFill="1" applyBorder="1" applyAlignment="1">
      <alignment horizontal="center" vertical="center" wrapText="1"/>
    </xf>
    <xf numFmtId="0" fontId="17" fillId="3" borderId="123" xfId="1" applyFont="1" applyFill="1" applyBorder="1" applyAlignment="1">
      <alignment horizontal="center" vertical="center" wrapText="1"/>
    </xf>
    <xf numFmtId="0" fontId="2" fillId="0" borderId="124"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5" fillId="0" borderId="124" xfId="1" applyFont="1" applyBorder="1"/>
    <xf numFmtId="0" fontId="5" fillId="0" borderId="28" xfId="2" applyFont="1" applyFill="1" applyBorder="1" applyAlignment="1">
      <alignment horizontal="center" vertical="center" wrapText="1"/>
    </xf>
    <xf numFmtId="0" fontId="27" fillId="6" borderId="2" xfId="0" applyFont="1" applyFill="1" applyBorder="1" applyAlignment="1">
      <alignment horizontal="left" wrapText="1"/>
    </xf>
    <xf numFmtId="0" fontId="27" fillId="0" borderId="2" xfId="0" applyFont="1" applyBorder="1" applyAlignment="1">
      <alignment horizontal="left" wrapText="1"/>
    </xf>
    <xf numFmtId="0" fontId="26" fillId="6" borderId="2" xfId="0" applyFont="1" applyFill="1" applyBorder="1" applyAlignment="1">
      <alignment horizontal="left" wrapText="1"/>
    </xf>
    <xf numFmtId="0" fontId="26" fillId="0" borderId="2" xfId="0" applyFont="1" applyBorder="1" applyAlignment="1">
      <alignment horizontal="left" wrapText="1"/>
    </xf>
    <xf numFmtId="4" fontId="8" fillId="3" borderId="2" xfId="3" applyNumberFormat="1" applyFont="1" applyFill="1" applyBorder="1" applyAlignment="1">
      <alignment horizontal="center" vertical="center" wrapText="1"/>
    </xf>
    <xf numFmtId="4" fontId="8" fillId="0" borderId="2" xfId="3" applyNumberFormat="1" applyFont="1" applyFill="1" applyBorder="1" applyAlignment="1">
      <alignment horizontal="center" vertical="center" wrapText="1"/>
    </xf>
    <xf numFmtId="0" fontId="0" fillId="2" borderId="0" xfId="0" applyFill="1" applyAlignment="1">
      <alignment horizontal="left" vertical="center" wrapText="1"/>
    </xf>
    <xf numFmtId="3" fontId="51" fillId="0" borderId="0" xfId="1" applyNumberFormat="1" applyFont="1"/>
    <xf numFmtId="3" fontId="13" fillId="0" borderId="0" xfId="1" applyNumberFormat="1" applyFont="1"/>
    <xf numFmtId="4" fontId="48" fillId="16" borderId="127" xfId="1" applyNumberFormat="1" applyFont="1" applyFill="1" applyBorder="1" applyAlignment="1">
      <alignment horizontal="center" vertical="center" wrapText="1"/>
    </xf>
    <xf numFmtId="4" fontId="48" fillId="16" borderId="130" xfId="1" applyNumberFormat="1" applyFont="1" applyFill="1" applyBorder="1" applyAlignment="1">
      <alignment horizontal="center" vertical="center" wrapText="1"/>
    </xf>
    <xf numFmtId="4" fontId="50" fillId="16" borderId="131" xfId="1" applyNumberFormat="1" applyFont="1" applyFill="1" applyBorder="1" applyAlignment="1">
      <alignment horizontal="center" vertical="center" wrapText="1"/>
    </xf>
    <xf numFmtId="2" fontId="50" fillId="16" borderId="128" xfId="1" applyNumberFormat="1" applyFont="1" applyFill="1" applyBorder="1" applyAlignment="1">
      <alignment horizontal="center" vertical="center" wrapText="1"/>
    </xf>
    <xf numFmtId="2" fontId="48" fillId="16" borderId="128" xfId="1" applyNumberFormat="1" applyFont="1" applyFill="1" applyBorder="1" applyAlignment="1">
      <alignment horizontal="center" vertical="center" wrapText="1"/>
    </xf>
    <xf numFmtId="3" fontId="5" fillId="0" borderId="0" xfId="1" applyNumberFormat="1" applyFont="1" applyAlignment="1">
      <alignment vertical="center"/>
    </xf>
    <xf numFmtId="3" fontId="5" fillId="0" borderId="0" xfId="1" applyNumberFormat="1" applyFont="1"/>
    <xf numFmtId="0" fontId="5" fillId="2" borderId="0" xfId="2" applyFont="1" applyFill="1"/>
    <xf numFmtId="0" fontId="5" fillId="2" borderId="0" xfId="2" applyFont="1" applyFill="1" applyBorder="1" applyAlignment="1">
      <alignment horizontal="center" vertical="center" wrapText="1"/>
    </xf>
    <xf numFmtId="0" fontId="21" fillId="16" borderId="88" xfId="2" applyFont="1" applyFill="1" applyBorder="1" applyAlignment="1">
      <alignment horizontal="center" vertical="center" wrapText="1"/>
    </xf>
    <xf numFmtId="0" fontId="21" fillId="16" borderId="135" xfId="2" applyFont="1" applyFill="1" applyBorder="1" applyAlignment="1">
      <alignment horizontal="center" vertical="center" wrapText="1"/>
    </xf>
    <xf numFmtId="4" fontId="25" fillId="16" borderId="69" xfId="3" applyNumberFormat="1" applyFont="1" applyFill="1" applyBorder="1" applyAlignment="1">
      <alignment horizontal="center" vertical="center" wrapText="1"/>
    </xf>
    <xf numFmtId="0" fontId="2" fillId="0" borderId="2" xfId="4" applyNumberFormat="1" applyFont="1" applyFill="1" applyBorder="1" applyAlignment="1">
      <alignment horizontal="center" vertical="center" wrapText="1"/>
    </xf>
    <xf numFmtId="4" fontId="25" fillId="17" borderId="2" xfId="4" applyNumberFormat="1" applyFont="1" applyFill="1" applyBorder="1" applyAlignment="1">
      <alignment horizontal="center" vertical="center" wrapText="1"/>
    </xf>
    <xf numFmtId="4" fontId="27" fillId="6" borderId="2" xfId="0" applyNumberFormat="1" applyFont="1" applyFill="1" applyBorder="1" applyAlignment="1">
      <alignment horizontal="center" vertical="center" wrapText="1"/>
    </xf>
    <xf numFmtId="4" fontId="27" fillId="0" borderId="2" xfId="0" applyNumberFormat="1" applyFont="1" applyBorder="1" applyAlignment="1">
      <alignment horizontal="center" vertical="center" wrapText="1"/>
    </xf>
    <xf numFmtId="4" fontId="30" fillId="0" borderId="0" xfId="1" applyNumberFormat="1" applyFont="1" applyAlignment="1">
      <alignment horizontal="center" vertical="center" wrapText="1"/>
    </xf>
    <xf numFmtId="3" fontId="21" fillId="16" borderId="50" xfId="8" applyNumberFormat="1" applyFont="1" applyFill="1" applyBorder="1" applyAlignment="1">
      <alignment horizontal="center" vertical="center" wrapText="1"/>
    </xf>
    <xf numFmtId="3" fontId="13" fillId="0" borderId="2" xfId="1" applyNumberFormat="1" applyFont="1" applyFill="1" applyBorder="1" applyAlignment="1">
      <alignment horizontal="center" vertical="center" wrapText="1"/>
    </xf>
    <xf numFmtId="4" fontId="27" fillId="2" borderId="0" xfId="0" applyNumberFormat="1" applyFont="1" applyFill="1" applyAlignment="1">
      <alignment horizontal="left" vertical="center" wrapText="1"/>
    </xf>
    <xf numFmtId="3" fontId="0" fillId="2" borderId="0" xfId="0" applyNumberFormat="1" applyFill="1" applyAlignment="1">
      <alignment horizontal="left" vertical="center" wrapText="1"/>
    </xf>
    <xf numFmtId="0" fontId="21" fillId="16" borderId="69" xfId="1" applyFont="1" applyFill="1" applyBorder="1" applyAlignment="1">
      <alignment horizontal="center" vertical="center" wrapText="1"/>
    </xf>
    <xf numFmtId="0" fontId="13" fillId="3" borderId="138" xfId="1" applyFont="1" applyFill="1" applyBorder="1" applyAlignment="1">
      <alignment horizontal="center" vertical="center"/>
    </xf>
    <xf numFmtId="0" fontId="13" fillId="3" borderId="115" xfId="1" applyFont="1" applyFill="1" applyBorder="1" applyAlignment="1">
      <alignment vertical="center"/>
    </xf>
    <xf numFmtId="0" fontId="13" fillId="3" borderId="115" xfId="1" applyFont="1" applyFill="1" applyBorder="1" applyAlignment="1">
      <alignment horizontal="right" vertical="center"/>
    </xf>
    <xf numFmtId="0" fontId="13" fillId="0" borderId="138" xfId="1" applyFont="1" applyFill="1" applyBorder="1" applyAlignment="1">
      <alignment horizontal="center" vertical="center"/>
    </xf>
    <xf numFmtId="0" fontId="13" fillId="2" borderId="115" xfId="1" applyFont="1" applyFill="1" applyBorder="1" applyAlignment="1">
      <alignment vertical="center"/>
    </xf>
    <xf numFmtId="0" fontId="13" fillId="2" borderId="115" xfId="1" applyFont="1" applyFill="1" applyBorder="1" applyAlignment="1">
      <alignment horizontal="right" vertical="center"/>
    </xf>
    <xf numFmtId="2" fontId="8" fillId="2" borderId="2"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51" fillId="0" borderId="0" xfId="1" applyFont="1" applyAlignment="1">
      <alignment horizontal="center" vertical="center" wrapText="1"/>
    </xf>
    <xf numFmtId="0" fontId="51" fillId="0" borderId="0" xfId="1" applyNumberFormat="1" applyFont="1" applyAlignment="1">
      <alignment horizontal="center" vertical="center" wrapText="1"/>
    </xf>
    <xf numFmtId="0" fontId="44" fillId="0" borderId="106" xfId="1" applyFont="1" applyFill="1" applyBorder="1" applyAlignment="1">
      <alignment horizontal="left" vertical="center" wrapText="1"/>
    </xf>
    <xf numFmtId="4" fontId="44" fillId="0" borderId="2" xfId="1" applyNumberFormat="1" applyFont="1" applyFill="1" applyBorder="1" applyAlignment="1">
      <alignment horizontal="center" vertical="center" wrapText="1"/>
    </xf>
    <xf numFmtId="0" fontId="44" fillId="0" borderId="54" xfId="1" applyFont="1" applyFill="1" applyBorder="1" applyAlignment="1">
      <alignment horizontal="left" vertical="center" wrapText="1"/>
    </xf>
    <xf numFmtId="0" fontId="44" fillId="0" borderId="56" xfId="1" applyFont="1" applyFill="1" applyBorder="1" applyAlignment="1">
      <alignment horizontal="left" vertical="center" wrapText="1"/>
    </xf>
    <xf numFmtId="0" fontId="44" fillId="18" borderId="56" xfId="1" applyFont="1" applyFill="1" applyBorder="1" applyAlignment="1">
      <alignment horizontal="left" vertical="center" wrapText="1"/>
    </xf>
    <xf numFmtId="4" fontId="44" fillId="18" borderId="2" xfId="1" applyNumberFormat="1" applyFont="1" applyFill="1" applyBorder="1" applyAlignment="1">
      <alignment horizontal="center" vertical="center" wrapText="1"/>
    </xf>
    <xf numFmtId="0" fontId="44" fillId="0" borderId="67" xfId="1" applyFont="1" applyFill="1" applyBorder="1" applyAlignment="1">
      <alignment horizontal="left" vertical="center" wrapText="1"/>
    </xf>
    <xf numFmtId="4" fontId="53" fillId="0" borderId="2" xfId="1" applyNumberFormat="1" applyFont="1" applyFill="1" applyBorder="1" applyAlignment="1">
      <alignment horizontal="center" vertical="center" wrapText="1"/>
    </xf>
    <xf numFmtId="4" fontId="53" fillId="18" borderId="2" xfId="1" applyNumberFormat="1" applyFont="1" applyFill="1" applyBorder="1" applyAlignment="1">
      <alignment horizontal="center" vertical="center" wrapText="1"/>
    </xf>
    <xf numFmtId="4" fontId="44" fillId="0" borderId="3" xfId="1" applyNumberFormat="1" applyFont="1" applyFill="1" applyBorder="1" applyAlignment="1">
      <alignment horizontal="center" vertical="center" wrapText="1"/>
    </xf>
    <xf numFmtId="4" fontId="53" fillId="0" borderId="66" xfId="1" applyNumberFormat="1" applyFont="1" applyFill="1" applyBorder="1" applyAlignment="1">
      <alignment horizontal="center" vertical="center" wrapText="1"/>
    </xf>
    <xf numFmtId="0" fontId="30" fillId="0" borderId="0" xfId="3" applyFont="1" applyAlignment="1">
      <alignment horizontal="right" vertical="center" wrapText="1"/>
    </xf>
    <xf numFmtId="0" fontId="30" fillId="0" borderId="0" xfId="3" applyNumberFormat="1" applyFont="1" applyAlignment="1">
      <alignment horizontal="right" vertical="center" wrapText="1"/>
    </xf>
    <xf numFmtId="4" fontId="31" fillId="0" borderId="0" xfId="3" applyNumberFormat="1" applyFont="1" applyAlignment="1">
      <alignment horizontal="right" vertical="center" wrapText="1"/>
    </xf>
    <xf numFmtId="0" fontId="0" fillId="0" borderId="0" xfId="0" applyAlignment="1">
      <alignment wrapText="1"/>
    </xf>
    <xf numFmtId="4" fontId="11" fillId="0" borderId="0" xfId="3" applyNumberFormat="1" applyFont="1" applyAlignment="1">
      <alignment wrapText="1"/>
    </xf>
    <xf numFmtId="3" fontId="25" fillId="16" borderId="69" xfId="3" applyNumberFormat="1" applyFont="1" applyFill="1" applyBorder="1" applyAlignment="1">
      <alignment horizontal="center" vertical="center" wrapText="1"/>
    </xf>
    <xf numFmtId="3" fontId="8" fillId="0" borderId="0" xfId="3" applyNumberFormat="1" applyFont="1" applyFill="1" applyBorder="1" applyAlignment="1">
      <alignment horizontal="center" vertical="center" wrapText="1"/>
    </xf>
    <xf numFmtId="0" fontId="1" fillId="0" borderId="0" xfId="3" applyFont="1" applyAlignment="1">
      <alignment wrapText="1"/>
    </xf>
    <xf numFmtId="3" fontId="8" fillId="3" borderId="2" xfId="3" applyNumberFormat="1" applyFont="1" applyFill="1" applyBorder="1" applyAlignment="1">
      <alignment horizontal="center" vertical="center" wrapText="1"/>
    </xf>
    <xf numFmtId="1" fontId="8" fillId="3" borderId="2" xfId="3" applyNumberFormat="1" applyFont="1" applyFill="1" applyBorder="1" applyAlignment="1">
      <alignment horizontal="center" vertical="center" wrapText="1"/>
    </xf>
    <xf numFmtId="3" fontId="8" fillId="0" borderId="2" xfId="3" applyNumberFormat="1" applyFont="1" applyFill="1" applyBorder="1" applyAlignment="1">
      <alignment horizontal="center" vertical="center" wrapText="1"/>
    </xf>
    <xf numFmtId="1" fontId="8" fillId="0" borderId="2" xfId="3" applyNumberFormat="1" applyFont="1" applyFill="1" applyBorder="1" applyAlignment="1">
      <alignment horizontal="center" vertical="center" wrapText="1"/>
    </xf>
    <xf numFmtId="0" fontId="0" fillId="0" borderId="0" xfId="0" applyBorder="1" applyAlignment="1">
      <alignment wrapText="1"/>
    </xf>
    <xf numFmtId="0" fontId="25" fillId="17" borderId="2" xfId="4" applyFont="1" applyFill="1" applyBorder="1" applyAlignment="1">
      <alignment horizontal="center" vertical="center" wrapText="1"/>
    </xf>
    <xf numFmtId="4" fontId="5" fillId="2" borderId="0" xfId="1" applyNumberFormat="1" applyFont="1" applyFill="1"/>
    <xf numFmtId="3" fontId="5" fillId="2" borderId="0" xfId="1" applyNumberFormat="1" applyFont="1" applyFill="1"/>
    <xf numFmtId="0" fontId="27" fillId="6" borderId="2" xfId="0" applyFont="1" applyFill="1" applyBorder="1" applyAlignment="1">
      <alignment wrapText="1"/>
    </xf>
    <xf numFmtId="0" fontId="27" fillId="0" borderId="2" xfId="0" applyFont="1" applyBorder="1" applyAlignment="1">
      <alignment wrapText="1"/>
    </xf>
    <xf numFmtId="4" fontId="54" fillId="17" borderId="2" xfId="4" applyNumberFormat="1" applyFont="1" applyFill="1" applyBorder="1" applyAlignment="1">
      <alignment horizontal="center" vertical="center" wrapText="1"/>
    </xf>
    <xf numFmtId="0" fontId="54" fillId="17" borderId="2" xfId="4" applyNumberFormat="1" applyFont="1" applyFill="1" applyBorder="1" applyAlignment="1">
      <alignment horizontal="center" vertical="center" wrapText="1"/>
    </xf>
    <xf numFmtId="0" fontId="43" fillId="0" borderId="2" xfId="4" applyNumberFormat="1" applyFont="1" applyFill="1" applyBorder="1" applyAlignment="1">
      <alignment horizontal="center" vertical="center" wrapText="1"/>
    </xf>
    <xf numFmtId="1" fontId="43" fillId="0" borderId="2" xfId="4" applyNumberFormat="1" applyFont="1" applyFill="1" applyBorder="1" applyAlignment="1">
      <alignment horizontal="center" vertical="center" wrapText="1"/>
    </xf>
    <xf numFmtId="0" fontId="43" fillId="0" borderId="2" xfId="1" applyNumberFormat="1" applyFont="1" applyFill="1" applyBorder="1" applyAlignment="1">
      <alignment horizontal="center" vertical="center" wrapText="1"/>
    </xf>
    <xf numFmtId="4" fontId="43" fillId="0" borderId="2" xfId="1" applyNumberFormat="1" applyFont="1" applyFill="1" applyBorder="1" applyAlignment="1">
      <alignment horizontal="center" vertical="center" wrapText="1"/>
    </xf>
    <xf numFmtId="0" fontId="55" fillId="6" borderId="2" xfId="0" applyNumberFormat="1" applyFont="1" applyFill="1" applyBorder="1" applyAlignment="1">
      <alignment horizontal="center" vertical="center" wrapText="1"/>
    </xf>
    <xf numFmtId="4" fontId="55" fillId="6" borderId="2" xfId="0" applyNumberFormat="1" applyFont="1" applyFill="1" applyBorder="1" applyAlignment="1">
      <alignment horizontal="center" vertical="center" wrapText="1"/>
    </xf>
    <xf numFmtId="0" fontId="55" fillId="0" borderId="2" xfId="0" applyNumberFormat="1" applyFont="1" applyBorder="1" applyAlignment="1">
      <alignment horizontal="center" vertical="center" wrapText="1"/>
    </xf>
    <xf numFmtId="4" fontId="55" fillId="0" borderId="2" xfId="0" applyNumberFormat="1" applyFont="1" applyBorder="1" applyAlignment="1">
      <alignment horizontal="center" vertical="center" wrapText="1"/>
    </xf>
    <xf numFmtId="1" fontId="54" fillId="16" borderId="2" xfId="1" applyNumberFormat="1" applyFont="1" applyFill="1" applyBorder="1" applyAlignment="1">
      <alignment horizontal="center" vertical="center" wrapText="1"/>
    </xf>
    <xf numFmtId="0" fontId="2" fillId="0" borderId="2" xfId="3" applyNumberFormat="1" applyFont="1" applyFill="1" applyBorder="1" applyAlignment="1">
      <alignment horizontal="center" vertical="center" wrapText="1"/>
    </xf>
    <xf numFmtId="4" fontId="2" fillId="0" borderId="2" xfId="3" applyNumberFormat="1" applyFont="1" applyFill="1" applyBorder="1" applyAlignment="1">
      <alignment horizontal="center" vertical="center" wrapText="1"/>
    </xf>
    <xf numFmtId="4" fontId="10" fillId="0" borderId="0" xfId="3" applyNumberFormat="1" applyFont="1" applyBorder="1" applyAlignment="1">
      <alignment horizontal="center" vertical="center" wrapText="1"/>
    </xf>
    <xf numFmtId="4" fontId="30" fillId="0" borderId="0" xfId="3" applyNumberFormat="1" applyFont="1" applyAlignment="1">
      <alignment horizontal="center" vertical="center" wrapText="1"/>
    </xf>
    <xf numFmtId="0" fontId="25" fillId="16" borderId="2" xfId="3" applyFont="1" applyFill="1" applyBorder="1" applyAlignment="1">
      <alignment horizontal="center" vertical="center" wrapText="1"/>
    </xf>
    <xf numFmtId="4" fontId="25" fillId="16" borderId="2" xfId="3" applyNumberFormat="1" applyFont="1" applyFill="1" applyBorder="1" applyAlignment="1">
      <alignment horizontal="center" vertical="center" wrapText="1"/>
    </xf>
    <xf numFmtId="2" fontId="25" fillId="16" borderId="2" xfId="3" applyNumberFormat="1" applyFont="1" applyFill="1" applyBorder="1" applyAlignment="1">
      <alignment horizontal="center" vertical="center" wrapText="1"/>
    </xf>
    <xf numFmtId="4" fontId="10" fillId="0" borderId="0" xfId="1" applyNumberFormat="1" applyFont="1" applyBorder="1" applyAlignment="1">
      <alignment horizontal="center" vertical="center" wrapText="1"/>
    </xf>
    <xf numFmtId="4" fontId="30" fillId="0" borderId="0" xfId="3" applyNumberFormat="1" applyFont="1" applyAlignment="1">
      <alignment horizontal="right" vertical="center" wrapText="1"/>
    </xf>
    <xf numFmtId="0" fontId="57" fillId="0" borderId="0" xfId="3" applyFont="1"/>
    <xf numFmtId="3" fontId="34" fillId="0" borderId="0" xfId="3" applyNumberFormat="1" applyFont="1"/>
    <xf numFmtId="4" fontId="13" fillId="0" borderId="0" xfId="1" applyNumberFormat="1" applyFont="1"/>
    <xf numFmtId="4" fontId="2" fillId="0" borderId="0" xfId="1" applyNumberFormat="1" applyFont="1" applyFill="1" applyBorder="1" applyAlignment="1">
      <alignment horizontal="center" vertical="center" wrapText="1"/>
    </xf>
    <xf numFmtId="0" fontId="7" fillId="0" borderId="28" xfId="2" applyFont="1" applyFill="1" applyBorder="1" applyAlignment="1">
      <alignment horizontal="center" vertical="center" wrapText="1"/>
    </xf>
    <xf numFmtId="0" fontId="21" fillId="16" borderId="141" xfId="2" applyFont="1" applyFill="1" applyBorder="1" applyAlignment="1">
      <alignment horizontal="center" vertical="center" wrapText="1"/>
    </xf>
    <xf numFmtId="0" fontId="1" fillId="0" borderId="0" xfId="1" applyBorder="1"/>
    <xf numFmtId="0" fontId="1" fillId="0" borderId="0" xfId="1" applyNumberFormat="1" applyBorder="1" applyAlignment="1">
      <alignment horizontal="center" vertical="center" wrapText="1"/>
    </xf>
    <xf numFmtId="4" fontId="1" fillId="0" borderId="0" xfId="1" applyNumberFormat="1" applyBorder="1"/>
    <xf numFmtId="0" fontId="3" fillId="0" borderId="0" xfId="1" applyNumberFormat="1" applyFont="1" applyBorder="1" applyAlignment="1">
      <alignment vertical="center"/>
    </xf>
    <xf numFmtId="0" fontId="3" fillId="0" borderId="0" xfId="1" applyFont="1" applyBorder="1" applyAlignment="1">
      <alignment vertical="center" wrapText="1"/>
    </xf>
    <xf numFmtId="4" fontId="3" fillId="0" borderId="0" xfId="1" applyNumberFormat="1" applyFont="1" applyBorder="1" applyAlignment="1">
      <alignment vertical="center" wrapText="1"/>
    </xf>
    <xf numFmtId="2" fontId="8" fillId="3" borderId="6" xfId="1" applyNumberFormat="1" applyFont="1" applyFill="1" applyBorder="1" applyAlignment="1">
      <alignment horizontal="center" vertical="center" wrapText="1"/>
    </xf>
    <xf numFmtId="2" fontId="8" fillId="0" borderId="6" xfId="1" applyNumberFormat="1" applyFont="1" applyFill="1" applyBorder="1" applyAlignment="1">
      <alignment horizontal="center" vertical="center" wrapText="1"/>
    </xf>
    <xf numFmtId="4" fontId="27" fillId="0" borderId="0" xfId="0" applyNumberFormat="1" applyFont="1" applyBorder="1" applyAlignment="1">
      <alignment horizontal="center" vertical="center" wrapText="1"/>
    </xf>
    <xf numFmtId="4" fontId="59" fillId="0" borderId="53" xfId="1" applyNumberFormat="1" applyFont="1" applyFill="1" applyBorder="1" applyAlignment="1">
      <alignment horizontal="center" vertical="center" wrapText="1"/>
    </xf>
    <xf numFmtId="4" fontId="1" fillId="0" borderId="0" xfId="3" applyNumberFormat="1" applyFont="1"/>
    <xf numFmtId="2" fontId="56" fillId="0" borderId="0" xfId="1" applyNumberFormat="1" applyFont="1" applyFill="1" applyBorder="1" applyAlignment="1">
      <alignment horizontal="center" vertical="center" wrapText="1"/>
    </xf>
    <xf numFmtId="0" fontId="2" fillId="0" borderId="98" xfId="4" applyNumberFormat="1" applyFont="1" applyFill="1" applyBorder="1" applyAlignment="1">
      <alignment horizontal="center" vertical="center" wrapText="1"/>
    </xf>
    <xf numFmtId="0" fontId="2" fillId="0" borderId="39" xfId="4" applyNumberFormat="1" applyFont="1" applyFill="1" applyBorder="1" applyAlignment="1">
      <alignment horizontal="center" vertical="center" wrapText="1"/>
    </xf>
    <xf numFmtId="0" fontId="2" fillId="0" borderId="142" xfId="4" applyNumberFormat="1" applyFont="1" applyFill="1" applyBorder="1" applyAlignment="1">
      <alignment horizontal="center" vertical="center" wrapText="1"/>
    </xf>
    <xf numFmtId="0" fontId="2" fillId="0" borderId="144" xfId="1" applyFont="1" applyFill="1" applyBorder="1" applyAlignment="1">
      <alignment horizontal="left" vertical="center" wrapText="1"/>
    </xf>
    <xf numFmtId="0" fontId="2" fillId="0" borderId="145" xfId="1" applyFont="1" applyFill="1" applyBorder="1" applyAlignment="1">
      <alignment horizontal="left" vertical="center" wrapText="1"/>
    </xf>
    <xf numFmtId="0" fontId="2" fillId="18" borderId="145" xfId="1" applyFont="1" applyFill="1" applyBorder="1" applyAlignment="1">
      <alignment horizontal="left" vertical="center" wrapText="1"/>
    </xf>
    <xf numFmtId="0" fontId="2" fillId="0" borderId="146" xfId="1" applyFont="1" applyFill="1" applyBorder="1" applyAlignment="1">
      <alignment horizontal="left" vertical="center" wrapText="1"/>
    </xf>
    <xf numFmtId="0" fontId="2" fillId="0" borderId="44" xfId="4" applyNumberFormat="1" applyFont="1" applyFill="1" applyBorder="1" applyAlignment="1">
      <alignment horizontal="center" vertical="center" wrapText="1"/>
    </xf>
    <xf numFmtId="0" fontId="2" fillId="0" borderId="25" xfId="4" applyNumberFormat="1" applyFont="1" applyFill="1" applyBorder="1" applyAlignment="1">
      <alignment horizontal="center" vertical="center" wrapText="1"/>
    </xf>
    <xf numFmtId="0" fontId="2" fillId="0" borderId="99" xfId="4" applyNumberFormat="1" applyFont="1" applyFill="1" applyBorder="1" applyAlignment="1">
      <alignment horizontal="center" vertical="center" wrapText="1"/>
    </xf>
    <xf numFmtId="4" fontId="2" fillId="0" borderId="152" xfId="1" applyNumberFormat="1" applyFont="1" applyFill="1" applyBorder="1" applyAlignment="1">
      <alignment horizontal="center" vertical="center" wrapText="1"/>
    </xf>
    <xf numFmtId="0" fontId="2" fillId="0" borderId="164" xfId="4" applyNumberFormat="1" applyFont="1" applyFill="1" applyBorder="1" applyAlignment="1">
      <alignment horizontal="center" vertical="center" wrapText="1"/>
    </xf>
    <xf numFmtId="3" fontId="25" fillId="16" borderId="167" xfId="1" applyNumberFormat="1" applyFont="1" applyFill="1" applyBorder="1" applyAlignment="1">
      <alignment horizontal="center" vertical="center" wrapText="1"/>
    </xf>
    <xf numFmtId="3" fontId="25" fillId="16" borderId="166" xfId="1" applyNumberFormat="1" applyFont="1" applyFill="1" applyBorder="1" applyAlignment="1">
      <alignment horizontal="center" vertical="center" wrapText="1"/>
    </xf>
    <xf numFmtId="2" fontId="25" fillId="16" borderId="168" xfId="1" applyNumberFormat="1" applyFont="1" applyFill="1" applyBorder="1" applyAlignment="1">
      <alignment horizontal="center" vertical="center" wrapText="1"/>
    </xf>
    <xf numFmtId="4" fontId="25" fillId="16" borderId="168" xfId="1" applyNumberFormat="1" applyFont="1" applyFill="1" applyBorder="1" applyAlignment="1">
      <alignment horizontal="center" vertical="center" wrapText="1"/>
    </xf>
    <xf numFmtId="3" fontId="25" fillId="16" borderId="168" xfId="1" applyNumberFormat="1" applyFont="1" applyFill="1" applyBorder="1" applyAlignment="1">
      <alignment horizontal="center" vertical="center" wrapText="1"/>
    </xf>
    <xf numFmtId="4" fontId="25" fillId="16" borderId="166" xfId="1" applyNumberFormat="1" applyFont="1" applyFill="1" applyBorder="1" applyAlignment="1">
      <alignment horizontal="center" vertical="center" wrapText="1"/>
    </xf>
    <xf numFmtId="0" fontId="2" fillId="18" borderId="170" xfId="1" applyFont="1" applyFill="1" applyBorder="1" applyAlignment="1">
      <alignment horizontal="center" vertical="center" wrapText="1"/>
    </xf>
    <xf numFmtId="0" fontId="8" fillId="0" borderId="171" xfId="5" applyFont="1" applyFill="1" applyBorder="1" applyAlignment="1">
      <alignment horizontal="center" vertical="center" wrapText="1"/>
    </xf>
    <xf numFmtId="0" fontId="8" fillId="0" borderId="145" xfId="5" applyFont="1" applyFill="1" applyBorder="1" applyAlignment="1">
      <alignment horizontal="center" vertical="center" wrapText="1"/>
    </xf>
    <xf numFmtId="0" fontId="8" fillId="18" borderId="145" xfId="5" applyFont="1" applyFill="1" applyBorder="1" applyAlignment="1">
      <alignment horizontal="center" vertical="center" wrapText="1"/>
    </xf>
    <xf numFmtId="0" fontId="8" fillId="0" borderId="146" xfId="5" applyFont="1" applyFill="1" applyBorder="1" applyAlignment="1">
      <alignment horizontal="center" vertical="center" wrapText="1"/>
    </xf>
    <xf numFmtId="0" fontId="2" fillId="0" borderId="172" xfId="1" applyFont="1" applyFill="1" applyBorder="1" applyAlignment="1">
      <alignment vertical="center" wrapText="1"/>
    </xf>
    <xf numFmtId="0" fontId="2" fillId="0" borderId="173" xfId="1" applyFont="1" applyFill="1" applyBorder="1" applyAlignment="1">
      <alignment horizontal="left" vertical="center" wrapText="1"/>
    </xf>
    <xf numFmtId="0" fontId="8" fillId="0" borderId="143" xfId="5" applyFont="1" applyFill="1" applyBorder="1" applyAlignment="1">
      <alignment horizontal="center" vertical="center" wrapText="1"/>
    </xf>
    <xf numFmtId="0" fontId="21" fillId="16" borderId="174" xfId="2" applyFont="1" applyFill="1" applyBorder="1" applyAlignment="1">
      <alignment horizontal="center" vertical="center" wrapText="1"/>
    </xf>
    <xf numFmtId="2" fontId="5" fillId="0" borderId="0" xfId="1" applyNumberFormat="1" applyFont="1"/>
    <xf numFmtId="0" fontId="54" fillId="16" borderId="2" xfId="1" applyFont="1" applyFill="1" applyBorder="1" applyAlignment="1">
      <alignment horizontal="center" vertical="center" wrapText="1"/>
    </xf>
    <xf numFmtId="0" fontId="54" fillId="17" borderId="2" xfId="4" applyFont="1" applyFill="1" applyBorder="1" applyAlignment="1">
      <alignment horizontal="center" vertical="center" wrapText="1"/>
    </xf>
    <xf numFmtId="0" fontId="54" fillId="16" borderId="2" xfId="1" applyNumberFormat="1" applyFont="1" applyFill="1" applyBorder="1" applyAlignment="1">
      <alignment horizontal="center" vertical="center" wrapText="1"/>
    </xf>
    <xf numFmtId="4" fontId="54" fillId="16" borderId="2" xfId="1" applyNumberFormat="1" applyFont="1" applyFill="1" applyBorder="1" applyAlignment="1">
      <alignment horizontal="center" vertical="center" wrapText="1"/>
    </xf>
    <xf numFmtId="4" fontId="54" fillId="16" borderId="6" xfId="1" applyNumberFormat="1" applyFont="1" applyFill="1" applyBorder="1" applyAlignment="1">
      <alignment horizontal="center" vertical="center" wrapText="1"/>
    </xf>
    <xf numFmtId="0" fontId="26" fillId="6" borderId="2" xfId="0" applyFont="1" applyFill="1" applyBorder="1" applyAlignment="1">
      <alignment wrapText="1"/>
    </xf>
    <xf numFmtId="0" fontId="26" fillId="0" borderId="2" xfId="0" applyFont="1" applyBorder="1" applyAlignment="1">
      <alignment wrapText="1"/>
    </xf>
    <xf numFmtId="0" fontId="60" fillId="6" borderId="2" xfId="0" applyFont="1" applyFill="1" applyBorder="1" applyAlignment="1">
      <alignment horizontal="left" wrapText="1"/>
    </xf>
    <xf numFmtId="0" fontId="55" fillId="6" borderId="2" xfId="0" applyFont="1" applyFill="1" applyBorder="1" applyAlignment="1">
      <alignment horizontal="left" wrapText="1"/>
    </xf>
    <xf numFmtId="0" fontId="60" fillId="0" borderId="2" xfId="0" applyFont="1" applyBorder="1" applyAlignment="1">
      <alignment horizontal="left" wrapText="1"/>
    </xf>
    <xf numFmtId="0" fontId="55" fillId="0" borderId="2" xfId="0" applyFont="1" applyBorder="1" applyAlignment="1">
      <alignment horizontal="left" wrapText="1"/>
    </xf>
    <xf numFmtId="2" fontId="55" fillId="6" borderId="2" xfId="0" applyNumberFormat="1" applyFont="1" applyFill="1" applyBorder="1" applyAlignment="1">
      <alignment horizontal="center" vertical="center" wrapText="1"/>
    </xf>
    <xf numFmtId="4" fontId="55" fillId="0" borderId="2" xfId="0" applyNumberFormat="1" applyFont="1" applyFill="1" applyBorder="1" applyAlignment="1">
      <alignment horizontal="center" vertical="center" wrapText="1"/>
    </xf>
    <xf numFmtId="2" fontId="55" fillId="0" borderId="2" xfId="0" applyNumberFormat="1" applyFont="1" applyBorder="1" applyAlignment="1">
      <alignment horizontal="center" vertical="center" wrapText="1"/>
    </xf>
    <xf numFmtId="0" fontId="25" fillId="17" borderId="181" xfId="4" applyFont="1" applyFill="1" applyBorder="1" applyAlignment="1">
      <alignment horizontal="center" vertical="center" wrapText="1"/>
    </xf>
    <xf numFmtId="4" fontId="25" fillId="17" borderId="181" xfId="4" applyNumberFormat="1" applyFont="1" applyFill="1" applyBorder="1" applyAlignment="1">
      <alignment horizontal="center" vertical="center" wrapText="1"/>
    </xf>
    <xf numFmtId="4" fontId="25" fillId="16" borderId="5" xfId="3" applyNumberFormat="1" applyFont="1" applyFill="1" applyBorder="1" applyAlignment="1">
      <alignment horizontal="center" vertical="center" wrapText="1"/>
    </xf>
    <xf numFmtId="0" fontId="25" fillId="16" borderId="177" xfId="3" applyFont="1" applyFill="1" applyBorder="1" applyAlignment="1">
      <alignment horizontal="center" vertical="center" wrapText="1"/>
    </xf>
    <xf numFmtId="4" fontId="25" fillId="16" borderId="177" xfId="3" applyNumberFormat="1" applyFont="1" applyFill="1" applyBorder="1" applyAlignment="1">
      <alignment horizontal="center" vertical="center" wrapText="1"/>
    </xf>
    <xf numFmtId="0" fontId="25" fillId="16" borderId="177" xfId="3" applyNumberFormat="1" applyFont="1" applyFill="1" applyBorder="1" applyAlignment="1">
      <alignment horizontal="center" vertical="center" wrapText="1"/>
    </xf>
    <xf numFmtId="0" fontId="1" fillId="20" borderId="0" xfId="3" applyFont="1" applyFill="1"/>
    <xf numFmtId="2" fontId="2" fillId="0" borderId="0" xfId="1" applyNumberFormat="1" applyFont="1" applyFill="1" applyBorder="1" applyAlignment="1">
      <alignment horizontal="center" vertical="center" wrapText="1"/>
    </xf>
    <xf numFmtId="3" fontId="25" fillId="16" borderId="169" xfId="1" applyNumberFormat="1" applyFont="1" applyFill="1" applyBorder="1" applyAlignment="1">
      <alignment horizontal="center" vertical="center" wrapText="1"/>
    </xf>
    <xf numFmtId="4" fontId="1" fillId="0" borderId="0" xfId="1" applyNumberFormat="1" applyFill="1" applyBorder="1"/>
    <xf numFmtId="0" fontId="12" fillId="21" borderId="183" xfId="1" applyFont="1" applyFill="1" applyBorder="1" applyAlignment="1">
      <alignment horizontal="center" vertical="center" wrapText="1"/>
    </xf>
    <xf numFmtId="0" fontId="12" fillId="21" borderId="184" xfId="1" applyFont="1" applyFill="1" applyBorder="1" applyAlignment="1">
      <alignment horizontal="center" vertical="center" wrapText="1"/>
    </xf>
    <xf numFmtId="0" fontId="12" fillId="21" borderId="185" xfId="1" applyFont="1" applyFill="1" applyBorder="1" applyAlignment="1">
      <alignment horizontal="center" vertical="center" wrapText="1"/>
    </xf>
    <xf numFmtId="0" fontId="12" fillId="21" borderId="186" xfId="1" applyFont="1" applyFill="1" applyBorder="1" applyAlignment="1">
      <alignment horizontal="center" vertical="center" wrapText="1"/>
    </xf>
    <xf numFmtId="0" fontId="12" fillId="21" borderId="187" xfId="1" applyFont="1" applyFill="1" applyBorder="1" applyAlignment="1">
      <alignment horizontal="center" vertical="center" wrapText="1"/>
    </xf>
    <xf numFmtId="0" fontId="13" fillId="3" borderId="115" xfId="1" applyFont="1" applyFill="1" applyBorder="1" applyAlignment="1">
      <alignment horizontal="center" vertical="center"/>
    </xf>
    <xf numFmtId="0" fontId="13" fillId="3" borderId="188" xfId="1" applyFont="1" applyFill="1" applyBorder="1" applyAlignment="1">
      <alignment horizontal="center" vertical="center"/>
    </xf>
    <xf numFmtId="0" fontId="13" fillId="2" borderId="115" xfId="1" applyFont="1" applyFill="1" applyBorder="1" applyAlignment="1">
      <alignment horizontal="center" vertical="center"/>
    </xf>
    <xf numFmtId="0" fontId="13" fillId="2" borderId="188" xfId="1" applyFont="1" applyFill="1" applyBorder="1" applyAlignment="1">
      <alignment horizontal="center" vertical="center"/>
    </xf>
    <xf numFmtId="0" fontId="12" fillId="21" borderId="189" xfId="1" applyFont="1" applyFill="1" applyBorder="1" applyAlignment="1">
      <alignment horizontal="center" vertical="center"/>
    </xf>
    <xf numFmtId="0" fontId="12" fillId="21" borderId="190" xfId="1" applyFont="1" applyFill="1" applyBorder="1" applyAlignment="1">
      <alignment horizontal="right" vertical="center"/>
    </xf>
    <xf numFmtId="0" fontId="12" fillId="21" borderId="184" xfId="1" applyFont="1" applyFill="1" applyBorder="1" applyAlignment="1">
      <alignment horizontal="center" vertical="center"/>
    </xf>
    <xf numFmtId="0" fontId="12" fillId="21" borderId="190" xfId="1" applyFont="1" applyFill="1" applyBorder="1" applyAlignment="1">
      <alignment horizontal="center" vertical="center"/>
    </xf>
    <xf numFmtId="0" fontId="12" fillId="21" borderId="187" xfId="1" applyFont="1" applyFill="1" applyBorder="1" applyAlignment="1">
      <alignment horizontal="center" vertical="center"/>
    </xf>
    <xf numFmtId="0" fontId="13" fillId="2" borderId="53" xfId="1" applyFont="1" applyFill="1" applyBorder="1" applyAlignment="1">
      <alignment horizontal="left" vertical="center"/>
    </xf>
    <xf numFmtId="0" fontId="13" fillId="3" borderId="55" xfId="1" applyFont="1" applyFill="1" applyBorder="1" applyAlignment="1">
      <alignment horizontal="left" vertical="center"/>
    </xf>
    <xf numFmtId="3" fontId="21" fillId="16" borderId="51" xfId="8" applyNumberFormat="1" applyFont="1" applyFill="1" applyBorder="1" applyAlignment="1">
      <alignment horizontal="center" vertical="center" wrapText="1"/>
    </xf>
    <xf numFmtId="0" fontId="7" fillId="18" borderId="28" xfId="2" applyFont="1" applyFill="1" applyBorder="1" applyAlignment="1">
      <alignment horizontal="center" vertical="center" wrapText="1"/>
    </xf>
    <xf numFmtId="0" fontId="23" fillId="22" borderId="133" xfId="5" applyFont="1" applyFill="1" applyBorder="1" applyAlignment="1">
      <alignment horizontal="center" vertical="center" wrapText="1"/>
    </xf>
    <xf numFmtId="0" fontId="5" fillId="18" borderId="134" xfId="2" applyFont="1" applyFill="1" applyBorder="1" applyAlignment="1">
      <alignment horizontal="center" vertical="center" wrapText="1"/>
    </xf>
    <xf numFmtId="0" fontId="21" fillId="16" borderId="64" xfId="2" applyFont="1" applyFill="1" applyBorder="1" applyAlignment="1">
      <alignment horizontal="center" vertical="center" wrapText="1"/>
    </xf>
    <xf numFmtId="0" fontId="13" fillId="0" borderId="2" xfId="2" applyFont="1" applyFill="1" applyBorder="1" applyAlignment="1">
      <alignment horizontal="left" vertical="center" wrapText="1"/>
    </xf>
    <xf numFmtId="0" fontId="5" fillId="18" borderId="2" xfId="2" applyFont="1" applyFill="1" applyBorder="1" applyAlignment="1">
      <alignment horizontal="left" vertical="center" wrapText="1"/>
    </xf>
    <xf numFmtId="0" fontId="17" fillId="3" borderId="53" xfId="4" applyNumberFormat="1" applyFont="1" applyFill="1" applyBorder="1" applyAlignment="1">
      <alignment horizontal="center" vertical="center" wrapText="1"/>
    </xf>
    <xf numFmtId="4" fontId="59" fillId="3" borderId="53" xfId="1" applyNumberFormat="1" applyFont="1" applyFill="1" applyBorder="1" applyAlignment="1">
      <alignment horizontal="center" vertical="center" wrapText="1"/>
    </xf>
    <xf numFmtId="0" fontId="0" fillId="0" borderId="0" xfId="0" applyBorder="1" applyAlignment="1">
      <alignment horizontal="center"/>
    </xf>
    <xf numFmtId="0" fontId="13" fillId="0" borderId="193" xfId="1" applyFont="1" applyFill="1" applyBorder="1"/>
    <xf numFmtId="3" fontId="12" fillId="16" borderId="2" xfId="1" applyNumberFormat="1" applyFont="1" applyFill="1" applyBorder="1" applyAlignment="1">
      <alignment horizontal="center" vertical="center" wrapText="1"/>
    </xf>
    <xf numFmtId="2" fontId="11" fillId="3" borderId="2" xfId="3" applyNumberFormat="1" applyFont="1" applyFill="1" applyBorder="1" applyAlignment="1">
      <alignment horizontal="center" vertical="center" wrapText="1"/>
    </xf>
    <xf numFmtId="4" fontId="11" fillId="3" borderId="2" xfId="3" applyNumberFormat="1" applyFont="1" applyFill="1" applyBorder="1" applyAlignment="1">
      <alignment horizontal="center" vertical="center" wrapText="1"/>
    </xf>
    <xf numFmtId="2" fontId="11" fillId="0" borderId="2" xfId="3" applyNumberFormat="1" applyFont="1" applyFill="1" applyBorder="1" applyAlignment="1">
      <alignment horizontal="center" vertical="center" wrapText="1"/>
    </xf>
    <xf numFmtId="4" fontId="11" fillId="0" borderId="2" xfId="3" applyNumberFormat="1" applyFont="1" applyFill="1" applyBorder="1" applyAlignment="1">
      <alignment horizontal="center" vertical="center" wrapText="1"/>
    </xf>
    <xf numFmtId="2" fontId="12" fillId="24" borderId="2" xfId="0" applyNumberFormat="1" applyFont="1" applyFill="1" applyBorder="1" applyAlignment="1">
      <alignment horizontal="center" vertical="center" wrapText="1"/>
    </xf>
    <xf numFmtId="0" fontId="12" fillId="23" borderId="117" xfId="1" applyFont="1" applyFill="1" applyBorder="1" applyAlignment="1">
      <alignment horizontal="center" vertical="center"/>
    </xf>
    <xf numFmtId="0" fontId="11" fillId="3" borderId="2"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8" fillId="6" borderId="2" xfId="0" applyFont="1" applyFill="1" applyBorder="1" applyAlignment="1">
      <alignment horizontal="center" vertical="center" wrapText="1"/>
    </xf>
    <xf numFmtId="3" fontId="18" fillId="6" borderId="2" xfId="0" applyNumberFormat="1" applyFont="1" applyFill="1" applyBorder="1" applyAlignment="1">
      <alignment horizontal="center" vertical="center" wrapText="1"/>
    </xf>
    <xf numFmtId="4" fontId="18" fillId="6" borderId="2" xfId="0"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3" fontId="18" fillId="0" borderId="3" xfId="0" applyNumberFormat="1" applyFont="1" applyBorder="1" applyAlignment="1">
      <alignment horizontal="center" vertical="center" wrapText="1"/>
    </xf>
    <xf numFmtId="4" fontId="18" fillId="0" borderId="3"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3" fontId="18" fillId="19" borderId="2" xfId="0" applyNumberFormat="1" applyFont="1" applyFill="1" applyBorder="1" applyAlignment="1">
      <alignment horizontal="center" vertical="center" wrapText="1"/>
    </xf>
    <xf numFmtId="4" fontId="18" fillId="19" borderId="2" xfId="0" applyNumberFormat="1" applyFont="1" applyFill="1" applyBorder="1" applyAlignment="1">
      <alignment horizontal="center" vertical="center" wrapText="1"/>
    </xf>
    <xf numFmtId="4" fontId="59" fillId="0" borderId="107" xfId="1" applyNumberFormat="1" applyFont="1" applyFill="1" applyBorder="1" applyAlignment="1">
      <alignment horizontal="center" vertical="center" wrapText="1"/>
    </xf>
    <xf numFmtId="4" fontId="59" fillId="0" borderId="105" xfId="1" applyNumberFormat="1" applyFont="1" applyFill="1" applyBorder="1" applyAlignment="1">
      <alignment horizontal="center" vertical="center" wrapText="1"/>
    </xf>
    <xf numFmtId="4" fontId="59" fillId="3" borderId="27" xfId="1" applyNumberFormat="1" applyFont="1" applyFill="1" applyBorder="1" applyAlignment="1">
      <alignment horizontal="center" vertical="center" wrapText="1"/>
    </xf>
    <xf numFmtId="4" fontId="59" fillId="3" borderId="1" xfId="1" applyNumberFormat="1" applyFont="1" applyFill="1" applyBorder="1" applyAlignment="1">
      <alignment horizontal="center" vertical="center" wrapText="1"/>
    </xf>
    <xf numFmtId="3" fontId="62" fillId="0" borderId="147" xfId="1" applyNumberFormat="1" applyFont="1" applyFill="1" applyBorder="1" applyAlignment="1">
      <alignment horizontal="center" vertical="center" wrapText="1"/>
    </xf>
    <xf numFmtId="3" fontId="62" fillId="0" borderId="148" xfId="1" applyNumberFormat="1" applyFont="1" applyFill="1" applyBorder="1" applyAlignment="1">
      <alignment horizontal="center" vertical="center" wrapText="1"/>
    </xf>
    <xf numFmtId="2" fontId="62" fillId="0" borderId="148" xfId="1" applyNumberFormat="1" applyFont="1" applyFill="1" applyBorder="1" applyAlignment="1">
      <alignment horizontal="center" vertical="center" wrapText="1"/>
    </xf>
    <xf numFmtId="4" fontId="62" fillId="0" borderId="148" xfId="1" applyNumberFormat="1" applyFont="1" applyFill="1" applyBorder="1" applyAlignment="1">
      <alignment horizontal="center" vertical="center" wrapText="1"/>
    </xf>
    <xf numFmtId="3" fontId="62" fillId="0" borderId="149" xfId="1" applyNumberFormat="1" applyFont="1" applyFill="1" applyBorder="1" applyAlignment="1">
      <alignment horizontal="center" vertical="center" wrapText="1"/>
    </xf>
    <xf numFmtId="3" fontId="62" fillId="0" borderId="2" xfId="1" applyNumberFormat="1" applyFont="1" applyFill="1" applyBorder="1" applyAlignment="1">
      <alignment horizontal="center" vertical="center" wrapText="1"/>
    </xf>
    <xf numFmtId="2" fontId="62" fillId="0" borderId="2" xfId="1" applyNumberFormat="1" applyFont="1" applyFill="1" applyBorder="1" applyAlignment="1">
      <alignment horizontal="center" vertical="center" wrapText="1"/>
    </xf>
    <xf numFmtId="4" fontId="62" fillId="0" borderId="2" xfId="1" applyNumberFormat="1" applyFont="1" applyFill="1" applyBorder="1" applyAlignment="1">
      <alignment horizontal="center" vertical="center" wrapText="1"/>
    </xf>
    <xf numFmtId="3" fontId="62" fillId="18" borderId="149" xfId="1" applyNumberFormat="1" applyFont="1" applyFill="1" applyBorder="1" applyAlignment="1">
      <alignment horizontal="center" vertical="center" wrapText="1"/>
    </xf>
    <xf numFmtId="3" fontId="62" fillId="18" borderId="2" xfId="1" applyNumberFormat="1" applyFont="1" applyFill="1" applyBorder="1" applyAlignment="1">
      <alignment horizontal="center" vertical="center" wrapText="1"/>
    </xf>
    <xf numFmtId="2" fontId="62" fillId="18" borderId="2" xfId="1" applyNumberFormat="1" applyFont="1" applyFill="1" applyBorder="1" applyAlignment="1">
      <alignment horizontal="center" vertical="center" wrapText="1"/>
    </xf>
    <xf numFmtId="4" fontId="62" fillId="18" borderId="2" xfId="1" applyNumberFormat="1" applyFont="1" applyFill="1" applyBorder="1" applyAlignment="1">
      <alignment horizontal="center" vertical="center" wrapText="1"/>
    </xf>
    <xf numFmtId="2" fontId="62" fillId="18" borderId="150" xfId="1" applyNumberFormat="1" applyFont="1" applyFill="1" applyBorder="1" applyAlignment="1">
      <alignment horizontal="center" vertical="center" wrapText="1"/>
    </xf>
    <xf numFmtId="3" fontId="62" fillId="0" borderId="151" xfId="1" applyNumberFormat="1" applyFont="1" applyFill="1" applyBorder="1" applyAlignment="1">
      <alignment horizontal="center" vertical="center" wrapText="1"/>
    </xf>
    <xf numFmtId="3" fontId="62" fillId="0" borderId="152" xfId="1" applyNumberFormat="1" applyFont="1" applyFill="1" applyBorder="1" applyAlignment="1">
      <alignment horizontal="center" vertical="center" wrapText="1"/>
    </xf>
    <xf numFmtId="2" fontId="62" fillId="0" borderId="152" xfId="1" applyNumberFormat="1" applyFont="1" applyFill="1" applyBorder="1" applyAlignment="1">
      <alignment horizontal="center" vertical="center" wrapText="1"/>
    </xf>
    <xf numFmtId="4" fontId="62" fillId="0" borderId="152" xfId="1" applyNumberFormat="1" applyFont="1" applyFill="1" applyBorder="1" applyAlignment="1">
      <alignment horizontal="center" vertical="center" wrapText="1"/>
    </xf>
    <xf numFmtId="0" fontId="62" fillId="0" borderId="151" xfId="1" applyFont="1" applyFill="1" applyBorder="1" applyAlignment="1">
      <alignment horizontal="center" vertical="center" wrapText="1"/>
    </xf>
    <xf numFmtId="0" fontId="62" fillId="0" borderId="155" xfId="1" applyFont="1" applyFill="1" applyBorder="1" applyAlignment="1">
      <alignment horizontal="center" vertical="center" wrapText="1"/>
    </xf>
    <xf numFmtId="3" fontId="62" fillId="2" borderId="153" xfId="1" applyNumberFormat="1" applyFont="1" applyFill="1" applyBorder="1" applyAlignment="1">
      <alignment horizontal="center" vertical="center" wrapText="1"/>
    </xf>
    <xf numFmtId="2" fontId="62" fillId="2" borderId="153" xfId="1" applyNumberFormat="1" applyFont="1" applyFill="1" applyBorder="1" applyAlignment="1">
      <alignment horizontal="center" vertical="center" wrapText="1"/>
    </xf>
    <xf numFmtId="4" fontId="62" fillId="2" borderId="153" xfId="1" applyNumberFormat="1" applyFont="1" applyFill="1" applyBorder="1" applyAlignment="1">
      <alignment horizontal="center" vertical="center" wrapText="1"/>
    </xf>
    <xf numFmtId="2" fontId="62" fillId="0" borderId="154" xfId="1" applyNumberFormat="1" applyFont="1" applyFill="1" applyBorder="1" applyAlignment="1">
      <alignment horizontal="center" vertical="center" wrapText="1"/>
    </xf>
    <xf numFmtId="3" fontId="62" fillId="0" borderId="153" xfId="1" applyNumberFormat="1" applyFont="1" applyFill="1" applyBorder="1" applyAlignment="1">
      <alignment horizontal="center" vertical="center" wrapText="1"/>
    </xf>
    <xf numFmtId="2" fontId="62" fillId="0" borderId="153" xfId="1" applyNumberFormat="1" applyFont="1" applyFill="1" applyBorder="1" applyAlignment="1">
      <alignment horizontal="center" vertical="center" wrapText="1"/>
    </xf>
    <xf numFmtId="4" fontId="62" fillId="0" borderId="153" xfId="1" applyNumberFormat="1" applyFont="1" applyFill="1" applyBorder="1" applyAlignment="1">
      <alignment horizontal="center" vertical="center" wrapText="1"/>
    </xf>
    <xf numFmtId="2" fontId="28" fillId="0" borderId="2" xfId="0" applyNumberFormat="1" applyFont="1" applyFill="1" applyBorder="1" applyAlignment="1">
      <alignment horizontal="center" vertical="center" wrapText="1"/>
    </xf>
    <xf numFmtId="2" fontId="28" fillId="0" borderId="56" xfId="0" applyNumberFormat="1" applyFont="1" applyFill="1" applyBorder="1" applyAlignment="1">
      <alignment horizontal="center" vertical="center" wrapText="1"/>
    </xf>
    <xf numFmtId="0" fontId="13" fillId="25" borderId="0" xfId="1" applyFont="1" applyFill="1" applyAlignment="1">
      <alignment vertical="center"/>
    </xf>
    <xf numFmtId="0" fontId="13" fillId="2" borderId="196" xfId="1" applyFont="1" applyFill="1" applyBorder="1" applyAlignment="1">
      <alignment horizontal="center" vertical="center"/>
    </xf>
    <xf numFmtId="0" fontId="13" fillId="3" borderId="196" xfId="1" applyFont="1" applyFill="1" applyBorder="1" applyAlignment="1">
      <alignment horizontal="center" vertical="center"/>
    </xf>
    <xf numFmtId="0" fontId="12" fillId="21" borderId="186" xfId="1" applyFont="1" applyFill="1" applyBorder="1" applyAlignment="1">
      <alignment horizontal="center" vertical="center"/>
    </xf>
    <xf numFmtId="3" fontId="17" fillId="0" borderId="195" xfId="1" applyNumberFormat="1" applyFont="1" applyFill="1" applyBorder="1" applyAlignment="1">
      <alignment horizontal="center" vertical="center" wrapText="1"/>
    </xf>
    <xf numFmtId="3" fontId="17" fillId="3" borderId="195" xfId="1" applyNumberFormat="1" applyFont="1" applyFill="1" applyBorder="1" applyAlignment="1">
      <alignment horizontal="center" vertical="center" wrapText="1"/>
    </xf>
    <xf numFmtId="3" fontId="17" fillId="0" borderId="41" xfId="1" applyNumberFormat="1" applyFont="1" applyFill="1" applyBorder="1" applyAlignment="1">
      <alignment horizontal="center" vertical="center" wrapText="1"/>
    </xf>
    <xf numFmtId="3" fontId="17" fillId="0" borderId="121" xfId="1" applyNumberFormat="1" applyFont="1" applyFill="1" applyBorder="1" applyAlignment="1">
      <alignment horizontal="center" vertical="center" wrapText="1"/>
    </xf>
    <xf numFmtId="3" fontId="17" fillId="3" borderId="123" xfId="1" applyNumberFormat="1" applyFont="1" applyFill="1" applyBorder="1" applyAlignment="1">
      <alignment horizontal="center" vertical="center" wrapText="1"/>
    </xf>
    <xf numFmtId="3" fontId="17" fillId="0" borderId="122" xfId="1" applyNumberFormat="1" applyFont="1" applyFill="1" applyBorder="1" applyAlignment="1">
      <alignment horizontal="center" vertical="center" wrapText="1"/>
    </xf>
    <xf numFmtId="0" fontId="10" fillId="0" borderId="0" xfId="3" applyNumberFormat="1" applyFont="1" applyBorder="1" applyAlignment="1">
      <alignment horizontal="center" vertical="center" wrapText="1"/>
    </xf>
    <xf numFmtId="0" fontId="25" fillId="17" borderId="69" xfId="4" applyFont="1" applyFill="1" applyBorder="1" applyAlignment="1">
      <alignment horizontal="center" vertical="center" wrapText="1"/>
    </xf>
    <xf numFmtId="4" fontId="25" fillId="17" borderId="78" xfId="4" applyNumberFormat="1" applyFont="1" applyFill="1" applyBorder="1" applyAlignment="1">
      <alignment horizontal="center" vertical="center" wrapText="1"/>
    </xf>
    <xf numFmtId="0" fontId="25" fillId="17" borderId="199" xfId="4" applyFont="1" applyFill="1" applyBorder="1" applyAlignment="1">
      <alignment horizontal="center" vertical="center" wrapText="1"/>
    </xf>
    <xf numFmtId="4" fontId="25" fillId="17" borderId="199" xfId="4" applyNumberFormat="1" applyFont="1" applyFill="1" applyBorder="1" applyAlignment="1">
      <alignment horizontal="center" vertical="center" wrapText="1"/>
    </xf>
    <xf numFmtId="4" fontId="25" fillId="17" borderId="200" xfId="4" applyNumberFormat="1" applyFont="1" applyFill="1" applyBorder="1" applyAlignment="1">
      <alignment horizontal="center" vertical="center" wrapText="1"/>
    </xf>
    <xf numFmtId="4" fontId="25" fillId="17" borderId="201" xfId="4" applyNumberFormat="1" applyFont="1" applyFill="1" applyBorder="1" applyAlignment="1">
      <alignment horizontal="center" vertical="center" wrapText="1"/>
    </xf>
    <xf numFmtId="0" fontId="33" fillId="3" borderId="27" xfId="4" applyNumberFormat="1" applyFont="1" applyFill="1" applyBorder="1" applyAlignment="1">
      <alignment horizontal="left" vertical="top" wrapText="1"/>
    </xf>
    <xf numFmtId="0" fontId="2" fillId="3" borderId="28" xfId="4" applyNumberFormat="1" applyFont="1" applyFill="1" applyBorder="1" applyAlignment="1">
      <alignment horizontal="left" vertical="top" wrapText="1"/>
    </xf>
    <xf numFmtId="0" fontId="2" fillId="3" borderId="1" xfId="4" applyNumberFormat="1" applyFont="1" applyFill="1" applyBorder="1" applyAlignment="1">
      <alignment horizontal="center" vertical="center" wrapText="1"/>
    </xf>
    <xf numFmtId="4" fontId="2" fillId="3" borderId="1" xfId="4" applyNumberFormat="1" applyFont="1" applyFill="1" applyBorder="1" applyAlignment="1">
      <alignment horizontal="center" vertical="center" wrapText="1"/>
    </xf>
    <xf numFmtId="0" fontId="2" fillId="3" borderId="2" xfId="4" applyNumberFormat="1" applyFont="1" applyFill="1" applyBorder="1" applyAlignment="1">
      <alignment horizontal="center" vertical="center" wrapText="1"/>
    </xf>
    <xf numFmtId="4" fontId="2" fillId="3" borderId="2" xfId="4" applyNumberFormat="1" applyFont="1" applyFill="1" applyBorder="1" applyAlignment="1">
      <alignment horizontal="center" vertical="center" wrapText="1"/>
    </xf>
    <xf numFmtId="2" fontId="2" fillId="3" borderId="1" xfId="3" applyNumberFormat="1" applyFont="1" applyFill="1" applyBorder="1" applyAlignment="1">
      <alignment horizontal="center" vertical="center" wrapText="1"/>
    </xf>
    <xf numFmtId="2" fontId="2" fillId="3" borderId="2" xfId="3" applyNumberFormat="1" applyFont="1" applyFill="1" applyBorder="1" applyAlignment="1">
      <alignment horizontal="center" vertical="center" wrapText="1"/>
    </xf>
    <xf numFmtId="3" fontId="25" fillId="16" borderId="202" xfId="3" applyNumberFormat="1" applyFont="1" applyFill="1" applyBorder="1" applyAlignment="1">
      <alignment horizontal="center" vertical="center" wrapText="1"/>
    </xf>
    <xf numFmtId="2" fontId="8" fillId="2" borderId="2" xfId="3" applyNumberFormat="1" applyFont="1" applyFill="1" applyBorder="1" applyAlignment="1">
      <alignment horizontal="center" vertical="center" wrapText="1"/>
    </xf>
    <xf numFmtId="0" fontId="33" fillId="2" borderId="27" xfId="4" applyNumberFormat="1" applyFont="1" applyFill="1" applyBorder="1" applyAlignment="1">
      <alignment horizontal="left" vertical="top" wrapText="1"/>
    </xf>
    <xf numFmtId="0" fontId="2" fillId="2" borderId="28" xfId="4" applyNumberFormat="1" applyFont="1" applyFill="1" applyBorder="1" applyAlignment="1">
      <alignment horizontal="left" vertical="top" wrapText="1"/>
    </xf>
    <xf numFmtId="0" fontId="2" fillId="2" borderId="1" xfId="4" applyNumberFormat="1" applyFont="1" applyFill="1" applyBorder="1" applyAlignment="1">
      <alignment horizontal="center" vertical="center" wrapText="1"/>
    </xf>
    <xf numFmtId="4" fontId="2" fillId="2" borderId="1" xfId="4" applyNumberFormat="1" applyFont="1" applyFill="1" applyBorder="1" applyAlignment="1">
      <alignment horizontal="center" vertical="center" wrapText="1"/>
    </xf>
    <xf numFmtId="0" fontId="2" fillId="2" borderId="2" xfId="4" applyNumberFormat="1" applyFont="1" applyFill="1" applyBorder="1" applyAlignment="1">
      <alignment horizontal="center" vertical="center" wrapText="1"/>
    </xf>
    <xf numFmtId="4" fontId="2" fillId="2" borderId="2" xfId="4" applyNumberFormat="1" applyFont="1" applyFill="1" applyBorder="1" applyAlignment="1">
      <alignment horizontal="center" vertical="center" wrapText="1"/>
    </xf>
    <xf numFmtId="2" fontId="2" fillId="2" borderId="1" xfId="3" applyNumberFormat="1" applyFont="1" applyFill="1" applyBorder="1" applyAlignment="1">
      <alignment horizontal="center" vertical="center" wrapText="1"/>
    </xf>
    <xf numFmtId="2" fontId="2" fillId="2" borderId="2" xfId="3" applyNumberFormat="1" applyFont="1" applyFill="1" applyBorder="1" applyAlignment="1">
      <alignment horizontal="center" vertical="center" wrapText="1"/>
    </xf>
    <xf numFmtId="3" fontId="7" fillId="0" borderId="54" xfId="0" applyNumberFormat="1" applyFont="1" applyFill="1" applyBorder="1" applyAlignment="1">
      <alignment horizontal="center" vertical="center" wrapText="1"/>
    </xf>
    <xf numFmtId="1" fontId="50" fillId="16" borderId="127" xfId="1" applyNumberFormat="1" applyFont="1" applyFill="1" applyBorder="1" applyAlignment="1">
      <alignment horizontal="center" vertical="center" wrapText="1"/>
    </xf>
    <xf numFmtId="1" fontId="48" fillId="16" borderId="117" xfId="1" applyNumberFormat="1" applyFont="1" applyFill="1" applyBorder="1" applyAlignment="1">
      <alignment horizontal="center" vertical="center" wrapText="1"/>
    </xf>
    <xf numFmtId="3" fontId="17" fillId="0" borderId="54" xfId="1" applyNumberFormat="1" applyFont="1" applyFill="1" applyBorder="1" applyAlignment="1">
      <alignment horizontal="center" vertical="center" wrapText="1"/>
    </xf>
    <xf numFmtId="0" fontId="44" fillId="0" borderId="67" xfId="1" applyFont="1" applyFill="1" applyBorder="1" applyAlignment="1">
      <alignment horizontal="left" vertical="top" wrapText="1"/>
    </xf>
    <xf numFmtId="3" fontId="54" fillId="16" borderId="2" xfId="1"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0" fontId="54" fillId="16" borderId="2" xfId="1" applyFont="1" applyFill="1" applyBorder="1" applyAlignment="1">
      <alignment horizontal="center" vertical="center" wrapText="1"/>
    </xf>
    <xf numFmtId="0" fontId="54" fillId="17" borderId="2" xfId="4" applyFont="1" applyFill="1" applyBorder="1" applyAlignment="1">
      <alignment horizontal="center" vertical="center" wrapText="1"/>
    </xf>
    <xf numFmtId="0" fontId="54" fillId="16" borderId="2" xfId="1" applyNumberFormat="1" applyFont="1" applyFill="1" applyBorder="1" applyAlignment="1">
      <alignment horizontal="center" vertical="center" wrapText="1"/>
    </xf>
    <xf numFmtId="4" fontId="54" fillId="16" borderId="2" xfId="1" applyNumberFormat="1" applyFont="1" applyFill="1" applyBorder="1" applyAlignment="1">
      <alignment horizontal="center" vertical="center" wrapText="1"/>
    </xf>
    <xf numFmtId="4" fontId="54" fillId="16" borderId="6" xfId="1" applyNumberFormat="1" applyFont="1" applyFill="1" applyBorder="1" applyAlignment="1">
      <alignment horizontal="center" vertical="center" wrapText="1"/>
    </xf>
    <xf numFmtId="0" fontId="25" fillId="16" borderId="2" xfId="3" applyFont="1" applyFill="1" applyBorder="1" applyAlignment="1">
      <alignment horizontal="center" vertical="center" wrapText="1"/>
    </xf>
    <xf numFmtId="4" fontId="25" fillId="16" borderId="2" xfId="3" applyNumberFormat="1" applyFont="1" applyFill="1" applyBorder="1" applyAlignment="1">
      <alignment horizontal="center" vertical="center" wrapText="1"/>
    </xf>
    <xf numFmtId="0" fontId="10" fillId="0" borderId="0" xfId="3" applyNumberFormat="1" applyFont="1" applyBorder="1" applyAlignment="1">
      <alignment horizontal="center" vertical="center" wrapText="1"/>
    </xf>
    <xf numFmtId="0" fontId="25" fillId="17" borderId="2" xfId="4" applyFont="1" applyFill="1" applyBorder="1" applyAlignment="1">
      <alignment horizontal="center" vertical="center" wrapText="1"/>
    </xf>
    <xf numFmtId="4" fontId="25" fillId="16" borderId="177" xfId="3" applyNumberFormat="1" applyFont="1" applyFill="1" applyBorder="1" applyAlignment="1">
      <alignment horizontal="center" vertical="center" wrapText="1"/>
    </xf>
    <xf numFmtId="4" fontId="25" fillId="16" borderId="5" xfId="3" applyNumberFormat="1" applyFont="1" applyFill="1" applyBorder="1" applyAlignment="1">
      <alignment horizontal="center" vertical="center" wrapText="1"/>
    </xf>
    <xf numFmtId="0" fontId="25" fillId="16" borderId="177" xfId="3" applyFont="1" applyFill="1" applyBorder="1" applyAlignment="1">
      <alignment horizontal="center" vertical="center" wrapText="1"/>
    </xf>
    <xf numFmtId="0" fontId="10" fillId="0" borderId="0" xfId="8" applyNumberFormat="1" applyFont="1" applyBorder="1" applyAlignment="1">
      <alignment horizontal="center" vertical="center" wrapText="1"/>
    </xf>
    <xf numFmtId="3" fontId="7" fillId="18" borderId="1" xfId="1" applyNumberFormat="1"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62" fillId="3" borderId="54" xfId="1" applyFont="1" applyFill="1" applyBorder="1" applyAlignment="1">
      <alignment horizontal="left" vertical="center" wrapText="1"/>
    </xf>
    <xf numFmtId="3" fontId="17" fillId="0" borderId="105" xfId="1" applyNumberFormat="1" applyFont="1" applyFill="1" applyBorder="1" applyAlignment="1">
      <alignment horizontal="center" vertical="center" wrapText="1"/>
    </xf>
    <xf numFmtId="3" fontId="17" fillId="3" borderId="1" xfId="1" applyNumberFormat="1" applyFont="1" applyFill="1" applyBorder="1" applyAlignment="1">
      <alignment horizontal="center" vertical="center" wrapText="1"/>
    </xf>
    <xf numFmtId="3" fontId="48" fillId="16" borderId="126" xfId="1" applyNumberFormat="1" applyFont="1" applyFill="1" applyBorder="1" applyAlignment="1">
      <alignment horizontal="center" vertical="center" wrapText="1"/>
    </xf>
    <xf numFmtId="3" fontId="48" fillId="16" borderId="131" xfId="1" applyNumberFormat="1" applyFont="1" applyFill="1" applyBorder="1" applyAlignment="1">
      <alignment horizontal="center" vertical="center" wrapText="1"/>
    </xf>
    <xf numFmtId="3" fontId="17" fillId="0" borderId="106" xfId="1" applyNumberFormat="1" applyFont="1" applyFill="1" applyBorder="1" applyAlignment="1">
      <alignment horizontal="center" vertical="center" wrapText="1"/>
    </xf>
    <xf numFmtId="3" fontId="17" fillId="3" borderId="28" xfId="1" applyNumberFormat="1" applyFont="1" applyFill="1" applyBorder="1" applyAlignment="1">
      <alignment horizontal="center" vertical="center" wrapText="1"/>
    </xf>
    <xf numFmtId="3" fontId="17" fillId="3" borderId="54" xfId="1" applyNumberFormat="1" applyFont="1" applyFill="1" applyBorder="1" applyAlignment="1">
      <alignment horizontal="center" vertical="center" wrapText="1"/>
    </xf>
    <xf numFmtId="0" fontId="9" fillId="0" borderId="0" xfId="8" applyNumberFormat="1" applyFont="1" applyBorder="1" applyAlignment="1">
      <alignment horizontal="right" vertical="center" wrapText="1"/>
    </xf>
    <xf numFmtId="0" fontId="22" fillId="17" borderId="2" xfId="4" applyFont="1" applyFill="1" applyBorder="1" applyAlignment="1">
      <alignment horizontal="center" vertical="center" wrapText="1"/>
    </xf>
    <xf numFmtId="0" fontId="22" fillId="16" borderId="2" xfId="8" applyFont="1" applyFill="1" applyBorder="1" applyAlignment="1">
      <alignment horizontal="center" vertical="center" wrapText="1"/>
    </xf>
    <xf numFmtId="0" fontId="37" fillId="6" borderId="2" xfId="0" applyFont="1" applyFill="1" applyBorder="1" applyAlignment="1">
      <alignment horizontal="center" vertical="center" wrapText="1"/>
    </xf>
    <xf numFmtId="0" fontId="28" fillId="6" borderId="2" xfId="0" applyFont="1" applyFill="1" applyBorder="1" applyAlignment="1">
      <alignment horizontal="center" vertical="center" wrapText="1"/>
    </xf>
    <xf numFmtId="3" fontId="28" fillId="6" borderId="2" xfId="0" applyNumberFormat="1" applyFont="1" applyFill="1" applyBorder="1" applyAlignment="1">
      <alignment horizontal="center" vertical="center" wrapText="1"/>
    </xf>
    <xf numFmtId="4" fontId="28" fillId="6" borderId="2" xfId="0" applyNumberFormat="1" applyFont="1" applyFill="1" applyBorder="1" applyAlignment="1">
      <alignment horizontal="center" vertical="center" wrapText="1"/>
    </xf>
    <xf numFmtId="0" fontId="37" fillId="0" borderId="6" xfId="0" applyFont="1" applyBorder="1" applyAlignment="1">
      <alignment horizontal="center" vertical="center" wrapText="1"/>
    </xf>
    <xf numFmtId="0" fontId="28" fillId="0" borderId="204" xfId="0" applyFont="1" applyBorder="1" applyAlignment="1">
      <alignment horizontal="center" vertical="center" wrapText="1"/>
    </xf>
    <xf numFmtId="3" fontId="28" fillId="19" borderId="2" xfId="0" applyNumberFormat="1" applyFont="1" applyFill="1" applyBorder="1" applyAlignment="1">
      <alignment horizontal="center" vertical="center" wrapText="1"/>
    </xf>
    <xf numFmtId="3" fontId="28" fillId="0" borderId="2" xfId="0" applyNumberFormat="1" applyFont="1" applyBorder="1" applyAlignment="1">
      <alignment horizontal="center" vertical="center" wrapText="1"/>
    </xf>
    <xf numFmtId="4" fontId="28" fillId="19"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3" fontId="28" fillId="0" borderId="2" xfId="0" applyNumberFormat="1" applyFont="1" applyFill="1" applyBorder="1" applyAlignment="1">
      <alignment horizontal="center" vertical="center" wrapText="1"/>
    </xf>
    <xf numFmtId="3" fontId="28" fillId="0" borderId="2" xfId="0" applyNumberFormat="1" applyFont="1" applyBorder="1" applyAlignment="1">
      <alignment horizontal="center"/>
    </xf>
    <xf numFmtId="4" fontId="28" fillId="0" borderId="2" xfId="0" applyNumberFormat="1" applyFont="1" applyFill="1" applyBorder="1" applyAlignment="1">
      <alignment horizontal="center" vertical="center" wrapText="1"/>
    </xf>
    <xf numFmtId="0" fontId="8" fillId="0" borderId="209" xfId="5" applyFont="1" applyFill="1" applyBorder="1" applyAlignment="1">
      <alignment horizontal="center" vertical="center" wrapText="1"/>
    </xf>
    <xf numFmtId="0" fontId="2" fillId="0" borderId="209" xfId="1" applyFont="1" applyFill="1" applyBorder="1" applyAlignment="1">
      <alignment horizontal="left" vertical="center" wrapText="1"/>
    </xf>
    <xf numFmtId="3" fontId="62" fillId="0" borderId="210" xfId="1" applyNumberFormat="1" applyFont="1" applyFill="1" applyBorder="1" applyAlignment="1">
      <alignment horizontal="center" vertical="center" wrapText="1"/>
    </xf>
    <xf numFmtId="3" fontId="62" fillId="0" borderId="3" xfId="1" applyNumberFormat="1" applyFont="1" applyFill="1" applyBorder="1" applyAlignment="1">
      <alignment horizontal="center" vertical="center" wrapText="1"/>
    </xf>
    <xf numFmtId="2" fontId="62" fillId="0" borderId="3" xfId="1" applyNumberFormat="1" applyFont="1" applyFill="1" applyBorder="1" applyAlignment="1">
      <alignment horizontal="center" vertical="center" wrapText="1"/>
    </xf>
    <xf numFmtId="4" fontId="62" fillId="0" borderId="3" xfId="1" applyNumberFormat="1" applyFont="1" applyFill="1" applyBorder="1" applyAlignment="1">
      <alignment horizontal="center" vertical="center" wrapText="1"/>
    </xf>
    <xf numFmtId="10" fontId="7" fillId="2" borderId="2" xfId="2" applyNumberFormat="1" applyFont="1" applyFill="1" applyBorder="1" applyAlignment="1">
      <alignment horizontal="center" vertical="center" wrapText="1"/>
    </xf>
    <xf numFmtId="10" fontId="21" fillId="23" borderId="2" xfId="2" applyNumberFormat="1" applyFont="1" applyFill="1" applyBorder="1" applyAlignment="1">
      <alignment horizontal="center" vertical="center" wrapText="1"/>
    </xf>
    <xf numFmtId="4" fontId="53" fillId="0" borderId="148" xfId="1" applyNumberFormat="1" applyFont="1" applyFill="1" applyBorder="1" applyAlignment="1">
      <alignment horizontal="center" vertical="center" wrapText="1"/>
    </xf>
    <xf numFmtId="4" fontId="64" fillId="0" borderId="148" xfId="1" applyNumberFormat="1" applyFont="1" applyFill="1" applyBorder="1" applyAlignment="1">
      <alignment horizontal="center" vertical="center" wrapText="1"/>
    </xf>
    <xf numFmtId="4" fontId="65" fillId="0" borderId="2" xfId="1" applyNumberFormat="1" applyFont="1" applyFill="1" applyBorder="1" applyAlignment="1">
      <alignment horizontal="center" vertical="center" wrapText="1"/>
    </xf>
    <xf numFmtId="4" fontId="65" fillId="18" borderId="2" xfId="1" applyNumberFormat="1" applyFont="1" applyFill="1" applyBorder="1" applyAlignment="1">
      <alignment horizontal="center" vertical="center" wrapText="1"/>
    </xf>
    <xf numFmtId="4" fontId="65" fillId="0" borderId="3" xfId="1" applyNumberFormat="1" applyFont="1" applyFill="1" applyBorder="1" applyAlignment="1">
      <alignment horizontal="center" vertical="center" wrapText="1"/>
    </xf>
    <xf numFmtId="4" fontId="65" fillId="18" borderId="3" xfId="1" applyNumberFormat="1" applyFont="1" applyFill="1" applyBorder="1" applyAlignment="1">
      <alignment horizontal="center" vertical="center" wrapText="1"/>
    </xf>
    <xf numFmtId="4" fontId="53" fillId="18" borderId="3" xfId="1" applyNumberFormat="1" applyFont="1" applyFill="1" applyBorder="1" applyAlignment="1">
      <alignment horizontal="center" vertical="center" wrapText="1"/>
    </xf>
    <xf numFmtId="4" fontId="44" fillId="18" borderId="3" xfId="1" applyNumberFormat="1" applyFont="1" applyFill="1" applyBorder="1" applyAlignment="1">
      <alignment horizontal="center" vertical="center" wrapText="1"/>
    </xf>
    <xf numFmtId="1" fontId="25" fillId="16" borderId="69" xfId="3" applyNumberFormat="1" applyFont="1" applyFill="1" applyBorder="1" applyAlignment="1">
      <alignment horizontal="center" vertical="center" wrapText="1"/>
    </xf>
    <xf numFmtId="0" fontId="10" fillId="0" borderId="0" xfId="8" applyNumberFormat="1" applyFont="1" applyBorder="1" applyAlignment="1">
      <alignment horizontal="center" vertical="center" wrapText="1"/>
    </xf>
    <xf numFmtId="4" fontId="9" fillId="0" borderId="0" xfId="1" applyNumberFormat="1" applyFont="1" applyAlignment="1">
      <alignment horizontal="right" vertical="center" wrapText="1"/>
    </xf>
    <xf numFmtId="0" fontId="10" fillId="0" borderId="0" xfId="1" applyFont="1" applyAlignment="1">
      <alignment horizontal="center" vertical="center" wrapText="1"/>
    </xf>
    <xf numFmtId="0" fontId="10" fillId="0" borderId="87" xfId="1" applyFont="1" applyBorder="1" applyAlignment="1">
      <alignment horizontal="center" vertical="center" wrapText="1"/>
    </xf>
    <xf numFmtId="0" fontId="12" fillId="16" borderId="129" xfId="1" applyFont="1" applyFill="1" applyBorder="1" applyAlignment="1">
      <alignment horizontal="center" vertical="center"/>
    </xf>
    <xf numFmtId="0" fontId="12" fillId="16" borderId="88" xfId="1" applyFont="1" applyFill="1" applyBorder="1" applyAlignment="1">
      <alignment horizontal="center" vertical="center"/>
    </xf>
    <xf numFmtId="4" fontId="9" fillId="0" borderId="0" xfId="3" applyNumberFormat="1" applyFont="1" applyAlignment="1">
      <alignment horizontal="right" vertical="center" wrapText="1"/>
    </xf>
    <xf numFmtId="0" fontId="10" fillId="0" borderId="0" xfId="1" applyFont="1" applyAlignment="1">
      <alignment horizontal="center" vertical="center"/>
    </xf>
    <xf numFmtId="4" fontId="15" fillId="0" borderId="0" xfId="1" applyNumberFormat="1" applyFont="1" applyAlignment="1">
      <alignment horizontal="right" vertical="center" wrapText="1"/>
    </xf>
    <xf numFmtId="0" fontId="16" fillId="0" borderId="0" xfId="1" applyFont="1" applyFill="1" applyBorder="1" applyAlignment="1">
      <alignment horizontal="center" vertical="center" wrapText="1"/>
    </xf>
    <xf numFmtId="0" fontId="12" fillId="16" borderId="2" xfId="1" applyFont="1" applyFill="1" applyBorder="1" applyAlignment="1">
      <alignment horizontal="center" vertical="center"/>
    </xf>
    <xf numFmtId="0" fontId="4" fillId="16" borderId="2" xfId="0" applyFont="1" applyFill="1" applyBorder="1"/>
    <xf numFmtId="49" fontId="12" fillId="16" borderId="60" xfId="1" applyNumberFormat="1" applyFont="1" applyFill="1" applyBorder="1" applyAlignment="1">
      <alignment horizontal="center" vertical="center" wrapText="1"/>
    </xf>
    <xf numFmtId="49" fontId="12" fillId="16" borderId="139" xfId="1" applyNumberFormat="1" applyFont="1" applyFill="1" applyBorder="1" applyAlignment="1">
      <alignment horizontal="center" vertical="center" wrapText="1"/>
    </xf>
    <xf numFmtId="0" fontId="12" fillId="16" borderId="61" xfId="1" applyFont="1" applyFill="1" applyBorder="1" applyAlignment="1">
      <alignment horizontal="center" vertical="center" wrapText="1"/>
    </xf>
    <xf numFmtId="0" fontId="12" fillId="16" borderId="140" xfId="1" applyFont="1" applyFill="1" applyBorder="1" applyAlignment="1">
      <alignment horizontal="center" vertical="center" wrapText="1"/>
    </xf>
    <xf numFmtId="0" fontId="21" fillId="17" borderId="63" xfId="4" applyFont="1" applyFill="1" applyBorder="1" applyAlignment="1">
      <alignment horizontal="center" vertical="center" wrapText="1"/>
    </xf>
    <xf numFmtId="0" fontId="21" fillId="17" borderId="68" xfId="4" applyFont="1" applyFill="1" applyBorder="1" applyAlignment="1">
      <alignment horizontal="center" vertical="center" wrapText="1"/>
    </xf>
    <xf numFmtId="0" fontId="21" fillId="16" borderId="64" xfId="1" applyFont="1" applyFill="1" applyBorder="1" applyAlignment="1">
      <alignment horizontal="center" vertical="center" wrapText="1"/>
    </xf>
    <xf numFmtId="0" fontId="21" fillId="16" borderId="69" xfId="1" applyFont="1" applyFill="1" applyBorder="1" applyAlignment="1">
      <alignment horizontal="center" vertical="center" wrapText="1"/>
    </xf>
    <xf numFmtId="4" fontId="9" fillId="0" borderId="0" xfId="2" applyNumberFormat="1" applyFont="1" applyAlignment="1">
      <alignment horizontal="right" vertical="center" wrapText="1"/>
    </xf>
    <xf numFmtId="0" fontId="21" fillId="16" borderId="136" xfId="2" applyFont="1" applyFill="1" applyBorder="1" applyAlignment="1">
      <alignment horizontal="center" vertical="center" wrapText="1"/>
    </xf>
    <xf numFmtId="0" fontId="21" fillId="16" borderId="137" xfId="2" applyFont="1" applyFill="1" applyBorder="1" applyAlignment="1">
      <alignment horizontal="center" vertical="center" wrapText="1"/>
    </xf>
    <xf numFmtId="0" fontId="6" fillId="0" borderId="0" xfId="2" applyFont="1" applyBorder="1" applyAlignment="1">
      <alignment horizontal="center" vertical="center" wrapText="1"/>
    </xf>
    <xf numFmtId="0" fontId="54" fillId="16" borderId="2" xfId="1" applyFont="1" applyFill="1" applyBorder="1" applyAlignment="1">
      <alignment horizontal="center" vertical="center" wrapText="1"/>
    </xf>
    <xf numFmtId="49" fontId="10" fillId="0" borderId="0" xfId="1" applyNumberFormat="1" applyFont="1" applyBorder="1" applyAlignment="1">
      <alignment horizontal="center" vertical="center" wrapText="1"/>
    </xf>
    <xf numFmtId="0" fontId="54" fillId="17" borderId="2" xfId="4" applyFont="1" applyFill="1" applyBorder="1" applyAlignment="1">
      <alignment horizontal="center" vertical="center" wrapText="1"/>
    </xf>
    <xf numFmtId="0" fontId="54" fillId="16" borderId="2" xfId="1" applyNumberFormat="1" applyFont="1" applyFill="1" applyBorder="1" applyAlignment="1">
      <alignment horizontal="center" vertical="center" wrapText="1"/>
    </xf>
    <xf numFmtId="4" fontId="54" fillId="16" borderId="2" xfId="1" applyNumberFormat="1" applyFont="1" applyFill="1" applyBorder="1" applyAlignment="1">
      <alignment horizontal="center" vertical="center" wrapText="1"/>
    </xf>
    <xf numFmtId="4" fontId="54" fillId="16" borderId="6" xfId="1" applyNumberFormat="1" applyFont="1" applyFill="1" applyBorder="1" applyAlignment="1">
      <alignment horizontal="center" vertical="center" wrapText="1"/>
    </xf>
    <xf numFmtId="0" fontId="25" fillId="16" borderId="2" xfId="3" applyFont="1" applyFill="1" applyBorder="1" applyAlignment="1">
      <alignment horizontal="center" vertical="center" wrapText="1"/>
    </xf>
    <xf numFmtId="4" fontId="25" fillId="16" borderId="2" xfId="3" applyNumberFormat="1" applyFont="1" applyFill="1" applyBorder="1" applyAlignment="1">
      <alignment horizontal="center" vertical="center" wrapText="1"/>
    </xf>
    <xf numFmtId="0" fontId="10" fillId="0" borderId="0" xfId="3" applyNumberFormat="1" applyFont="1" applyBorder="1" applyAlignment="1">
      <alignment horizontal="center" vertical="center" wrapText="1"/>
    </xf>
    <xf numFmtId="0" fontId="25" fillId="17" borderId="2" xfId="4" applyFont="1" applyFill="1" applyBorder="1" applyAlignment="1">
      <alignment horizontal="center" vertical="center" wrapText="1"/>
    </xf>
    <xf numFmtId="0" fontId="10" fillId="0" borderId="0" xfId="1" applyNumberFormat="1" applyFont="1" applyBorder="1" applyAlignment="1">
      <alignment horizontal="center" vertical="center" wrapText="1"/>
    </xf>
    <xf numFmtId="4" fontId="25" fillId="16" borderId="177" xfId="3" applyNumberFormat="1" applyFont="1" applyFill="1" applyBorder="1" applyAlignment="1">
      <alignment horizontal="center" vertical="center" wrapText="1"/>
    </xf>
    <xf numFmtId="4" fontId="25" fillId="16" borderId="5" xfId="3" applyNumberFormat="1" applyFont="1" applyFill="1" applyBorder="1" applyAlignment="1">
      <alignment horizontal="center" vertical="center" wrapText="1"/>
    </xf>
    <xf numFmtId="0" fontId="25" fillId="16" borderId="176" xfId="3" applyFont="1" applyFill="1" applyBorder="1" applyAlignment="1">
      <alignment horizontal="center" vertical="center" wrapText="1"/>
    </xf>
    <xf numFmtId="0" fontId="25" fillId="17" borderId="176" xfId="4" applyFont="1" applyFill="1" applyBorder="1" applyAlignment="1">
      <alignment horizontal="center" vertical="center" wrapText="1"/>
    </xf>
    <xf numFmtId="0" fontId="25" fillId="17" borderId="178" xfId="4" applyFont="1" applyFill="1" applyBorder="1" applyAlignment="1">
      <alignment horizontal="center" vertical="center" wrapText="1"/>
    </xf>
    <xf numFmtId="0" fontId="25" fillId="17" borderId="177" xfId="4" applyFont="1" applyFill="1" applyBorder="1" applyAlignment="1">
      <alignment horizontal="center" vertical="center" wrapText="1"/>
    </xf>
    <xf numFmtId="0" fontId="25" fillId="16" borderId="179" xfId="3" applyFont="1" applyFill="1" applyBorder="1" applyAlignment="1">
      <alignment horizontal="center" vertical="center" wrapText="1"/>
    </xf>
    <xf numFmtId="0" fontId="25" fillId="16" borderId="180" xfId="3" applyFont="1" applyFill="1" applyBorder="1" applyAlignment="1">
      <alignment horizontal="center" vertical="center" wrapText="1"/>
    </xf>
    <xf numFmtId="0" fontId="25" fillId="16" borderId="182" xfId="3" applyFont="1" applyFill="1" applyBorder="1" applyAlignment="1">
      <alignment horizontal="center" vertical="center" wrapText="1"/>
    </xf>
    <xf numFmtId="0" fontId="25" fillId="16" borderId="177" xfId="3" applyFont="1" applyFill="1" applyBorder="1" applyAlignment="1">
      <alignment horizontal="center" vertical="center" wrapText="1"/>
    </xf>
    <xf numFmtId="0" fontId="25" fillId="17" borderId="118" xfId="4" applyFont="1" applyFill="1" applyBorder="1" applyAlignment="1">
      <alignment horizontal="center" vertical="center" wrapText="1"/>
    </xf>
    <xf numFmtId="0" fontId="25" fillId="17" borderId="69" xfId="4" applyFont="1" applyFill="1" applyBorder="1" applyAlignment="1">
      <alignment horizontal="center" vertical="center" wrapText="1"/>
    </xf>
    <xf numFmtId="4" fontId="25" fillId="16" borderId="61" xfId="3" applyNumberFormat="1" applyFont="1" applyFill="1" applyBorder="1" applyAlignment="1">
      <alignment horizontal="center" vertical="center" wrapText="1"/>
    </xf>
    <xf numFmtId="4" fontId="25" fillId="16" borderId="77" xfId="3" applyNumberFormat="1" applyFont="1" applyFill="1" applyBorder="1" applyAlignment="1">
      <alignment horizontal="center" vertical="center" wrapText="1"/>
    </xf>
    <xf numFmtId="4" fontId="25" fillId="16" borderId="75" xfId="3" applyNumberFormat="1" applyFont="1" applyFill="1" applyBorder="1" applyAlignment="1">
      <alignment horizontal="center" vertical="center" wrapText="1"/>
    </xf>
    <xf numFmtId="4" fontId="25" fillId="16" borderId="72" xfId="3" applyNumberFormat="1" applyFont="1" applyFill="1" applyBorder="1" applyAlignment="1">
      <alignment horizontal="center" vertical="center" wrapText="1"/>
    </xf>
    <xf numFmtId="0" fontId="25" fillId="16" borderId="129" xfId="3" applyFont="1" applyFill="1" applyBorder="1" applyAlignment="1">
      <alignment horizontal="center" vertical="center" wrapText="1"/>
    </xf>
    <xf numFmtId="0" fontId="25" fillId="16" borderId="88" xfId="3" applyFont="1" applyFill="1" applyBorder="1" applyAlignment="1">
      <alignment horizontal="center" vertical="center" wrapText="1"/>
    </xf>
    <xf numFmtId="0" fontId="25" fillId="17" borderId="60" xfId="4" applyFont="1" applyFill="1" applyBorder="1" applyAlignment="1">
      <alignment horizontal="center" vertical="center" wrapText="1"/>
    </xf>
    <xf numFmtId="0" fontId="25" fillId="17" borderId="76" xfId="4" applyFont="1" applyFill="1" applyBorder="1" applyAlignment="1">
      <alignment horizontal="center" vertical="center" wrapText="1"/>
    </xf>
    <xf numFmtId="0" fontId="25" fillId="17" borderId="61" xfId="4" applyFont="1" applyFill="1" applyBorder="1" applyAlignment="1">
      <alignment horizontal="center" vertical="center" wrapText="1"/>
    </xf>
    <xf numFmtId="0" fontId="25" fillId="17" borderId="77" xfId="4" applyFont="1" applyFill="1" applyBorder="1" applyAlignment="1">
      <alignment horizontal="center" vertical="center" wrapText="1"/>
    </xf>
    <xf numFmtId="0" fontId="25" fillId="16" borderId="84" xfId="3" applyFont="1" applyFill="1" applyBorder="1" applyAlignment="1">
      <alignment horizontal="center" vertical="center" wrapText="1"/>
    </xf>
    <xf numFmtId="0" fontId="25" fillId="16" borderId="85" xfId="3" applyFont="1" applyFill="1" applyBorder="1" applyAlignment="1">
      <alignment horizontal="center" vertical="center" wrapText="1"/>
    </xf>
    <xf numFmtId="0" fontId="25" fillId="16" borderId="197" xfId="3" applyFont="1" applyFill="1" applyBorder="1" applyAlignment="1">
      <alignment horizontal="center" vertical="top" wrapText="1"/>
    </xf>
    <xf numFmtId="0" fontId="25" fillId="16" borderId="198" xfId="3" applyFont="1" applyFill="1" applyBorder="1" applyAlignment="1">
      <alignment horizontal="center" vertical="top" wrapText="1"/>
    </xf>
    <xf numFmtId="0" fontId="61" fillId="2" borderId="194" xfId="8" applyFont="1" applyFill="1" applyBorder="1" applyAlignment="1">
      <alignment horizontal="center" vertical="center" wrapText="1"/>
    </xf>
    <xf numFmtId="0" fontId="8" fillId="2" borderId="194" xfId="8" applyFont="1" applyFill="1" applyBorder="1" applyAlignment="1">
      <alignment horizontal="center" vertical="center" wrapText="1"/>
    </xf>
    <xf numFmtId="4" fontId="22" fillId="16" borderId="61" xfId="8" applyNumberFormat="1" applyFont="1" applyFill="1" applyBorder="1" applyAlignment="1">
      <alignment horizontal="center" vertical="center" wrapText="1"/>
    </xf>
    <xf numFmtId="4" fontId="22" fillId="16" borderId="77" xfId="8" applyNumberFormat="1" applyFont="1" applyFill="1" applyBorder="1" applyAlignment="1">
      <alignment horizontal="center" vertical="center" wrapText="1"/>
    </xf>
    <xf numFmtId="4" fontId="22" fillId="16" borderId="82" xfId="8" applyNumberFormat="1" applyFont="1" applyFill="1" applyBorder="1" applyAlignment="1">
      <alignment horizontal="center" vertical="center" wrapText="1"/>
    </xf>
    <xf numFmtId="4" fontId="22" fillId="16" borderId="83" xfId="8" applyNumberFormat="1" applyFont="1" applyFill="1" applyBorder="1" applyAlignment="1">
      <alignment horizontal="center" vertical="center" wrapText="1"/>
    </xf>
    <xf numFmtId="4" fontId="22" fillId="16" borderId="93" xfId="8" applyNumberFormat="1" applyFont="1" applyFill="1" applyBorder="1" applyAlignment="1">
      <alignment horizontal="center" vertical="center" wrapText="1"/>
    </xf>
    <xf numFmtId="4" fontId="22" fillId="16" borderId="94" xfId="8" applyNumberFormat="1" applyFont="1" applyFill="1" applyBorder="1" applyAlignment="1">
      <alignment horizontal="center" vertical="center" wrapText="1"/>
    </xf>
    <xf numFmtId="0" fontId="12" fillId="16" borderId="89" xfId="9" applyFont="1" applyFill="1" applyBorder="1" applyAlignment="1">
      <alignment horizontal="center" vertical="center"/>
    </xf>
    <xf numFmtId="0" fontId="4" fillId="16" borderId="92" xfId="0" applyFont="1" applyFill="1" applyBorder="1"/>
    <xf numFmtId="4" fontId="9" fillId="0" borderId="0" xfId="8" applyNumberFormat="1" applyFont="1" applyAlignment="1">
      <alignment horizontal="right" vertical="center" wrapText="1"/>
    </xf>
    <xf numFmtId="0" fontId="10" fillId="0" borderId="0" xfId="8" applyNumberFormat="1" applyFont="1" applyBorder="1" applyAlignment="1">
      <alignment horizontal="center" vertical="center" wrapText="1"/>
    </xf>
    <xf numFmtId="0" fontId="22" fillId="17" borderId="60" xfId="4" applyFont="1" applyFill="1" applyBorder="1" applyAlignment="1">
      <alignment horizontal="center" vertical="center" wrapText="1"/>
    </xf>
    <xf numFmtId="0" fontId="22" fillId="17" borderId="76" xfId="4" applyFont="1" applyFill="1" applyBorder="1" applyAlignment="1">
      <alignment horizontal="center" vertical="center" wrapText="1"/>
    </xf>
    <xf numFmtId="0" fontId="22" fillId="17" borderId="82" xfId="4" applyFont="1" applyFill="1" applyBorder="1" applyAlignment="1">
      <alignment horizontal="center" vertical="center" wrapText="1"/>
    </xf>
    <xf numFmtId="0" fontId="22" fillId="17" borderId="83" xfId="4" applyFont="1" applyFill="1" applyBorder="1" applyAlignment="1">
      <alignment horizontal="center" vertical="center" wrapText="1"/>
    </xf>
    <xf numFmtId="0" fontId="22" fillId="16" borderId="80" xfId="8" applyFont="1" applyFill="1" applyBorder="1" applyAlignment="1">
      <alignment horizontal="center" vertical="center" wrapText="1"/>
    </xf>
    <xf numFmtId="0" fontId="22" fillId="16" borderId="95" xfId="8" applyFont="1" applyFill="1" applyBorder="1" applyAlignment="1">
      <alignment horizontal="center" vertical="center" wrapText="1"/>
    </xf>
    <xf numFmtId="0" fontId="22" fillId="16" borderId="74" xfId="8" applyFont="1" applyFill="1" applyBorder="1" applyAlignment="1">
      <alignment horizontal="center" vertical="center" wrapText="1"/>
    </xf>
    <xf numFmtId="0" fontId="22" fillId="16" borderId="73" xfId="8" applyFont="1" applyFill="1" applyBorder="1" applyAlignment="1">
      <alignment horizontal="center" vertical="center" wrapText="1"/>
    </xf>
    <xf numFmtId="0" fontId="22" fillId="16" borderId="61" xfId="8" applyFont="1" applyFill="1" applyBorder="1" applyAlignment="1">
      <alignment horizontal="center" vertical="center" wrapText="1"/>
    </xf>
    <xf numFmtId="0" fontId="22" fillId="16" borderId="77" xfId="8" applyFont="1" applyFill="1" applyBorder="1" applyAlignment="1">
      <alignment horizontal="center" vertical="center" wrapText="1"/>
    </xf>
    <xf numFmtId="0" fontId="22" fillId="17" borderId="64" xfId="4" applyFont="1" applyFill="1" applyBorder="1" applyAlignment="1">
      <alignment horizontal="center" vertical="center" wrapText="1"/>
    </xf>
    <xf numFmtId="0" fontId="22" fillId="17" borderId="69" xfId="4" applyFont="1" applyFill="1" applyBorder="1" applyAlignment="1">
      <alignment horizontal="center" vertical="center" wrapText="1"/>
    </xf>
    <xf numFmtId="0" fontId="48" fillId="16" borderId="129" xfId="1" applyFont="1" applyFill="1" applyBorder="1" applyAlignment="1">
      <alignment horizontal="center" vertical="center" wrapText="1"/>
    </xf>
    <xf numFmtId="0" fontId="48" fillId="16" borderId="87" xfId="1" applyFont="1" applyFill="1" applyBorder="1" applyAlignment="1">
      <alignment horizontal="center" vertical="center" wrapText="1"/>
    </xf>
    <xf numFmtId="0" fontId="25" fillId="17" borderId="113" xfId="4" applyFont="1" applyFill="1" applyBorder="1" applyAlignment="1">
      <alignment horizontal="center" vertical="center" wrapText="1"/>
    </xf>
    <xf numFmtId="0" fontId="25" fillId="17" borderId="114" xfId="4" applyFont="1" applyFill="1" applyBorder="1" applyAlignment="1">
      <alignment horizontal="center" vertical="center" wrapText="1"/>
    </xf>
    <xf numFmtId="0" fontId="48" fillId="16" borderId="132" xfId="1" applyFont="1" applyFill="1" applyBorder="1" applyAlignment="1">
      <alignment horizontal="center" vertical="center" wrapText="1"/>
    </xf>
    <xf numFmtId="0" fontId="48" fillId="16" borderId="126" xfId="1" applyFont="1" applyFill="1" applyBorder="1" applyAlignment="1">
      <alignment horizontal="center" vertical="center" wrapText="1"/>
    </xf>
    <xf numFmtId="0" fontId="2" fillId="0" borderId="191" xfId="1" applyFont="1" applyFill="1" applyBorder="1" applyAlignment="1">
      <alignment horizontal="center" vertical="center" wrapText="1"/>
    </xf>
    <xf numFmtId="0" fontId="2" fillId="0" borderId="109" xfId="1" applyFont="1" applyFill="1" applyBorder="1" applyAlignment="1">
      <alignment horizontal="center" vertical="center" wrapText="1"/>
    </xf>
    <xf numFmtId="0" fontId="2" fillId="0" borderId="192" xfId="1" applyFont="1" applyFill="1" applyBorder="1" applyAlignment="1">
      <alignment horizontal="center" vertical="center" wrapText="1"/>
    </xf>
    <xf numFmtId="0" fontId="2" fillId="0" borderId="108" xfId="1" applyFont="1" applyFill="1" applyBorder="1" applyAlignment="1">
      <alignment horizontal="center" vertical="center" wrapText="1"/>
    </xf>
    <xf numFmtId="0" fontId="2" fillId="0" borderId="203" xfId="1" applyFont="1" applyFill="1" applyBorder="1" applyAlignment="1">
      <alignment horizontal="center" vertical="center" wrapText="1"/>
    </xf>
    <xf numFmtId="0" fontId="48" fillId="17" borderId="81" xfId="4" applyFont="1" applyFill="1" applyBorder="1" applyAlignment="1">
      <alignment horizontal="center" vertical="center" wrapText="1"/>
    </xf>
    <xf numFmtId="0" fontId="48" fillId="17" borderId="71" xfId="4" applyFont="1" applyFill="1" applyBorder="1" applyAlignment="1">
      <alignment horizontal="center" vertical="center" wrapText="1"/>
    </xf>
    <xf numFmtId="0" fontId="48" fillId="16" borderId="101" xfId="1" applyFont="1" applyFill="1" applyBorder="1" applyAlignment="1">
      <alignment horizontal="center" vertical="center" wrapText="1"/>
    </xf>
    <xf numFmtId="0" fontId="48" fillId="16" borderId="102" xfId="1" applyFont="1" applyFill="1" applyBorder="1" applyAlignment="1">
      <alignment horizontal="center" vertical="center" wrapText="1"/>
    </xf>
    <xf numFmtId="0" fontId="48" fillId="16" borderId="86" xfId="1" applyFont="1" applyFill="1" applyBorder="1" applyAlignment="1">
      <alignment horizontal="center" vertical="center"/>
    </xf>
    <xf numFmtId="0" fontId="48" fillId="16" borderId="85" xfId="1" applyFont="1" applyFill="1" applyBorder="1" applyAlignment="1">
      <alignment horizontal="center" vertical="center"/>
    </xf>
    <xf numFmtId="0" fontId="48" fillId="16" borderId="84" xfId="1" applyFont="1" applyFill="1" applyBorder="1" applyAlignment="1">
      <alignment horizontal="center" vertical="center"/>
    </xf>
    <xf numFmtId="0" fontId="48" fillId="16" borderId="100" xfId="1" applyFont="1" applyFill="1" applyBorder="1" applyAlignment="1">
      <alignment horizontal="center" vertical="center"/>
    </xf>
    <xf numFmtId="0" fontId="48" fillId="16" borderId="86" xfId="1" applyFont="1" applyFill="1" applyBorder="1" applyAlignment="1">
      <alignment horizontal="center" vertical="center" wrapText="1"/>
    </xf>
    <xf numFmtId="0" fontId="48" fillId="16" borderId="110" xfId="1" applyFont="1" applyFill="1" applyBorder="1" applyAlignment="1">
      <alignment horizontal="center" vertical="center" wrapText="1"/>
    </xf>
    <xf numFmtId="2" fontId="62" fillId="0" borderId="211" xfId="1" applyNumberFormat="1" applyFont="1" applyFill="1" applyBorder="1" applyAlignment="1">
      <alignment horizontal="center" vertical="center" wrapText="1"/>
    </xf>
    <xf numFmtId="2" fontId="62" fillId="0" borderId="213" xfId="1" applyNumberFormat="1" applyFont="1" applyFill="1" applyBorder="1" applyAlignment="1">
      <alignment horizontal="center" vertical="center" wrapText="1"/>
    </xf>
    <xf numFmtId="0" fontId="2" fillId="0" borderId="171" xfId="1" applyFont="1" applyFill="1" applyBorder="1" applyAlignment="1">
      <alignment horizontal="center" vertical="center" wrapText="1"/>
    </xf>
    <xf numFmtId="0" fontId="2" fillId="0" borderId="205" xfId="1" applyFont="1" applyFill="1" applyBorder="1" applyAlignment="1">
      <alignment horizontal="center" vertical="center" wrapText="1"/>
    </xf>
    <xf numFmtId="0" fontId="2" fillId="0" borderId="206" xfId="1" applyFont="1" applyFill="1" applyBorder="1" applyAlignment="1">
      <alignment horizontal="center" vertical="center" wrapText="1"/>
    </xf>
    <xf numFmtId="2" fontId="62" fillId="0" borderId="207" xfId="1" applyNumberFormat="1" applyFont="1" applyFill="1" applyBorder="1" applyAlignment="1">
      <alignment horizontal="center" vertical="center" wrapText="1"/>
    </xf>
    <xf numFmtId="2" fontId="62" fillId="0" borderId="165" xfId="1" applyNumberFormat="1" applyFont="1" applyFill="1" applyBorder="1" applyAlignment="1">
      <alignment horizontal="center" vertical="center" wrapText="1"/>
    </xf>
    <xf numFmtId="2" fontId="62" fillId="0" borderId="208" xfId="1" applyNumberFormat="1" applyFont="1" applyFill="1" applyBorder="1" applyAlignment="1">
      <alignment horizontal="center" vertical="center" wrapText="1"/>
    </xf>
    <xf numFmtId="0" fontId="14" fillId="2" borderId="0" xfId="0" applyFont="1" applyFill="1" applyAlignment="1">
      <alignment horizontal="left" vertical="center" wrapText="1"/>
    </xf>
    <xf numFmtId="0" fontId="0" fillId="2" borderId="0" xfId="0" applyFill="1" applyAlignment="1">
      <alignment horizontal="left" vertical="center" wrapText="1"/>
    </xf>
    <xf numFmtId="0" fontId="25" fillId="17" borderId="156" xfId="4" applyFont="1" applyFill="1" applyBorder="1" applyAlignment="1">
      <alignment horizontal="center" vertical="center" wrapText="1"/>
    </xf>
    <xf numFmtId="0" fontId="25" fillId="17" borderId="163" xfId="4" applyFont="1" applyFill="1" applyBorder="1" applyAlignment="1">
      <alignment horizontal="center" vertical="center" wrapText="1"/>
    </xf>
    <xf numFmtId="0" fontId="25" fillId="17" borderId="157" xfId="4" applyFont="1" applyFill="1" applyBorder="1" applyAlignment="1">
      <alignment horizontal="center" vertical="center" wrapText="1"/>
    </xf>
    <xf numFmtId="0" fontId="25" fillId="16" borderId="158" xfId="1" applyFont="1" applyFill="1" applyBorder="1" applyAlignment="1">
      <alignment horizontal="center" vertical="center" wrapText="1"/>
    </xf>
    <xf numFmtId="0" fontId="25" fillId="16" borderId="102" xfId="1" applyFont="1" applyFill="1" applyBorder="1" applyAlignment="1">
      <alignment horizontal="center" vertical="center" wrapText="1"/>
    </xf>
    <xf numFmtId="0" fontId="25" fillId="16" borderId="159" xfId="1" applyFont="1" applyFill="1" applyBorder="1" applyAlignment="1">
      <alignment horizontal="center" vertical="center" wrapText="1"/>
    </xf>
    <xf numFmtId="0" fontId="25" fillId="16" borderId="160" xfId="1" applyFont="1" applyFill="1" applyBorder="1" applyAlignment="1">
      <alignment horizontal="center" vertical="center" wrapText="1"/>
    </xf>
    <xf numFmtId="0" fontId="25" fillId="16" borderId="161" xfId="1" applyFont="1" applyFill="1" applyBorder="1" applyAlignment="1">
      <alignment horizontal="center" vertical="center" wrapText="1"/>
    </xf>
    <xf numFmtId="0" fontId="25" fillId="16" borderId="162" xfId="1" applyFont="1" applyFill="1" applyBorder="1" applyAlignment="1">
      <alignment horizontal="center" vertical="center" wrapText="1"/>
    </xf>
    <xf numFmtId="0" fontId="25" fillId="16" borderId="90" xfId="1" applyFont="1" applyFill="1" applyBorder="1" applyAlignment="1">
      <alignment horizontal="center" vertical="center" wrapText="1"/>
    </xf>
    <xf numFmtId="0" fontId="25" fillId="16" borderId="104" xfId="1" applyFont="1" applyFill="1" applyBorder="1" applyAlignment="1">
      <alignment horizontal="center" vertical="center" wrapText="1"/>
    </xf>
    <xf numFmtId="0" fontId="25" fillId="16" borderId="91" xfId="1" applyFont="1" applyFill="1" applyBorder="1" applyAlignment="1">
      <alignment horizontal="center" vertical="center" wrapText="1"/>
    </xf>
    <xf numFmtId="0" fontId="25" fillId="16" borderId="125" xfId="1" applyFont="1" applyFill="1" applyBorder="1" applyAlignment="1">
      <alignment horizontal="center" vertical="center" wrapText="1"/>
    </xf>
    <xf numFmtId="0" fontId="6" fillId="0" borderId="0" xfId="1" applyFont="1" applyBorder="1" applyAlignment="1">
      <alignment horizontal="center" vertical="center" wrapText="1"/>
    </xf>
    <xf numFmtId="0" fontId="25" fillId="16" borderId="175" xfId="1" applyFont="1" applyFill="1" applyBorder="1" applyAlignment="1">
      <alignment horizontal="center" vertical="center" wrapText="1"/>
    </xf>
    <xf numFmtId="0" fontId="25" fillId="16" borderId="166" xfId="1" applyFont="1" applyFill="1" applyBorder="1" applyAlignment="1">
      <alignment horizontal="center" vertical="center" wrapText="1"/>
    </xf>
    <xf numFmtId="0" fontId="2" fillId="0" borderId="209" xfId="1" applyFont="1" applyFill="1" applyBorder="1" applyAlignment="1">
      <alignment horizontal="center" vertical="center" wrapText="1"/>
    </xf>
    <xf numFmtId="0" fontId="2" fillId="0" borderId="212" xfId="1" applyFont="1" applyFill="1" applyBorder="1" applyAlignment="1">
      <alignment horizontal="center" vertical="center" wrapText="1"/>
    </xf>
    <xf numFmtId="0" fontId="10" fillId="0" borderId="4" xfId="8" applyNumberFormat="1" applyFont="1" applyBorder="1" applyAlignment="1">
      <alignment horizontal="center" vertical="center" wrapText="1"/>
    </xf>
    <xf numFmtId="0" fontId="41" fillId="0" borderId="29"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1" fillId="0" borderId="42" xfId="1" applyFont="1" applyFill="1" applyBorder="1" applyAlignment="1">
      <alignment horizontal="center" vertical="center" wrapText="1"/>
    </xf>
    <xf numFmtId="0" fontId="41" fillId="4" borderId="29" xfId="1" applyFont="1" applyFill="1" applyBorder="1" applyAlignment="1">
      <alignment horizontal="center" vertical="center" wrapText="1"/>
    </xf>
    <xf numFmtId="0" fontId="41" fillId="4" borderId="42" xfId="1" applyFont="1" applyFill="1" applyBorder="1" applyAlignment="1">
      <alignment horizontal="center" vertical="center" wrapText="1"/>
    </xf>
    <xf numFmtId="0" fontId="36" fillId="8" borderId="31" xfId="1" applyFont="1" applyFill="1" applyBorder="1" applyAlignment="1">
      <alignment horizontal="center" vertical="center" wrapText="1"/>
    </xf>
    <xf numFmtId="0" fontId="36" fillId="8" borderId="32" xfId="1" applyFont="1" applyFill="1" applyBorder="1" applyAlignment="1">
      <alignment horizontal="center" vertical="center" wrapText="1"/>
    </xf>
    <xf numFmtId="0" fontId="36" fillId="8" borderId="33" xfId="1" applyFont="1" applyFill="1" applyBorder="1" applyAlignment="1">
      <alignment horizontal="center" vertical="center" wrapText="1"/>
    </xf>
    <xf numFmtId="0" fontId="36" fillId="7" borderId="7" xfId="4" applyFont="1" applyFill="1" applyBorder="1" applyAlignment="1">
      <alignment horizontal="center" vertical="center" wrapText="1"/>
    </xf>
    <xf numFmtId="0" fontId="36" fillId="7" borderId="10" xfId="4" applyFont="1" applyFill="1" applyBorder="1" applyAlignment="1">
      <alignment horizontal="center" vertical="center" wrapText="1"/>
    </xf>
    <xf numFmtId="0" fontId="36" fillId="7" borderId="8" xfId="4" applyFont="1" applyFill="1" applyBorder="1" applyAlignment="1">
      <alignment horizontal="center" vertical="center" wrapText="1"/>
    </xf>
    <xf numFmtId="0" fontId="36" fillId="7" borderId="11" xfId="4" applyFont="1" applyFill="1" applyBorder="1" applyAlignment="1">
      <alignment horizontal="center" vertical="center" wrapText="1"/>
    </xf>
    <xf numFmtId="0" fontId="36" fillId="8" borderId="9" xfId="1" applyFont="1" applyFill="1" applyBorder="1" applyAlignment="1">
      <alignment horizontal="center" vertical="center" wrapText="1"/>
    </xf>
    <xf numFmtId="0" fontId="36" fillId="8" borderId="12" xfId="1" applyFont="1" applyFill="1" applyBorder="1" applyAlignment="1">
      <alignment horizontal="center" vertical="center" wrapText="1"/>
    </xf>
    <xf numFmtId="0" fontId="36" fillId="8" borderId="20" xfId="1" applyFont="1" applyFill="1" applyBorder="1" applyAlignment="1">
      <alignment horizontal="center" vertical="center"/>
    </xf>
    <xf numFmtId="0" fontId="36" fillId="8" borderId="8" xfId="1" applyFont="1" applyFill="1" applyBorder="1" applyAlignment="1">
      <alignment horizontal="center" vertical="center"/>
    </xf>
    <xf numFmtId="0" fontId="36" fillId="8" borderId="9" xfId="1" applyFont="1" applyFill="1" applyBorder="1" applyAlignment="1">
      <alignment horizontal="center" vertical="center"/>
    </xf>
    <xf numFmtId="0" fontId="36" fillId="8" borderId="38" xfId="1" applyFont="1" applyFill="1" applyBorder="1" applyAlignment="1">
      <alignment horizontal="center" vertical="center" wrapText="1"/>
    </xf>
    <xf numFmtId="0" fontId="36" fillId="8" borderId="37" xfId="1" applyFont="1" applyFill="1" applyBorder="1" applyAlignment="1">
      <alignment horizontal="center" vertical="center" wrapText="1"/>
    </xf>
    <xf numFmtId="4" fontId="9" fillId="0" borderId="0" xfId="11" applyNumberFormat="1" applyFont="1" applyAlignment="1">
      <alignment horizontal="center" vertical="center" wrapText="1"/>
    </xf>
    <xf numFmtId="4" fontId="9" fillId="0" borderId="0" xfId="11" applyNumberFormat="1" applyFont="1" applyAlignment="1">
      <alignment horizontal="right" vertical="center" wrapText="1"/>
    </xf>
    <xf numFmtId="0" fontId="10" fillId="0" borderId="0" xfId="11" applyFont="1" applyAlignment="1">
      <alignment horizontal="center" vertical="center"/>
    </xf>
    <xf numFmtId="0" fontId="33" fillId="7" borderId="29" xfId="4" applyFont="1" applyFill="1" applyBorder="1" applyAlignment="1">
      <alignment horizontal="center" vertical="center" wrapText="1"/>
    </xf>
    <xf numFmtId="0" fontId="33" fillId="7" borderId="24" xfId="4" applyFont="1" applyFill="1" applyBorder="1" applyAlignment="1">
      <alignment horizontal="center" vertical="center" wrapText="1"/>
    </xf>
    <xf numFmtId="0" fontId="33" fillId="7" borderId="42" xfId="4" applyFont="1" applyFill="1" applyBorder="1" applyAlignment="1">
      <alignment horizontal="center" vertical="center" wrapText="1"/>
    </xf>
    <xf numFmtId="0" fontId="33" fillId="8" borderId="21" xfId="11" applyFont="1" applyFill="1" applyBorder="1" applyAlignment="1">
      <alignment horizontal="center" vertical="center" textRotation="90" wrapText="1"/>
    </xf>
    <xf numFmtId="0" fontId="33" fillId="8" borderId="25" xfId="11" applyFont="1" applyFill="1" applyBorder="1" applyAlignment="1">
      <alignment horizontal="center" vertical="center" textRotation="90" wrapText="1"/>
    </xf>
    <xf numFmtId="0" fontId="33" fillId="8" borderId="23" xfId="11" applyFont="1" applyFill="1" applyBorder="1" applyAlignment="1">
      <alignment horizontal="center" vertical="center" textRotation="90" wrapText="1"/>
    </xf>
    <xf numFmtId="0" fontId="33" fillId="8" borderId="34" xfId="11" applyFont="1" applyFill="1" applyBorder="1" applyAlignment="1">
      <alignment horizontal="center" vertical="center" wrapText="1"/>
    </xf>
    <xf numFmtId="0" fontId="33" fillId="8" borderId="36" xfId="11" applyFont="1" applyFill="1" applyBorder="1" applyAlignment="1">
      <alignment horizontal="center" vertical="center" wrapText="1"/>
    </xf>
    <xf numFmtId="0" fontId="33" fillId="8" borderId="20" xfId="11" applyFont="1" applyFill="1" applyBorder="1" applyAlignment="1">
      <alignment horizontal="center" vertical="center" wrapText="1"/>
    </xf>
    <xf numFmtId="0" fontId="6" fillId="0" borderId="0" xfId="11" applyFont="1" applyBorder="1" applyAlignment="1">
      <alignment horizontal="center" vertical="center" wrapText="1"/>
    </xf>
    <xf numFmtId="0" fontId="33" fillId="8" borderId="46" xfId="11" applyFont="1" applyFill="1" applyBorder="1" applyAlignment="1">
      <alignment horizontal="center" vertical="center" wrapText="1"/>
    </xf>
    <xf numFmtId="0" fontId="33" fillId="8" borderId="47" xfId="11" applyFont="1" applyFill="1" applyBorder="1" applyAlignment="1">
      <alignment horizontal="center" vertical="center" wrapText="1"/>
    </xf>
    <xf numFmtId="0" fontId="33" fillId="8" borderId="28" xfId="11" applyFont="1" applyFill="1" applyBorder="1" applyAlignment="1">
      <alignment horizontal="center" vertical="center" wrapText="1"/>
    </xf>
    <xf numFmtId="0" fontId="33" fillId="8" borderId="40" xfId="11" applyFont="1" applyFill="1" applyBorder="1" applyAlignment="1">
      <alignment horizontal="center" vertical="center" wrapText="1"/>
    </xf>
    <xf numFmtId="0" fontId="33" fillId="8" borderId="6" xfId="11" applyFont="1" applyFill="1" applyBorder="1" applyAlignment="1">
      <alignment horizontal="center" vertical="center" wrapText="1"/>
    </xf>
    <xf numFmtId="0" fontId="33" fillId="8" borderId="5" xfId="11" applyFont="1" applyFill="1" applyBorder="1" applyAlignment="1">
      <alignment horizontal="center" vertical="center" wrapText="1"/>
    </xf>
    <xf numFmtId="0" fontId="24" fillId="15" borderId="41" xfId="5" applyFont="1" applyFill="1" applyBorder="1" applyAlignment="1">
      <alignment horizontal="right" vertical="center" wrapText="1"/>
    </xf>
    <xf numFmtId="0" fontId="24" fillId="15" borderId="35" xfId="5" applyFont="1" applyFill="1" applyBorder="1" applyAlignment="1">
      <alignment horizontal="right" vertical="center" wrapText="1"/>
    </xf>
    <xf numFmtId="0" fontId="24" fillId="15" borderId="22" xfId="5" applyFont="1" applyFill="1" applyBorder="1" applyAlignment="1">
      <alignment horizontal="right" vertical="center" wrapText="1"/>
    </xf>
    <xf numFmtId="0" fontId="8" fillId="11" borderId="29" xfId="5" applyFont="1" applyFill="1" applyBorder="1" applyAlignment="1">
      <alignment horizontal="center" vertical="center" wrapText="1"/>
    </xf>
    <xf numFmtId="0" fontId="8" fillId="11" borderId="24" xfId="5" applyFont="1" applyFill="1" applyBorder="1" applyAlignment="1">
      <alignment horizontal="center" vertical="center" wrapText="1"/>
    </xf>
    <xf numFmtId="0" fontId="8" fillId="11" borderId="13" xfId="5" applyFont="1" applyFill="1" applyBorder="1" applyAlignment="1">
      <alignment horizontal="center" vertical="center" wrapText="1"/>
    </xf>
    <xf numFmtId="0" fontId="33" fillId="12" borderId="21" xfId="11" applyFont="1" applyFill="1" applyBorder="1" applyAlignment="1">
      <alignment horizontal="center" vertical="center" textRotation="90" wrapText="1"/>
    </xf>
    <xf numFmtId="0" fontId="33" fillId="12" borderId="25" xfId="11" applyFont="1" applyFill="1" applyBorder="1" applyAlignment="1">
      <alignment horizontal="center" vertical="center" textRotation="90" wrapText="1"/>
    </xf>
    <xf numFmtId="0" fontId="33" fillId="12" borderId="1" xfId="11" applyFont="1" applyFill="1" applyBorder="1" applyAlignment="1">
      <alignment horizontal="center" vertical="center" textRotation="90" wrapText="1"/>
    </xf>
    <xf numFmtId="0" fontId="24" fillId="11" borderId="41" xfId="5" applyFont="1" applyFill="1" applyBorder="1" applyAlignment="1">
      <alignment horizontal="right" vertical="center" wrapText="1"/>
    </xf>
    <xf numFmtId="0" fontId="24" fillId="11" borderId="35" xfId="5" applyFont="1" applyFill="1" applyBorder="1" applyAlignment="1">
      <alignment horizontal="right" vertical="center" wrapText="1"/>
    </xf>
    <xf numFmtId="0" fontId="24" fillId="11" borderId="22" xfId="5" applyFont="1" applyFill="1" applyBorder="1" applyAlignment="1">
      <alignment horizontal="right" vertical="center" wrapText="1"/>
    </xf>
    <xf numFmtId="0" fontId="8" fillId="14" borderId="29" xfId="5" applyFont="1" applyFill="1" applyBorder="1" applyAlignment="1">
      <alignment horizontal="center" vertical="center" wrapText="1"/>
    </xf>
    <xf numFmtId="0" fontId="8" fillId="14" borderId="24" xfId="5" applyFont="1" applyFill="1" applyBorder="1" applyAlignment="1">
      <alignment horizontal="center" vertical="center" wrapText="1"/>
    </xf>
    <xf numFmtId="0" fontId="8" fillId="14" borderId="13" xfId="5" applyFont="1" applyFill="1" applyBorder="1" applyAlignment="1">
      <alignment horizontal="center" vertical="center" wrapText="1"/>
    </xf>
    <xf numFmtId="0" fontId="33" fillId="8" borderId="1" xfId="11" applyFont="1" applyFill="1" applyBorder="1" applyAlignment="1">
      <alignment horizontal="center" vertical="center" textRotation="90" wrapText="1"/>
    </xf>
    <xf numFmtId="0" fontId="8" fillId="15" borderId="29" xfId="5" applyFont="1" applyFill="1" applyBorder="1" applyAlignment="1">
      <alignment horizontal="center" vertical="center" wrapText="1"/>
    </xf>
    <xf numFmtId="0" fontId="8" fillId="15" borderId="24" xfId="5" applyFont="1" applyFill="1" applyBorder="1" applyAlignment="1">
      <alignment horizontal="center" vertical="center" wrapText="1"/>
    </xf>
    <xf numFmtId="0" fontId="8" fillId="15" borderId="13" xfId="5" applyFont="1" applyFill="1" applyBorder="1" applyAlignment="1">
      <alignment horizontal="center" vertical="center" wrapText="1"/>
    </xf>
    <xf numFmtId="0" fontId="33" fillId="9" borderId="21" xfId="11" applyFont="1" applyFill="1" applyBorder="1" applyAlignment="1">
      <alignment horizontal="center" vertical="center" textRotation="90" wrapText="1"/>
    </xf>
    <xf numFmtId="0" fontId="33" fillId="9" borderId="25" xfId="11" applyFont="1" applyFill="1" applyBorder="1" applyAlignment="1">
      <alignment horizontal="center" vertical="center" textRotation="90" wrapText="1"/>
    </xf>
    <xf numFmtId="0" fontId="33" fillId="9" borderId="1" xfId="11" applyFont="1" applyFill="1" applyBorder="1" applyAlignment="1">
      <alignment horizontal="center" vertical="center" textRotation="90" wrapText="1"/>
    </xf>
    <xf numFmtId="0" fontId="7" fillId="8" borderId="48" xfId="11" applyFont="1" applyFill="1" applyBorder="1" applyAlignment="1">
      <alignment horizontal="center" vertical="center" wrapText="1"/>
    </xf>
    <xf numFmtId="0" fontId="7" fillId="8" borderId="49" xfId="11" applyFont="1" applyFill="1" applyBorder="1" applyAlignment="1">
      <alignment horizontal="center" vertical="center" wrapText="1"/>
    </xf>
    <xf numFmtId="0" fontId="7" fillId="8" borderId="45" xfId="11" applyFont="1" applyFill="1" applyBorder="1" applyAlignment="1">
      <alignment horizontal="center" vertical="center" wrapText="1"/>
    </xf>
    <xf numFmtId="4" fontId="15" fillId="0" borderId="0" xfId="1" applyNumberFormat="1" applyFont="1" applyAlignment="1">
      <alignment vertical="center" wrapText="1"/>
    </xf>
    <xf numFmtId="0" fontId="66" fillId="0" borderId="0" xfId="1" applyFont="1" applyFill="1" applyAlignment="1">
      <alignment horizontal="right" vertical="center" wrapText="1"/>
    </xf>
    <xf numFmtId="0" fontId="55" fillId="0" borderId="2" xfId="0" applyFont="1" applyBorder="1" applyAlignment="1">
      <alignment horizontal="left" vertical="top" wrapText="1"/>
    </xf>
  </cellXfs>
  <cellStyles count="12">
    <cellStyle name="Normal 2" xfId="11"/>
    <cellStyle name="Normal_Sheet2 2" xfId="4"/>
    <cellStyle name="Обычный" xfId="0" builtinId="0"/>
    <cellStyle name="Обычный 2" xfId="1"/>
    <cellStyle name="Обычный 2 2" xfId="9"/>
    <cellStyle name="Обычный 3" xfId="2"/>
    <cellStyle name="Обычный 4" xfId="3"/>
    <cellStyle name="Обычный 4 2" xfId="8"/>
    <cellStyle name="Обычный 5" xfId="7"/>
    <cellStyle name="Обычный_sume COP FP  2" xfId="5"/>
    <cellStyle name="Обычный_sume LP  2" xfId="6"/>
    <cellStyle name="Процентный 2" xfId="10"/>
  </cellStyles>
  <dxfs count="0"/>
  <tableStyles count="0" defaultTableStyle="TableStyleMedium2" defaultPivotStyle="PivotStyleLight16"/>
  <colors>
    <mruColors>
      <color rgb="FF16365C"/>
      <color rgb="FFDAE3F3"/>
      <color rgb="FFDB4545"/>
      <color rgb="FFC93535"/>
      <color rgb="FFD1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39186046511627926"/>
          <c:y val="2.3809523809523812E-2"/>
          <c:w val="0.59069767441860477"/>
          <c:h val="0.94897959183673464"/>
        </c:manualLayout>
      </c:layout>
      <c:barChart>
        <c:barDir val="bar"/>
        <c:grouping val="clustered"/>
        <c:ser>
          <c:idx val="0"/>
          <c:order val="0"/>
          <c:spPr>
            <a:solidFill>
              <a:schemeClr val="accent5">
                <a:lumMod val="50000"/>
              </a:schemeClr>
            </a:solidFill>
            <a:ln w="9525">
              <a:solidFill>
                <a:srgbClr val="002060"/>
              </a:solidFill>
            </a:ln>
            <a:effectLst/>
          </c:spPr>
          <c:dLbls>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en-US"/>
              </a:p>
            </c:txPr>
            <c:showVal val="1"/>
            <c:extLst>
              <c:ext xmlns:c15="http://schemas.microsoft.com/office/drawing/2012/chart" uri="{CE6537A1-D6FC-4f65-9D91-7224C49458BB}">
                <c15:layout/>
                <c15:showLeaderLines val="0"/>
              </c:ext>
            </c:extLst>
          </c:dLbls>
          <c:cat>
            <c:strRef>
              <c:f>'Anexa 01'!$B$6:$B$32</c:f>
              <c:strCache>
                <c:ptCount val="27"/>
                <c:pt idx="0">
                  <c:v>Anunţ de intenţie</c:v>
                </c:pt>
                <c:pt idx="1">
                  <c:v>Anunț de publicare privind Acord Cadru</c:v>
                </c:pt>
                <c:pt idx="2">
                  <c:v>Darea de seamă privind Acord Cadru</c:v>
                </c:pt>
                <c:pt idx="3">
                  <c:v>Anunţ de publicare pentru licitaţii publice</c:v>
                </c:pt>
                <c:pt idx="4">
                  <c:v>Darea de seamă privind licitaţia publică</c:v>
                </c:pt>
                <c:pt idx="5">
                  <c:v>Anunţ de publicare pentru licitaţii publice prin SIA RSAP Mtender</c:v>
                </c:pt>
                <c:pt idx="6">
                  <c:v>Darea de seamă privind licitaţia publică desfășurată prin SIA RSAP MTender</c:v>
                </c:pt>
                <c:pt idx="7">
                  <c:v>Anunţ de publicare pentru cererea ofertei de preţ</c:v>
                </c:pt>
                <c:pt idx="8">
                  <c:v>Darea de seamă privind cererea ofertei de preţ</c:v>
                </c:pt>
                <c:pt idx="9">
                  <c:v>Anunţ de publicare pentru cererea ofertei de preţ prin SIA RSAP Mtender</c:v>
                </c:pt>
                <c:pt idx="10">
                  <c:v>Darea de seamă privind cererea ofertei de preţ desfășurată prin SIA RSAP Mtender</c:v>
                </c:pt>
                <c:pt idx="11">
                  <c:v>Dare de seamă privind cererea ofertei de preţ fără publicare</c:v>
                </c:pt>
                <c:pt idx="12">
                  <c:v>Darea de seamă privind negocierea fără publicare</c:v>
                </c:pt>
                <c:pt idx="13">
                  <c:v>Darea de seamă privind negocierea fără publicare desfășurată prin SIA RSAP MTender</c:v>
                </c:pt>
                <c:pt idx="14">
                  <c:v>Dare de seamă privind achiziţiile de mică valoare</c:v>
                </c:pt>
                <c:pt idx="15">
                  <c:v>Modificarea dării de seamă</c:v>
                </c:pt>
                <c:pt idx="16">
                  <c:v>Modificarea dării de seamă pentru procedurile desfășurate prin SIA RSAP MTender</c:v>
                </c:pt>
                <c:pt idx="17">
                  <c:v>Decizie atribuire contract</c:v>
                </c:pt>
                <c:pt idx="18">
                  <c:v>Decizie anulare procedură</c:v>
                </c:pt>
                <c:pt idx="19">
                  <c:v>Informare excepții</c:v>
                </c:pt>
                <c:pt idx="20">
                  <c:v>Demers de diferit gen</c:v>
                </c:pt>
                <c:pt idx="21">
                  <c:v>Indicaţii de diferit gen</c:v>
                </c:pt>
                <c:pt idx="22">
                  <c:v>Ordin</c:v>
                </c:pt>
                <c:pt idx="23">
                  <c:v>Scrisori de diferit gen</c:v>
                </c:pt>
                <c:pt idx="24">
                  <c:v>Solicitare</c:v>
                </c:pt>
                <c:pt idx="25">
                  <c:v>Altele</c:v>
                </c:pt>
                <c:pt idx="26">
                  <c:v>TOTAL:</c:v>
                </c:pt>
              </c:strCache>
            </c:strRef>
          </c:cat>
          <c:val>
            <c:numRef>
              <c:f>'Anexa 01'!$D$6:$D$32</c:f>
              <c:numCache>
                <c:formatCode>General</c:formatCode>
                <c:ptCount val="27"/>
                <c:pt idx="0">
                  <c:v>98</c:v>
                </c:pt>
                <c:pt idx="1">
                  <c:v>39</c:v>
                </c:pt>
                <c:pt idx="2">
                  <c:v>39</c:v>
                </c:pt>
                <c:pt idx="3">
                  <c:v>481</c:v>
                </c:pt>
                <c:pt idx="4">
                  <c:v>528</c:v>
                </c:pt>
                <c:pt idx="5">
                  <c:v>241</c:v>
                </c:pt>
                <c:pt idx="6">
                  <c:v>245</c:v>
                </c:pt>
                <c:pt idx="7">
                  <c:v>2411</c:v>
                </c:pt>
                <c:pt idx="8">
                  <c:v>2492</c:v>
                </c:pt>
                <c:pt idx="9">
                  <c:v>22</c:v>
                </c:pt>
                <c:pt idx="10">
                  <c:v>509</c:v>
                </c:pt>
                <c:pt idx="11">
                  <c:v>2325</c:v>
                </c:pt>
                <c:pt idx="12">
                  <c:v>847</c:v>
                </c:pt>
                <c:pt idx="13">
                  <c:v>20</c:v>
                </c:pt>
                <c:pt idx="14">
                  <c:v>1173</c:v>
                </c:pt>
                <c:pt idx="15">
                  <c:v>765</c:v>
                </c:pt>
                <c:pt idx="16">
                  <c:v>14</c:v>
                </c:pt>
                <c:pt idx="17">
                  <c:v>876</c:v>
                </c:pt>
                <c:pt idx="18">
                  <c:v>125</c:v>
                </c:pt>
                <c:pt idx="19">
                  <c:v>3</c:v>
                </c:pt>
                <c:pt idx="20">
                  <c:v>36</c:v>
                </c:pt>
                <c:pt idx="21">
                  <c:v>16</c:v>
                </c:pt>
                <c:pt idx="22">
                  <c:v>7</c:v>
                </c:pt>
                <c:pt idx="23">
                  <c:v>1656</c:v>
                </c:pt>
                <c:pt idx="24">
                  <c:v>128</c:v>
                </c:pt>
                <c:pt idx="25">
                  <c:v>1104</c:v>
                </c:pt>
                <c:pt idx="26">
                  <c:v>15718</c:v>
                </c:pt>
              </c:numCache>
            </c:numRef>
          </c:val>
        </c:ser>
        <c:dLbls/>
        <c:gapWidth val="30"/>
        <c:axId val="107678720"/>
        <c:axId val="107700992"/>
      </c:barChart>
      <c:catAx>
        <c:axId val="107678720"/>
        <c:scaling>
          <c:orientation val="maxMin"/>
        </c:scaling>
        <c:axPos val="l"/>
        <c:numFmt formatCode="General" sourceLinked="1"/>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en-US"/>
          </a:p>
        </c:txPr>
        <c:crossAx val="107700992"/>
        <c:crosses val="autoZero"/>
        <c:auto val="1"/>
        <c:lblAlgn val="ctr"/>
        <c:lblOffset val="100"/>
      </c:catAx>
      <c:valAx>
        <c:axId val="107700992"/>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tickLblPos val="none"/>
        <c:crossAx val="107678720"/>
        <c:crosses val="autoZero"/>
        <c:crossBetween val="between"/>
      </c:valAx>
      <c:spPr>
        <a:noFill/>
        <a:ln w="25400">
          <a:noFill/>
        </a:ln>
      </c:spPr>
    </c:plotArea>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0"/>
          <c:order val="0"/>
          <c:spPr>
            <a:solidFill>
              <a:schemeClr val="accent5">
                <a:lumMod val="50000"/>
              </a:schemeClr>
            </a:solidFill>
            <a:ln w="9525">
              <a:solidFill>
                <a:srgbClr val="002060"/>
              </a:solidFill>
            </a:ln>
            <a:effectLst/>
          </c:spPr>
          <c:dLbls>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en-US"/>
              </a:p>
            </c:txPr>
            <c:showVal val="1"/>
            <c:extLst>
              <c:ext xmlns:c15="http://schemas.microsoft.com/office/drawing/2012/chart" uri="{CE6537A1-D6FC-4f65-9D91-7224C49458BB}">
                <c15:showLeaderLines val="0"/>
              </c:ext>
            </c:extLst>
          </c:dLbls>
          <c:cat>
            <c:strRef>
              <c:f>'Anexa 2'!$B$6:$B$17</c:f>
              <c:strCache>
                <c:ptCount val="12"/>
                <c:pt idx="0">
                  <c:v>Aviz</c:v>
                </c:pt>
                <c:pt idx="1">
                  <c:v>Informare</c:v>
                </c:pt>
                <c:pt idx="2">
                  <c:v>Prezentare informaţie solicitată</c:v>
                </c:pt>
                <c:pt idx="3">
                  <c:v>Solicitarea prezentării informaţiei suplimentare</c:v>
                </c:pt>
                <c:pt idx="4">
                  <c:v>Răspuns la demersuri</c:v>
                </c:pt>
                <c:pt idx="5">
                  <c:v>Invitație</c:v>
                </c:pt>
                <c:pt idx="6">
                  <c:v>Solicitare răspuns</c:v>
                </c:pt>
                <c:pt idx="7">
                  <c:v>Citație</c:v>
                </c:pt>
                <c:pt idx="8">
                  <c:v>Initiere control ex-post</c:v>
                </c:pt>
                <c:pt idx="9">
                  <c:v>Raport de control</c:v>
                </c:pt>
                <c:pt idx="10">
                  <c:v>Raport de monitorizare </c:v>
                </c:pt>
                <c:pt idx="11">
                  <c:v>Alte</c:v>
                </c:pt>
              </c:strCache>
            </c:strRef>
          </c:cat>
          <c:val>
            <c:numRef>
              <c:f>'Anexa 2'!$C$6:$C$17</c:f>
              <c:numCache>
                <c:formatCode>General</c:formatCode>
                <c:ptCount val="12"/>
                <c:pt idx="0">
                  <c:v>15</c:v>
                </c:pt>
                <c:pt idx="1">
                  <c:v>100</c:v>
                </c:pt>
                <c:pt idx="2">
                  <c:v>21</c:v>
                </c:pt>
                <c:pt idx="3">
                  <c:v>32</c:v>
                </c:pt>
                <c:pt idx="4">
                  <c:v>295</c:v>
                </c:pt>
                <c:pt idx="5">
                  <c:v>70</c:v>
                </c:pt>
                <c:pt idx="6">
                  <c:v>8</c:v>
                </c:pt>
                <c:pt idx="7">
                  <c:v>67</c:v>
                </c:pt>
                <c:pt idx="8">
                  <c:v>54</c:v>
                </c:pt>
                <c:pt idx="9">
                  <c:v>70</c:v>
                </c:pt>
                <c:pt idx="10">
                  <c:v>175</c:v>
                </c:pt>
                <c:pt idx="11">
                  <c:v>241</c:v>
                </c:pt>
              </c:numCache>
            </c:numRef>
          </c:val>
        </c:ser>
        <c:dLbls/>
        <c:gapWidth val="30"/>
        <c:axId val="107130880"/>
        <c:axId val="107132416"/>
      </c:barChart>
      <c:catAx>
        <c:axId val="107130880"/>
        <c:scaling>
          <c:orientation val="maxMin"/>
        </c:scaling>
        <c:axPos val="l"/>
        <c:numFmt formatCode="General" sourceLinked="1"/>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en-US"/>
          </a:p>
        </c:txPr>
        <c:crossAx val="107132416"/>
        <c:crosses val="autoZero"/>
        <c:auto val="1"/>
        <c:lblAlgn val="ctr"/>
        <c:lblOffset val="100"/>
      </c:catAx>
      <c:valAx>
        <c:axId val="107132416"/>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tickLblPos val="none"/>
        <c:crossAx val="107130880"/>
        <c:crosses val="autoZero"/>
        <c:crossBetween val="between"/>
      </c:valAx>
      <c:spPr>
        <a:noFill/>
        <a:ln w="25400">
          <a:noFill/>
        </a:ln>
      </c:spPr>
    </c:plotArea>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7"/>
  <c:chart>
    <c:autoTitleDeleted val="1"/>
    <c:plotArea>
      <c:layout>
        <c:manualLayout>
          <c:layoutTarget val="inner"/>
          <c:xMode val="edge"/>
          <c:yMode val="edge"/>
          <c:x val="0.12399206718304814"/>
          <c:y val="7.3306214366708713E-2"/>
          <c:w val="0.81914893617021289"/>
          <c:h val="0.75471929883825561"/>
        </c:manualLayout>
      </c:layout>
      <c:barChart>
        <c:barDir val="bar"/>
        <c:grouping val="clustered"/>
        <c:ser>
          <c:idx val="0"/>
          <c:order val="0"/>
          <c:tx>
            <c:strRef>
              <c:f>'Anexa 3'!$C$148</c:f>
              <c:strCache>
                <c:ptCount val="1"/>
                <c:pt idx="0">
                  <c:v>Licitaţii Publice</c:v>
                </c:pt>
              </c:strCache>
            </c:strRef>
          </c:tx>
          <c:spPr>
            <a:solidFill>
              <a:schemeClr val="accent5">
                <a:lumMod val="50000"/>
              </a:schemeClr>
            </a:solidFill>
            <a:ln>
              <a:solidFill>
                <a:sysClr val="windowText" lastClr="000000"/>
              </a:solidFill>
            </a:ln>
            <a:effectLst/>
          </c:spPr>
          <c:dLbls>
            <c:dLbl>
              <c:idx val="0"/>
              <c:layout>
                <c:manualLayout>
                  <c:x val="-9.9932111337406645E-3"/>
                  <c:y val="-8.0563947633434056E-3"/>
                </c:manualLayout>
              </c:layout>
              <c:dLblPos val="outEnd"/>
              <c:showVal val="1"/>
              <c:extLst>
                <c:ext xmlns:c15="http://schemas.microsoft.com/office/drawing/2012/chart" uri="{CE6537A1-D6FC-4f65-9D91-7224C49458BB}"/>
              </c:extLst>
            </c:dLbl>
            <c:dLbl>
              <c:idx val="1"/>
              <c:layout>
                <c:manualLayout>
                  <c:x val="-7.277664630006766E-3"/>
                  <c:y val="0"/>
                </c:manualLayout>
              </c:layout>
              <c:dLblPos val="outEnd"/>
              <c:showVal val="1"/>
              <c:extLst>
                <c:ext xmlns:c15="http://schemas.microsoft.com/office/drawing/2012/chart" uri="{CE6537A1-D6FC-4f65-9D91-7224C49458BB}"/>
              </c:extLst>
            </c:dLbl>
            <c:dLbl>
              <c:idx val="2"/>
              <c:layout>
                <c:manualLayout>
                  <c:x val="-8.264241918843649E-3"/>
                  <c:y val="3.1718089634232112E-7"/>
                </c:manualLayout>
              </c:layout>
              <c:dLblPos val="outEnd"/>
              <c:showVal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Val val="1"/>
            <c:extLst>
              <c:ext xmlns:c15="http://schemas.microsoft.com/office/drawing/2012/chart" uri="{CE6537A1-D6FC-4f65-9D91-7224C49458BB}">
                <c15:showLeaderLines val="0"/>
              </c:ext>
            </c:extLst>
          </c:dLbls>
          <c:cat>
            <c:strRef>
              <c:f>'Anexa 3'!$B$149:$B$151</c:f>
              <c:strCache>
                <c:ptCount val="3"/>
                <c:pt idx="0">
                  <c:v>Bunuri:</c:v>
                </c:pt>
                <c:pt idx="1">
                  <c:v>Lucrări:</c:v>
                </c:pt>
                <c:pt idx="2">
                  <c:v>Servicii:</c:v>
                </c:pt>
              </c:strCache>
            </c:strRef>
          </c:cat>
          <c:val>
            <c:numRef>
              <c:f>'Anexa 3'!$C$149:$C$151</c:f>
              <c:numCache>
                <c:formatCode>General</c:formatCode>
                <c:ptCount val="3"/>
                <c:pt idx="0">
                  <c:v>230</c:v>
                </c:pt>
                <c:pt idx="1">
                  <c:v>187</c:v>
                </c:pt>
                <c:pt idx="2">
                  <c:v>64</c:v>
                </c:pt>
              </c:numCache>
            </c:numRef>
          </c:val>
        </c:ser>
        <c:ser>
          <c:idx val="1"/>
          <c:order val="1"/>
          <c:tx>
            <c:strRef>
              <c:f>'Anexa 3'!$D$148</c:f>
              <c:strCache>
                <c:ptCount val="1"/>
                <c:pt idx="0">
                  <c:v>COP</c:v>
                </c:pt>
              </c:strCache>
            </c:strRef>
          </c:tx>
          <c:spPr>
            <a:solidFill>
              <a:schemeClr val="accent5">
                <a:lumMod val="40000"/>
                <a:lumOff val="60000"/>
              </a:schemeClr>
            </a:solidFill>
            <a:ln>
              <a:solidFill>
                <a:schemeClr val="accent5">
                  <a:lumMod val="50000"/>
                </a:schemeClr>
              </a:solid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Val val="1"/>
            <c:extLst>
              <c:ext xmlns:c15="http://schemas.microsoft.com/office/drawing/2012/chart" uri="{CE6537A1-D6FC-4f65-9D91-7224C49458BB}">
                <c15:showLeaderLines val="0"/>
              </c:ext>
            </c:extLst>
          </c:dLbls>
          <c:cat>
            <c:strRef>
              <c:f>'Anexa 3'!$B$149:$B$151</c:f>
              <c:strCache>
                <c:ptCount val="3"/>
                <c:pt idx="0">
                  <c:v>Bunuri:</c:v>
                </c:pt>
                <c:pt idx="1">
                  <c:v>Lucrări:</c:v>
                </c:pt>
                <c:pt idx="2">
                  <c:v>Servicii:</c:v>
                </c:pt>
              </c:strCache>
            </c:strRef>
          </c:cat>
          <c:val>
            <c:numRef>
              <c:f>'Anexa 3'!$D$149:$D$151</c:f>
              <c:numCache>
                <c:formatCode>#,##0</c:formatCode>
                <c:ptCount val="3"/>
                <c:pt idx="0">
                  <c:v>1012</c:v>
                </c:pt>
                <c:pt idx="1">
                  <c:v>1254</c:v>
                </c:pt>
                <c:pt idx="2">
                  <c:v>145</c:v>
                </c:pt>
              </c:numCache>
            </c:numRef>
          </c:val>
        </c:ser>
        <c:ser>
          <c:idx val="2"/>
          <c:order val="2"/>
          <c:tx>
            <c:strRef>
              <c:f>'Anexa 3'!$E$148</c:f>
              <c:strCache>
                <c:ptCount val="1"/>
                <c:pt idx="0">
                  <c:v>ACD</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Val val="1"/>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'Anexa 3'!$B$149:$B$151</c:f>
              <c:strCache>
                <c:ptCount val="3"/>
                <c:pt idx="0">
                  <c:v>Bunuri:</c:v>
                </c:pt>
                <c:pt idx="1">
                  <c:v>Lucrări:</c:v>
                </c:pt>
                <c:pt idx="2">
                  <c:v>Servicii:</c:v>
                </c:pt>
              </c:strCache>
            </c:strRef>
          </c:cat>
          <c:val>
            <c:numRef>
              <c:f>'Anexa 3'!$E$149:$E$151</c:f>
              <c:numCache>
                <c:formatCode>General</c:formatCode>
                <c:ptCount val="3"/>
                <c:pt idx="0">
                  <c:v>6</c:v>
                </c:pt>
                <c:pt idx="1">
                  <c:v>0</c:v>
                </c:pt>
                <c:pt idx="2">
                  <c:v>33</c:v>
                </c:pt>
              </c:numCache>
            </c:numRef>
          </c:val>
        </c:ser>
        <c:dLbls>
          <c:showVal val="1"/>
        </c:dLbls>
        <c:gapWidth val="100"/>
        <c:axId val="134688128"/>
        <c:axId val="134710400"/>
      </c:barChart>
      <c:catAx>
        <c:axId val="134688128"/>
        <c:scaling>
          <c:orientation val="maxMin"/>
        </c:scaling>
        <c:axPos val="l"/>
        <c:numFmt formatCode="General" sourceLinked="1"/>
        <c:maj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134710400"/>
        <c:crosses val="autoZero"/>
        <c:auto val="1"/>
        <c:lblAlgn val="ctr"/>
        <c:lblOffset val="100"/>
      </c:catAx>
      <c:valAx>
        <c:axId val="134710400"/>
        <c:scaling>
          <c:orientation val="minMax"/>
        </c:scaling>
        <c:axPos val="t"/>
        <c:majorGridlines>
          <c:spPr>
            <a:ln w="9525" cap="flat" cmpd="sng" algn="ctr">
              <a:solidFill>
                <a:schemeClr val="tx2">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688128"/>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7"/>
  <c:chart>
    <c:autoTitleDeleted val="1"/>
    <c:plotArea>
      <c:layout>
        <c:manualLayout>
          <c:layoutTarget val="inner"/>
          <c:xMode val="edge"/>
          <c:yMode val="edge"/>
          <c:x val="0.12399206718304814"/>
          <c:y val="7.3306214366708713E-2"/>
          <c:w val="0.81914893617021289"/>
          <c:h val="0.75471929883825561"/>
        </c:manualLayout>
      </c:layout>
      <c:barChart>
        <c:barDir val="bar"/>
        <c:grouping val="clustered"/>
        <c:ser>
          <c:idx val="0"/>
          <c:order val="0"/>
          <c:tx>
            <c:strRef>
              <c:f>'Anexa 3 (1)'!$C$70</c:f>
              <c:strCache>
                <c:ptCount val="1"/>
                <c:pt idx="0">
                  <c:v>Licitaţii Publice</c:v>
                </c:pt>
              </c:strCache>
            </c:strRef>
          </c:tx>
          <c:spPr>
            <a:solidFill>
              <a:schemeClr val="accent5">
                <a:lumMod val="50000"/>
              </a:schemeClr>
            </a:solidFill>
            <a:ln>
              <a:solidFill>
                <a:sysClr val="windowText" lastClr="000000"/>
              </a:solidFill>
            </a:ln>
            <a:effectLst/>
          </c:spPr>
          <c:dLbls>
            <c:dLbl>
              <c:idx val="0"/>
              <c:layout>
                <c:manualLayout>
                  <c:x val="-9.9932111337406645E-3"/>
                  <c:y val="-8.0563947633434056E-3"/>
                </c:manualLayout>
              </c:layout>
              <c:dLblPos val="outEnd"/>
              <c:showVal val="1"/>
              <c:extLst>
                <c:ext xmlns:c15="http://schemas.microsoft.com/office/drawing/2012/chart" uri="{CE6537A1-D6FC-4f65-9D91-7224C49458BB}">
                  <c15:layout/>
                </c:ext>
              </c:extLst>
            </c:dLbl>
            <c:dLbl>
              <c:idx val="1"/>
              <c:layout>
                <c:manualLayout>
                  <c:x val="-7.277664630006766E-3"/>
                  <c:y val="0"/>
                </c:manualLayout>
              </c:layout>
              <c:dLblPos val="outEnd"/>
              <c:showVal val="1"/>
              <c:extLst>
                <c:ext xmlns:c15="http://schemas.microsoft.com/office/drawing/2012/chart" uri="{CE6537A1-D6FC-4f65-9D91-7224C49458BB}">
                  <c15:layout/>
                </c:ext>
              </c:extLst>
            </c:dLbl>
            <c:dLbl>
              <c:idx val="2"/>
              <c:layout>
                <c:manualLayout>
                  <c:x val="-8.264241918843649E-3"/>
                  <c:y val="3.1718089634232112E-7"/>
                </c:manualLayout>
              </c:layout>
              <c:dLblPos val="outEnd"/>
              <c:showVal val="1"/>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inEnd"/>
            <c:showVal val="1"/>
            <c:extLst>
              <c:ext xmlns:c15="http://schemas.microsoft.com/office/drawing/2012/chart" uri="{CE6537A1-D6FC-4f65-9D91-7224C49458BB}">
                <c15:showLeaderLines val="0"/>
              </c:ext>
            </c:extLst>
          </c:dLbls>
          <c:cat>
            <c:strRef>
              <c:f>'Anexa 3 (1)'!$B$71:$B$73</c:f>
              <c:strCache>
                <c:ptCount val="3"/>
                <c:pt idx="0">
                  <c:v>Bunuri:</c:v>
                </c:pt>
                <c:pt idx="1">
                  <c:v>Lucrări:</c:v>
                </c:pt>
                <c:pt idx="2">
                  <c:v>Servicii:</c:v>
                </c:pt>
              </c:strCache>
            </c:strRef>
          </c:cat>
          <c:val>
            <c:numRef>
              <c:f>'Anexa 3 (1)'!$C$71:$C$73</c:f>
              <c:numCache>
                <c:formatCode>General</c:formatCode>
                <c:ptCount val="3"/>
                <c:pt idx="0">
                  <c:v>187</c:v>
                </c:pt>
                <c:pt idx="1">
                  <c:v>12</c:v>
                </c:pt>
                <c:pt idx="2">
                  <c:v>42</c:v>
                </c:pt>
              </c:numCache>
            </c:numRef>
          </c:val>
        </c:ser>
        <c:ser>
          <c:idx val="1"/>
          <c:order val="1"/>
          <c:tx>
            <c:strRef>
              <c:f>'Anexa 3 (1)'!$D$70</c:f>
              <c:strCache>
                <c:ptCount val="1"/>
                <c:pt idx="0">
                  <c:v>COP</c:v>
                </c:pt>
              </c:strCache>
            </c:strRef>
          </c:tx>
          <c:spPr>
            <a:solidFill>
              <a:schemeClr val="accent5">
                <a:lumMod val="40000"/>
                <a:lumOff val="60000"/>
              </a:schemeClr>
            </a:solidFill>
            <a:ln>
              <a:solidFill>
                <a:schemeClr val="accent5">
                  <a:lumMod val="50000"/>
                </a:schemeClr>
              </a:solid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Val val="1"/>
            <c:extLst>
              <c:ext xmlns:c15="http://schemas.microsoft.com/office/drawing/2012/chart" uri="{CE6537A1-D6FC-4f65-9D91-7224C49458BB}">
                <c15:layout/>
                <c15:showLeaderLines val="0"/>
              </c:ext>
            </c:extLst>
          </c:dLbls>
          <c:cat>
            <c:strRef>
              <c:f>'Anexa 3 (1)'!$B$71:$B$73</c:f>
              <c:strCache>
                <c:ptCount val="3"/>
                <c:pt idx="0">
                  <c:v>Bunuri:</c:v>
                </c:pt>
                <c:pt idx="1">
                  <c:v>Lucrări:</c:v>
                </c:pt>
                <c:pt idx="2">
                  <c:v>Servicii:</c:v>
                </c:pt>
              </c:strCache>
            </c:strRef>
          </c:cat>
          <c:val>
            <c:numRef>
              <c:f>'Anexa 3 (1)'!$D$71:$D$73</c:f>
              <c:numCache>
                <c:formatCode>#,##0</c:formatCode>
                <c:ptCount val="3"/>
                <c:pt idx="0">
                  <c:v>18</c:v>
                </c:pt>
                <c:pt idx="1">
                  <c:v>0</c:v>
                </c:pt>
                <c:pt idx="2">
                  <c:v>4</c:v>
                </c:pt>
              </c:numCache>
            </c:numRef>
          </c:val>
        </c:ser>
        <c:dLbls>
          <c:showVal val="1"/>
        </c:dLbls>
        <c:gapWidth val="100"/>
        <c:axId val="134756992"/>
        <c:axId val="134766976"/>
        <c:extLst>
          <c:ext xmlns:c15="http://schemas.microsoft.com/office/drawing/2012/chart" uri="{02D57815-91ED-43cb-92C2-25804820EDAC}">
            <c15:filteredBarSeries>
              <c15:ser>
                <c:idx val="2"/>
                <c:order val="2"/>
                <c:tx>
                  <c:strRef>
                    <c:extLst>
                      <c:ext uri="{02D57815-91ED-43cb-92C2-25804820EDAC}">
                        <c15:formulaRef>
                          <c15:sqref>'Anexa 3 (1)'!#REF!</c15:sqref>
                        </c15:formulaRef>
                      </c:ext>
                    </c:extLst>
                    <c:strCache>
                      <c:ptCount val="1"/>
                      <c:pt idx="0">
                        <c:v>#REF!</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ru-RU"/>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tx2">
                                <a:lumMod val="35000"/>
                                <a:lumOff val="65000"/>
                              </a:schemeClr>
                            </a:solidFill>
                          </a:ln>
                          <a:effectLst/>
                        </c:spPr>
                      </c15:leaderLines>
                    </c:ext>
                  </c:extLst>
                </c:dLbls>
                <c:cat>
                  <c:strRef>
                    <c:extLst>
                      <c:ext uri="{02D57815-91ED-43cb-92C2-25804820EDAC}">
                        <c15:formulaRef>
                          <c15:sqref>'Anexa 3 (1)'!$B$71:$B$73</c15:sqref>
                        </c15:formulaRef>
                      </c:ext>
                    </c:extLst>
                    <c:strCache>
                      <c:ptCount val="3"/>
                      <c:pt idx="0">
                        <c:v>Bunuri:</c:v>
                      </c:pt>
                      <c:pt idx="1">
                        <c:v>Lucrări:</c:v>
                      </c:pt>
                      <c:pt idx="2">
                        <c:v>Servicii:</c:v>
                      </c:pt>
                    </c:strCache>
                  </c:strRef>
                </c:cat>
                <c:val>
                  <c:numRef>
                    <c:extLst>
                      <c:ext uri="{02D57815-91ED-43cb-92C2-25804820EDAC}">
                        <c15:formulaRef>
                          <c15:sqref>'Anexa 3 (1)'!#REF!</c15:sqref>
                        </c15:formulaRef>
                      </c:ext>
                    </c:extLst>
                    <c:numCache>
                      <c:formatCode>General</c:formatCode>
                      <c:ptCount val="1"/>
                      <c:pt idx="0">
                        <c:v>1</c:v>
                      </c:pt>
                    </c:numCache>
                  </c:numRef>
                </c:val>
              </c15:ser>
            </c15:filteredBarSeries>
          </c:ext>
        </c:extLst>
      </c:barChart>
      <c:catAx>
        <c:axId val="134756992"/>
        <c:scaling>
          <c:orientation val="maxMin"/>
        </c:scaling>
        <c:axPos val="l"/>
        <c:numFmt formatCode="General" sourceLinked="1"/>
        <c:maj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134766976"/>
        <c:crosses val="autoZero"/>
        <c:auto val="1"/>
        <c:lblAlgn val="ctr"/>
        <c:lblOffset val="100"/>
      </c:catAx>
      <c:valAx>
        <c:axId val="134766976"/>
        <c:scaling>
          <c:orientation val="minMax"/>
        </c:scaling>
        <c:axPos val="t"/>
        <c:majorGridlines>
          <c:spPr>
            <a:ln w="9525" cap="flat" cmpd="sng" algn="ctr">
              <a:solidFill>
                <a:schemeClr val="tx2">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756992"/>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1"/>
          <c:order val="0"/>
          <c:spPr>
            <a:solidFill>
              <a:schemeClr val="accent5">
                <a:lumMod val="50000"/>
              </a:schemeClr>
            </a:solidFill>
            <a:ln>
              <a:solidFill>
                <a:schemeClr val="accent5">
                  <a:lumMod val="50000"/>
                </a:schemeClr>
              </a:solidFill>
            </a:ln>
          </c:spPr>
          <c:dLbls>
            <c:dLbl>
              <c:idx val="0"/>
              <c:layout>
                <c:manualLayout>
                  <c:x val="-7.7464788732394374E-2"/>
                  <c:y val="0"/>
                </c:manualLayout>
              </c:layout>
              <c:spPr>
                <a:noFill/>
                <a:ln w="25400">
                  <a:noFill/>
                </a:ln>
              </c:spPr>
              <c:txPr>
                <a:bodyPr wrap="square" lIns="38100" tIns="19050" rIns="38100" bIns="19050" anchor="ctr">
                  <a:spAutoFit/>
                </a:bodyPr>
                <a:lstStyle/>
                <a:p>
                  <a:pPr>
                    <a:defRPr b="1">
                      <a:solidFill>
                        <a:schemeClr val="bg1"/>
                      </a:solidFill>
                    </a:defRPr>
                  </a:pPr>
                  <a:endParaRPr lang="en-US"/>
                </a:p>
              </c:txPr>
              <c:showVal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b="1">
                    <a:solidFill>
                      <a:sysClr val="windowText" lastClr="000000"/>
                    </a:solidFill>
                  </a:defRPr>
                </a:pPr>
                <a:endParaRPr lang="en-US"/>
              </a:p>
            </c:txPr>
            <c:showVal val="1"/>
            <c:extLst>
              <c:ext xmlns:c15="http://schemas.microsoft.com/office/drawing/2012/chart" uri="{CE6537A1-D6FC-4f65-9D91-7224C49458BB}">
                <c15:showLeaderLines val="0"/>
              </c:ext>
            </c:extLst>
          </c:dLbls>
          <c:cat>
            <c:strRef>
              <c:f>'Anexa 4'!$B$8:$B$12</c:f>
              <c:strCache>
                <c:ptCount val="5"/>
                <c:pt idx="0">
                  <c:v>Anunţuri publicate</c:v>
                </c:pt>
                <c:pt idx="1">
                  <c:v>Anunţuri de modificare a termenului de desfăşurare a procedurii (reducerea/majorarea termenului)</c:v>
                </c:pt>
                <c:pt idx="2">
                  <c:v>Anunţuri de modificare a obiectului de achiziţie/ specificații tehnice etc.</c:v>
                </c:pt>
                <c:pt idx="3">
                  <c:v>Anunţuri de anulare a procedurii</c:v>
                </c:pt>
                <c:pt idx="4">
                  <c:v>Alte modificări</c:v>
                </c:pt>
              </c:strCache>
            </c:strRef>
          </c:cat>
          <c:val>
            <c:numRef>
              <c:f>'Anexa 4'!$C$8:$C$12</c:f>
              <c:numCache>
                <c:formatCode>General</c:formatCode>
                <c:ptCount val="5"/>
                <c:pt idx="0" formatCode="#,##0">
                  <c:v>481</c:v>
                </c:pt>
                <c:pt idx="1">
                  <c:v>32</c:v>
                </c:pt>
                <c:pt idx="2">
                  <c:v>14</c:v>
                </c:pt>
                <c:pt idx="3">
                  <c:v>18</c:v>
                </c:pt>
                <c:pt idx="4">
                  <c:v>29</c:v>
                </c:pt>
              </c:numCache>
            </c:numRef>
          </c:val>
        </c:ser>
        <c:dLbls/>
        <c:gapWidth val="30"/>
        <c:axId val="107995520"/>
        <c:axId val="107997056"/>
      </c:barChart>
      <c:catAx>
        <c:axId val="107995520"/>
        <c:scaling>
          <c:orientation val="maxMin"/>
        </c:scaling>
        <c:axPos val="l"/>
        <c:numFmt formatCode="General" sourceLinked="1"/>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en-US"/>
          </a:p>
        </c:txPr>
        <c:crossAx val="107997056"/>
        <c:crosses val="autoZero"/>
        <c:auto val="1"/>
        <c:lblAlgn val="ctr"/>
        <c:lblOffset val="100"/>
      </c:catAx>
      <c:valAx>
        <c:axId val="107997056"/>
        <c:scaling>
          <c:orientation val="minMax"/>
        </c:scaling>
        <c:delete val="1"/>
        <c:axPos val="t"/>
        <c:majorGridlines>
          <c:spPr>
            <a:ln w="9525" cap="flat" cmpd="sng" algn="ctr">
              <a:noFill/>
              <a:round/>
            </a:ln>
            <a:effectLst/>
          </c:spPr>
        </c:majorGridlines>
        <c:numFmt formatCode="#,##0" sourceLinked="1"/>
        <c:tickLblPos val="none"/>
        <c:crossAx val="107995520"/>
        <c:crosses val="autoZero"/>
        <c:crossBetween val="between"/>
      </c:valAx>
      <c:spPr>
        <a:noFill/>
        <a:ln w="25400">
          <a:noFill/>
        </a:ln>
      </c:spPr>
    </c:plotArea>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1"/>
          <c:order val="0"/>
          <c:spPr>
            <a:solidFill>
              <a:schemeClr val="accent5">
                <a:lumMod val="50000"/>
              </a:schemeClr>
            </a:solidFill>
          </c:spPr>
          <c:dLbls>
            <c:dLbl>
              <c:idx val="0"/>
              <c:layout>
                <c:manualLayout>
                  <c:x val="-8.2015231400117156E-2"/>
                  <c:y val="4.467526665419764E-7"/>
                </c:manualLayout>
              </c:layout>
              <c:spPr>
                <a:noFill/>
                <a:ln w="25400">
                  <a:noFill/>
                </a:ln>
              </c:spPr>
              <c:txPr>
                <a:bodyPr wrap="square" lIns="38100" tIns="19050" rIns="38100" bIns="19050" anchor="ctr">
                  <a:spAutoFit/>
                </a:bodyPr>
                <a:lstStyle/>
                <a:p>
                  <a:pPr>
                    <a:defRPr b="1">
                      <a:solidFill>
                        <a:schemeClr val="bg1"/>
                      </a:solidFill>
                    </a:defRPr>
                  </a:pPr>
                  <a:endParaRPr lang="en-US"/>
                </a:p>
              </c:txPr>
              <c:showVal val="1"/>
              <c:extLst>
                <c:ext xmlns:c15="http://schemas.microsoft.com/office/drawing/2012/chart" uri="{CE6537A1-D6FC-4f65-9D91-7224C49458BB}">
                  <c15:layout>
                    <c:manualLayout>
                      <c:w val="6.6877562975981256E-2"/>
                      <c:h val="8.6269726922432566E-2"/>
                    </c:manualLayout>
                  </c15:layout>
                </c:ext>
              </c:extLst>
            </c:dLbl>
            <c:spPr>
              <a:noFill/>
              <a:ln w="25400">
                <a:noFill/>
              </a:ln>
            </c:spPr>
            <c:txPr>
              <a:bodyPr wrap="square" lIns="38100" tIns="19050" rIns="38100" bIns="19050" anchor="ctr">
                <a:spAutoFit/>
              </a:bodyPr>
              <a:lstStyle/>
              <a:p>
                <a:pPr>
                  <a:defRPr b="1">
                    <a:solidFill>
                      <a:sysClr val="windowText" lastClr="000000"/>
                    </a:solidFill>
                  </a:defRPr>
                </a:pPr>
                <a:endParaRPr lang="en-US"/>
              </a:p>
            </c:txPr>
            <c:showVal val="1"/>
            <c:extLst>
              <c:ext xmlns:c15="http://schemas.microsoft.com/office/drawing/2012/chart" uri="{CE6537A1-D6FC-4f65-9D91-7224C49458BB}">
                <c15:showLeaderLines val="0"/>
              </c:ext>
            </c:extLst>
          </c:dLbls>
          <c:cat>
            <c:strRef>
              <c:f>'Anexa 4'!$B$8:$B$12</c:f>
              <c:strCache>
                <c:ptCount val="5"/>
                <c:pt idx="0">
                  <c:v>Anunţuri publicate</c:v>
                </c:pt>
                <c:pt idx="1">
                  <c:v>Anunţuri de modificare a termenului de desfăşurare a procedurii (reducerea/majorarea termenului)</c:v>
                </c:pt>
                <c:pt idx="2">
                  <c:v>Anunţuri de modificare a obiectului de achiziţie/ specificații tehnice etc.</c:v>
                </c:pt>
                <c:pt idx="3">
                  <c:v>Anunţuri de anulare a procedurii</c:v>
                </c:pt>
                <c:pt idx="4">
                  <c:v>Alte modificări</c:v>
                </c:pt>
              </c:strCache>
            </c:strRef>
          </c:cat>
          <c:val>
            <c:numRef>
              <c:f>'Anexa 4'!$D$8:$D$12</c:f>
              <c:numCache>
                <c:formatCode>General</c:formatCode>
                <c:ptCount val="5"/>
                <c:pt idx="0" formatCode="#,##0">
                  <c:v>2411</c:v>
                </c:pt>
                <c:pt idx="1">
                  <c:v>44</c:v>
                </c:pt>
                <c:pt idx="2">
                  <c:v>13</c:v>
                </c:pt>
                <c:pt idx="3">
                  <c:v>54</c:v>
                </c:pt>
                <c:pt idx="4">
                  <c:v>28</c:v>
                </c:pt>
              </c:numCache>
            </c:numRef>
          </c:val>
        </c:ser>
        <c:dLbls/>
        <c:gapWidth val="30"/>
        <c:axId val="134841856"/>
        <c:axId val="134843392"/>
      </c:barChart>
      <c:catAx>
        <c:axId val="134841856"/>
        <c:scaling>
          <c:orientation val="maxMin"/>
        </c:scaling>
        <c:axPos val="l"/>
        <c:numFmt formatCode="General" sourceLinked="1"/>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en-US"/>
          </a:p>
        </c:txPr>
        <c:crossAx val="134843392"/>
        <c:crosses val="autoZero"/>
        <c:auto val="1"/>
        <c:lblAlgn val="ctr"/>
        <c:lblOffset val="100"/>
      </c:catAx>
      <c:valAx>
        <c:axId val="134843392"/>
        <c:scaling>
          <c:orientation val="minMax"/>
        </c:scaling>
        <c:delete val="1"/>
        <c:axPos val="t"/>
        <c:majorGridlines>
          <c:spPr>
            <a:ln w="9525" cap="flat" cmpd="sng" algn="ctr">
              <a:noFill/>
              <a:round/>
            </a:ln>
            <a:effectLst/>
          </c:spPr>
        </c:majorGridlines>
        <c:numFmt formatCode="#,##0" sourceLinked="1"/>
        <c:tickLblPos val="none"/>
        <c:crossAx val="134841856"/>
        <c:crosses val="autoZero"/>
        <c:crossBetween val="between"/>
      </c:valAx>
      <c:spPr>
        <a:noFill/>
        <a:ln w="25400">
          <a:noFill/>
        </a:ln>
      </c:spPr>
    </c:plotArea>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7"/>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sz="1200" b="1" i="0" u="none" strike="noStrike" baseline="0">
                <a:effectLst/>
              </a:rPr>
              <a:t>COP cu publicare în BAP</a:t>
            </a:r>
            <a:r>
              <a:rPr lang="ro-RO" sz="1200" b="1" i="0" u="none" strike="noStrike" baseline="0"/>
              <a:t> </a:t>
            </a:r>
            <a:endParaRPr lang="ro-RO" b="1"/>
          </a:p>
        </c:rich>
      </c:tx>
      <c:layout/>
      <c:spPr>
        <a:noFill/>
        <a:ln>
          <a:noFill/>
        </a:ln>
        <a:effectLst/>
      </c:spPr>
    </c:title>
    <c:plotArea>
      <c:layout>
        <c:manualLayout>
          <c:layoutTarget val="inner"/>
          <c:xMode val="edge"/>
          <c:yMode val="edge"/>
          <c:x val="0.20341134777507655"/>
          <c:y val="0.15426166127574303"/>
          <c:w val="0.56040720716362069"/>
          <c:h val="0.75689853083717251"/>
        </c:manualLayout>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hade val="70000"/>
                </a:schemeClr>
              </a:solidFill>
              <a:ln w="25400" cap="flat" cmpd="sng" algn="ctr">
                <a:solidFill>
                  <a:schemeClr val="bg1"/>
                </a:solidFill>
                <a:prstDash val="solid"/>
                <a:round/>
              </a:ln>
              <a:effectLst/>
            </c:spPr>
          </c:dPt>
          <c:dPt>
            <c:idx val="2"/>
            <c:spPr>
              <a:solidFill>
                <a:schemeClr val="accent5">
                  <a:shade val="90000"/>
                </a:schemeClr>
              </a:solidFill>
              <a:ln w="25400" cap="flat" cmpd="sng" algn="ctr">
                <a:solidFill>
                  <a:schemeClr val="lt1"/>
                </a:solidFill>
                <a:prstDash val="solid"/>
                <a:round/>
              </a:ln>
              <a:effectLst/>
            </c:spPr>
          </c:dPt>
          <c:dPt>
            <c:idx val="3"/>
            <c:spPr>
              <a:solidFill>
                <a:schemeClr val="accent5"/>
              </a:solidFill>
              <a:ln w="25400" cap="flat" cmpd="sng" algn="ctr">
                <a:solidFill>
                  <a:schemeClr val="lt1"/>
                </a:solidFill>
                <a:prstDash val="solid"/>
                <a:round/>
              </a:ln>
              <a:effectLst/>
            </c:spPr>
          </c:dPt>
          <c:dPt>
            <c:idx val="4"/>
            <c:spPr>
              <a:solidFill>
                <a:schemeClr val="accent5">
                  <a:tint val="70000"/>
                </a:schemeClr>
              </a:solidFill>
              <a:ln w="25400" cap="flat" cmpd="sng" algn="ctr">
                <a:solidFill>
                  <a:schemeClr val="lt1"/>
                </a:solidFill>
                <a:prstDash val="solid"/>
                <a:round/>
              </a:ln>
              <a:effectLst/>
            </c:spPr>
          </c:dPt>
          <c:dPt>
            <c:idx val="5"/>
            <c:spPr>
              <a:solidFill>
                <a:schemeClr val="accent5">
                  <a:tint val="65000"/>
                </a:schemeClr>
              </a:solidFill>
              <a:ln w="25400" cap="flat" cmpd="sng" algn="ctr">
                <a:solidFill>
                  <a:schemeClr val="lt1"/>
                </a:solidFill>
                <a:prstDash val="solid"/>
                <a:round/>
              </a:ln>
              <a:effectLst/>
            </c:spPr>
          </c:dPt>
          <c:dPt>
            <c:idx val="6"/>
            <c:spPr>
              <a:solidFill>
                <a:schemeClr val="accent5">
                  <a:tint val="48000"/>
                </a:schemeClr>
              </a:solidFill>
              <a:ln w="25400" cap="flat" cmpd="sng" algn="ctr">
                <a:solidFill>
                  <a:schemeClr val="lt1"/>
                </a:solidFill>
                <a:prstDash val="solid"/>
                <a:round/>
              </a:ln>
              <a:effectLst/>
            </c:spPr>
          </c:dPt>
          <c:dLbls>
            <c:dLbl>
              <c:idx val="0"/>
              <c:layout>
                <c:manualLayout>
                  <c:x val="0.11390339721048383"/>
                  <c:y val="-0.33230437481621861"/>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34E5DBC-A66C-4C67-B043-8EF3B880ED6F}" type="CATEGORYNAME">
                      <a:rPr lang="en-US" sz="100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08FF568C-6303-4FF5-A8A9-7AFF2B821790}"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66A321CC-F5BC-48C8-A0E4-BD60143538F6}"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a:glow rad="127000">
                    <a:schemeClr val="tx1"/>
                  </a:glow>
                </a:effectLst>
              </c:spPr>
              <c:showVal val="1"/>
              <c:showCatName val="1"/>
              <c:showPercent val="1"/>
              <c:separator>
</c:separator>
              <c:extLst>
                <c:ext xmlns:c15="http://schemas.microsoft.com/office/drawing/2012/chart" uri="{CE6537A1-D6FC-4f65-9D91-7224C49458BB}">
                  <c15:layout>
                    <c:manualLayout>
                      <c:w val="0.20039386968520823"/>
                      <c:h val="0.14959889349930844"/>
                    </c:manualLayout>
                  </c15:layout>
                  <c15:dlblFieldTable/>
                  <c15:showDataLabelsRange val="0"/>
                </c:ext>
              </c:extLst>
            </c:dLbl>
            <c:dLbl>
              <c:idx val="1"/>
              <c:layout>
                <c:manualLayout>
                  <c:x val="0.18313670250678124"/>
                  <c:y val="7.3646115812286944E-2"/>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9CAB29E7-C671-46EB-A4E9-7FEB0E487608}" type="CATEGORYNAME">
                      <a:rPr lang="en-US" sz="100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A61ABA95-38EB-4ADB-B86C-F7A074346C1D}"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86C8B260-166A-44A9-A790-1739D4D72263}"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a:glow rad="127000">
                    <a:schemeClr val="tx1"/>
                  </a:glow>
                </a:effectLst>
              </c:spPr>
              <c:showVal val="1"/>
              <c:showCatName val="1"/>
              <c:showPercent val="1"/>
              <c:separator>
</c:separator>
              <c:extLst>
                <c:ext xmlns:c15="http://schemas.microsoft.com/office/drawing/2012/chart" uri="{CE6537A1-D6FC-4f65-9D91-7224C49458BB}">
                  <c15:dlblFieldTable/>
                  <c15:showDataLabelsRange val="0"/>
                </c:ext>
              </c:extLst>
            </c:dLbl>
            <c:dLbl>
              <c:idx val="2"/>
              <c:delete val="1"/>
              <c:extLst>
                <c:ext xmlns:c15="http://schemas.microsoft.com/office/drawing/2012/chart" uri="{CE6537A1-D6FC-4f65-9D91-7224C49458BB}"/>
              </c:extLst>
            </c:dLbl>
            <c:dLbl>
              <c:idx val="3"/>
              <c:layout>
                <c:manualLayout>
                  <c:x val="0.15727642152838991"/>
                  <c:y val="0.15371886605460616"/>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E4AA0AC2-E180-473C-9A99-8A769D6A017C}" type="CATEGORYNAME">
                      <a:rPr lang="en-US" sz="100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8D98EAE0-380C-433B-957C-34D5955D29F6}"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1DA17EA6-47AE-43F8-BA0D-108192FED9B0}"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a:glow rad="127000">
                    <a:schemeClr val="tx1"/>
                  </a:glow>
                </a:effectLst>
              </c:spPr>
              <c:showVal val="1"/>
              <c:showCatName val="1"/>
              <c:showPercent val="1"/>
              <c:separator>
</c:separator>
              <c:extLst>
                <c:ext xmlns:c15="http://schemas.microsoft.com/office/drawing/2012/chart" uri="{CE6537A1-D6FC-4f65-9D91-7224C49458BB}">
                  <c15:layout>
                    <c:manualLayout>
                      <c:w val="0.21046571881217552"/>
                      <c:h val="0.11568464730290456"/>
                    </c:manualLayout>
                  </c15:layout>
                  <c15:dlblFieldTable/>
                  <c15:showDataLabelsRange val="0"/>
                </c:ext>
              </c:extLst>
            </c:dLbl>
            <c:dLbl>
              <c:idx val="4"/>
              <c:layout>
                <c:manualLayout>
                  <c:x val="-0.20771336015430508"/>
                  <c:y val="-0.11984938086058745"/>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1A12D73-45B6-44AC-BB4D-3093561870F5}" type="CATEGORYNAME">
                      <a:rPr lang="en-US" sz="100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164AEDB3-D60E-4629-BB22-ACFE21984F43}"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AB2885AF-9E21-4252-8906-F5F123FB8BE1}"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a:glow rad="127000">
                    <a:schemeClr val="tx1"/>
                  </a:glow>
                </a:effectLst>
              </c:spPr>
              <c:showVal val="1"/>
              <c:showCatName val="1"/>
              <c:showPercent val="1"/>
              <c:separator>
</c:separator>
              <c:extLst>
                <c:ext xmlns:c15="http://schemas.microsoft.com/office/drawing/2012/chart" uri="{CE6537A1-D6FC-4f65-9D91-7224C49458BB}">
                  <c15:layout>
                    <c:manualLayout>
                      <c:w val="0.23078660181327745"/>
                      <c:h val="0.18579322812864157"/>
                    </c:manualLayout>
                  </c15:layout>
                  <c15:dlblFieldTable/>
                  <c15:showDataLabelsRange val="0"/>
                </c:ext>
              </c:extLst>
            </c:dLbl>
            <c:dLbl>
              <c:idx val="5"/>
              <c:layout>
                <c:manualLayout>
                  <c:x val="-0.24426852117937814"/>
                  <c:y val="-8.7676457455266227E-2"/>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8F6739BC-ADF8-4CED-B905-A429BD89380D}" type="CATEGORYNAME">
                      <a:rPr lang="en-US" sz="1000"/>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131061D2-9DD1-4415-9958-A8BD78FB8940}" type="VALUE">
                      <a:rPr lang="en-US" sz="1000" baseline="0"/>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9C52308F-FAFF-4857-80C9-9235240B8093}" type="PERCENTAGE">
                      <a:rPr lang="en-US" sz="1000" b="1" baseline="0"/>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a:glow rad="127000">
                    <a:schemeClr val="tx1"/>
                  </a:glow>
                </a:effectLst>
              </c:spPr>
              <c:showVal val="1"/>
              <c:showCatName val="1"/>
              <c:showPercent val="1"/>
              <c:separator>
</c:separator>
              <c:extLst>
                <c:ext xmlns:c15="http://schemas.microsoft.com/office/drawing/2012/chart" uri="{CE6537A1-D6FC-4f65-9D91-7224C49458BB}">
                  <c15:layout>
                    <c:manualLayout>
                      <c:w val="0.22457176723877253"/>
                      <c:h val="0.16626588688862026"/>
                    </c:manualLayout>
                  </c15:layout>
                  <c15:dlblFieldTable/>
                  <c15:showDataLabelsRange val="0"/>
                </c:ext>
              </c:extLst>
            </c:dLbl>
            <c:dLbl>
              <c:idx val="6"/>
              <c:layout>
                <c:manualLayout>
                  <c:x val="-0.19197218230932814"/>
                  <c:y val="-0.22243560841201904"/>
                </c:manualLayout>
              </c:layout>
              <c:tx>
                <c:rich>
                  <a:bodyPr rot="0" spcFirstLastPara="1" vertOverflow="overflow" horzOverflow="overflow" vert="horz" wrap="square" lIns="38100" tIns="19050" rIns="38100" bIns="19050"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C1B08EF5-1980-46AD-9298-C7D2A2DEA5A9}" type="CATEGORYNAME">
                      <a:rPr lang="en-US"/>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baseline="0"/>
                      <a:t>
</a:t>
                    </a:r>
                    <a:fld id="{01E3A69D-19DA-4D3F-8CDC-3EF0E672C829}" type="VALUE">
                      <a:rPr lang="en-US" b="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baseline="0"/>
                      <a:t>
</a:t>
                    </a:r>
                    <a:fld id="{14E2FCA3-A1BB-48FB-8AFB-C43E0F467121}" type="PERCENTAGE">
                      <a:rPr lang="en-US"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baseline="0"/>
                  </a:p>
                </c:rich>
              </c:tx>
              <c:numFmt formatCode="0.00%" sourceLinked="0"/>
              <c:spPr>
                <a:noFill/>
                <a:ln w="25400">
                  <a:noFill/>
                </a:ln>
                <a:effectLst>
                  <a:glow rad="127000">
                    <a:schemeClr val="tx1"/>
                  </a:glow>
                </a:effectLst>
              </c:spPr>
              <c:showVal val="1"/>
              <c:showCatName val="1"/>
              <c:showPercent val="1"/>
              <c:separator>
</c:separator>
              <c:extLst>
                <c:ext xmlns:c15="http://schemas.microsoft.com/office/drawing/2012/chart" uri="{CE6537A1-D6FC-4f65-9D91-7224C49458BB}">
                  <c15:layout>
                    <c:manualLayout>
                      <c:w val="0.32700218924247371"/>
                      <c:h val="0.15085873601899347"/>
                    </c:manualLayout>
                  </c15:layout>
                  <c15:dlblFieldTable/>
                  <c15:showDataLabelsRange val="0"/>
                </c:ext>
              </c:extLst>
            </c:dLbl>
            <c:numFmt formatCode="0.00%" sourceLinked="0"/>
            <c:spPr>
              <a:noFill/>
              <a:ln w="25400">
                <a:noFill/>
              </a:ln>
              <a:effectLst>
                <a:glow rad="127000">
                  <a:schemeClr val="tx1"/>
                </a:glow>
              </a:effectLst>
            </c:spPr>
            <c:txPr>
              <a:bodyPr rot="0" spcFirstLastPara="1" vertOverflow="overflow" horzOverflow="overflow" vert="horz" wrap="square" lIns="38100" tIns="19050" rIns="38100" bIns="19050" anchor="ctr" anchorCtr="1">
                <a:spAutoFit/>
              </a:bodyPr>
              <a:lstStyle/>
              <a:p>
                <a:pP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5'!$B$6:$B$10</c:f>
              <c:strCache>
                <c:ptCount val="5"/>
                <c:pt idx="0">
                  <c:v>Proceduri anulate de AC din diverse motive </c:v>
                </c:pt>
                <c:pt idx="1">
                  <c:v>Proceduri anulate de AC din lipsa concurenţei</c:v>
                </c:pt>
                <c:pt idx="2">
                  <c:v>Proceduri anulate de AC din lipsa a trei oferte calificate</c:v>
                </c:pt>
                <c:pt idx="3">
                  <c:v>Proceduri anulate de AC din lipsă de oferte</c:v>
                </c:pt>
                <c:pt idx="4">
                  <c:v>Proceduri anulate de AC desfășurate prin SIA RSAP </c:v>
                </c:pt>
              </c:strCache>
            </c:strRef>
          </c:cat>
          <c:val>
            <c:numRef>
              <c:f>'Anexa 5'!$C$6:$C$10</c:f>
              <c:numCache>
                <c:formatCode>General</c:formatCode>
                <c:ptCount val="5"/>
                <c:pt idx="0">
                  <c:v>181</c:v>
                </c:pt>
                <c:pt idx="1">
                  <c:v>48</c:v>
                </c:pt>
                <c:pt idx="2">
                  <c:v>58</c:v>
                </c:pt>
                <c:pt idx="3">
                  <c:v>131</c:v>
                </c:pt>
                <c:pt idx="4">
                  <c:v>633</c:v>
                </c:pt>
              </c:numCache>
            </c:numRef>
          </c:val>
        </c:ser>
        <c:dLbls/>
        <c:firstSliceAng val="41"/>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7"/>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sz="1200" b="1" i="0" u="none" strike="noStrike" baseline="0">
                <a:effectLst/>
              </a:rPr>
              <a:t>COP fără publicare în BAP</a:t>
            </a:r>
            <a:r>
              <a:rPr lang="ro-RO" sz="1200" b="1" i="0" u="none" strike="noStrike" baseline="0"/>
              <a:t> </a:t>
            </a:r>
            <a:endParaRPr lang="ro-RO" b="1"/>
          </a:p>
        </c:rich>
      </c:tx>
      <c:layout>
        <c:manualLayout>
          <c:xMode val="edge"/>
          <c:yMode val="edge"/>
          <c:x val="0.38960299111169561"/>
          <c:y val="1.4556040756914119E-2"/>
        </c:manualLayout>
      </c:layout>
      <c:spPr>
        <a:noFill/>
        <a:ln>
          <a:noFill/>
        </a:ln>
        <a:effectLst/>
      </c:spPr>
    </c:title>
    <c:plotArea>
      <c:layout>
        <c:manualLayout>
          <c:layoutTarget val="inner"/>
          <c:xMode val="edge"/>
          <c:yMode val="edge"/>
          <c:x val="0.25259686168678031"/>
          <c:y val="0.16489243429724124"/>
          <c:w val="0.52321223219389579"/>
          <c:h val="0.7507100367912527"/>
        </c:manualLayout>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hade val="70000"/>
                </a:schemeClr>
              </a:solidFill>
              <a:ln w="25400" cap="flat" cmpd="sng" algn="ctr">
                <a:solidFill>
                  <a:schemeClr val="lt1"/>
                </a:solidFill>
                <a:prstDash val="solid"/>
                <a:round/>
              </a:ln>
              <a:effectLst/>
            </c:spPr>
          </c:dPt>
          <c:dPt>
            <c:idx val="2"/>
            <c:spPr>
              <a:solidFill>
                <a:schemeClr val="accent5">
                  <a:shade val="90000"/>
                </a:schemeClr>
              </a:solidFill>
              <a:ln w="25400" cap="flat" cmpd="sng" algn="ctr">
                <a:solidFill>
                  <a:schemeClr val="lt1"/>
                </a:solidFill>
                <a:prstDash val="solid"/>
                <a:round/>
              </a:ln>
              <a:effectLst/>
            </c:spPr>
          </c:dPt>
          <c:dPt>
            <c:idx val="3"/>
            <c:spPr>
              <a:solidFill>
                <a:schemeClr val="accent5">
                  <a:tint val="58000"/>
                </a:schemeClr>
              </a:solidFill>
              <a:ln w="25400" cap="flat" cmpd="sng" algn="ctr">
                <a:solidFill>
                  <a:schemeClr val="lt1"/>
                </a:solidFill>
                <a:prstDash val="solid"/>
                <a:round/>
              </a:ln>
              <a:effectLst/>
            </c:spPr>
          </c:dPt>
          <c:dPt>
            <c:idx val="4"/>
            <c:spPr>
              <a:solidFill>
                <a:schemeClr val="accent5">
                  <a:tint val="70000"/>
                </a:schemeClr>
              </a:solidFill>
              <a:ln w="25400" cap="flat" cmpd="sng" algn="ctr">
                <a:solidFill>
                  <a:schemeClr val="lt1"/>
                </a:solidFill>
                <a:prstDash val="solid"/>
                <a:round/>
              </a:ln>
              <a:effectLst/>
            </c:spPr>
          </c:dPt>
          <c:dPt>
            <c:idx val="5"/>
            <c:spPr>
              <a:solidFill>
                <a:schemeClr val="accent5">
                  <a:tint val="2000"/>
                </a:schemeClr>
              </a:solidFill>
              <a:ln w="25400" cap="flat" cmpd="sng" algn="ctr">
                <a:solidFill>
                  <a:schemeClr val="lt1"/>
                </a:solidFill>
                <a:prstDash val="solid"/>
                <a:round/>
              </a:ln>
              <a:effectLst/>
            </c:spPr>
          </c:dPt>
          <c:dLbls>
            <c:dLbl>
              <c:idx val="0"/>
              <c:layout>
                <c:manualLayout>
                  <c:x val="0.16109521677978728"/>
                  <c:y val="-0.4032433609554264"/>
                </c:manualLayout>
              </c:layout>
              <c:tx>
                <c:rich>
                  <a:bodyPr rot="0" spcFirstLastPara="1" vertOverflow="ellipsis" vert="horz" wrap="square" lIns="38100" tIns="19050" rIns="38100" bIns="19050" anchor="ctr" anchorCtr="0">
                    <a:spAutoFit/>
                  </a:bodyPr>
                  <a:lstStyle/>
                  <a:p>
                    <a:pPr algn="r" rtl="0">
                      <a:defRPr lang="en-US" sz="1000" b="0" i="0" u="none" strike="noStrike" kern="1200" baseline="0">
                        <a:solidFill>
                          <a:srgbClr val="000000"/>
                        </a:solidFill>
                        <a:latin typeface="Calibri"/>
                        <a:ea typeface="Calibri"/>
                        <a:cs typeface="Calibri"/>
                      </a:defRPr>
                    </a:pPr>
                    <a:fld id="{4DB0EC02-C7F5-4307-98C8-7F95D50012C3}" type="CATEGORYNAME">
                      <a:rPr lang="en-US" sz="1000" b="0" i="0" u="none" strike="noStrike" kern="1200" baseline="0">
                        <a:solidFill>
                          <a:srgbClr val="000000"/>
                        </a:solidFill>
                        <a:latin typeface="Calibri"/>
                        <a:ea typeface="Calibri"/>
                        <a:cs typeface="Calibri"/>
                      </a:rPr>
                      <a:pPr algn="r" rtl="0">
                        <a:defRPr lang="en-US" sz="1000" b="0" i="0" u="none" strike="noStrike" kern="1200" baseline="0">
                          <a:solidFill>
                            <a:srgbClr val="000000"/>
                          </a:solidFill>
                          <a:latin typeface="Calibri"/>
                          <a:ea typeface="Calibri"/>
                          <a:cs typeface="Calibri"/>
                        </a:defRPr>
                      </a:pPr>
                      <a:t>[CATEGORY NAME]</a:t>
                    </a:fld>
                    <a:r>
                      <a:rPr lang="en-US" sz="1000" b="0" i="0" u="none" strike="noStrike" kern="1200" baseline="0">
                        <a:solidFill>
                          <a:srgbClr val="000000"/>
                        </a:solidFill>
                        <a:latin typeface="Calibri"/>
                        <a:ea typeface="Calibri"/>
                        <a:cs typeface="Calibri"/>
                      </a:rPr>
                      <a:t>
</a:t>
                    </a:r>
                    <a:fld id="{6D2CF8FF-2625-4AEE-B269-C24BAF67069D}" type="VALUE">
                      <a:rPr lang="en-US" sz="1000" b="0" i="0" u="none" strike="noStrike" kern="1200" baseline="0">
                        <a:solidFill>
                          <a:srgbClr val="000000"/>
                        </a:solidFill>
                        <a:latin typeface="Calibri"/>
                        <a:ea typeface="Calibri"/>
                        <a:cs typeface="Calibri"/>
                      </a:rPr>
                      <a:pPr algn="r" rtl="0">
                        <a:defRPr lang="en-US" sz="1000" b="0" i="0" u="none" strike="noStrike" kern="1200" baseline="0">
                          <a:solidFill>
                            <a:srgbClr val="000000"/>
                          </a:solidFill>
                          <a:latin typeface="Calibri"/>
                          <a:ea typeface="Calibri"/>
                          <a:cs typeface="Calibri"/>
                        </a:defRPr>
                      </a:pPr>
                      <a:t>[VALUE]</a:t>
                    </a:fld>
                    <a:r>
                      <a:rPr lang="en-US" sz="1000" b="0" i="0" u="none" strike="noStrike" kern="1200" baseline="0">
                        <a:solidFill>
                          <a:srgbClr val="000000"/>
                        </a:solidFill>
                        <a:latin typeface="Calibri"/>
                        <a:ea typeface="Calibri"/>
                        <a:cs typeface="Calibri"/>
                      </a:rPr>
                      <a:t>
</a:t>
                    </a:r>
                    <a:fld id="{41ABA536-7B4E-428B-8788-726FB970F15F}" type="PERCENTAGE">
                      <a:rPr lang="en-US" sz="1000" b="1" i="0" u="none" strike="noStrike" kern="1200" baseline="0">
                        <a:solidFill>
                          <a:srgbClr val="000000"/>
                        </a:solidFill>
                        <a:latin typeface="Calibri"/>
                        <a:ea typeface="Calibri"/>
                        <a:cs typeface="Calibri"/>
                      </a:rPr>
                      <a:pPr algn="r" rtl="0">
                        <a:defRPr lang="en-US" sz="1000" b="0" i="0" u="none" strike="noStrike" kern="1200" baseline="0">
                          <a:solidFill>
                            <a:srgbClr val="000000"/>
                          </a:solidFill>
                          <a:latin typeface="Calibri"/>
                          <a:ea typeface="Calibri"/>
                          <a:cs typeface="Calibri"/>
                        </a:defRPr>
                      </a:pPr>
                      <a:t>[PERCENTAGE]</a:t>
                    </a:fld>
                    <a:endParaRPr lang="en-US" sz="1000" b="0" i="0" u="none" strike="noStrike" kern="1200" baseline="0">
                      <a:solidFill>
                        <a:srgbClr val="000000"/>
                      </a:solidFill>
                      <a:latin typeface="Calibri"/>
                      <a:ea typeface="Calibri"/>
                      <a:cs typeface="Calibri"/>
                    </a:endParaRPr>
                  </a:p>
                </c:rich>
              </c:tx>
              <c:numFmt formatCode="0.00%" sourceLinked="0"/>
              <c:spPr>
                <a:solidFill>
                  <a:schemeClr val="lt1"/>
                </a:solidFill>
                <a:ln>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Lst>
            </c:dLbl>
            <c:dLbl>
              <c:idx val="1"/>
              <c:layout>
                <c:manualLayout>
                  <c:x val="0.32153099712687561"/>
                  <c:y val="7.691159784066294E-2"/>
                </c:manualLayout>
              </c:layout>
              <c:tx>
                <c:rich>
                  <a:bodyPr/>
                  <a:lstStyle/>
                  <a:p>
                    <a:fld id="{E5A53DEC-6E4E-422E-9418-A2B43ABCA7C7}" type="CATEGORYNAME">
                      <a:rPr lang="en-US"/>
                      <a:pPr/>
                      <a:t>[CATEGORY NAME]</a:t>
                    </a:fld>
                    <a:endParaRPr lang="en-US"/>
                  </a:p>
                  <a:p>
                    <a:fld id="{358DE4B1-AA2F-468C-8439-4F99025E8417}" type="VALUE">
                      <a:rPr lang="en-US"/>
                      <a:pPr/>
                      <a:t>[VALUE]</a:t>
                    </a:fld>
                    <a:r>
                      <a:rPr lang="en-US"/>
                      <a:t> </a:t>
                    </a:r>
                  </a:p>
                  <a:p>
                    <a:fld id="{4E607E11-1038-4F3E-980D-407DC809EC6E}" type="PERCENTAGE">
                      <a:rPr lang="en-US" b="1"/>
                      <a:pPr/>
                      <a:t>[PERCENTAGE]</a:t>
                    </a:fld>
                    <a:endParaRPr lang="ru-RU"/>
                  </a:p>
                </c:rich>
              </c:tx>
              <c:showVal val="1"/>
              <c:showCatName val="1"/>
              <c:showPercent val="1"/>
              <c:extLst>
                <c:ext xmlns:c15="http://schemas.microsoft.com/office/drawing/2012/chart" uri="{CE6537A1-D6FC-4f65-9D91-7224C49458BB}">
                  <c15:dlblFieldTable/>
                  <c15:showDataLabelsRange val="0"/>
                </c:ext>
              </c:extLst>
            </c:dLbl>
            <c:dLbl>
              <c:idx val="2"/>
              <c:layout>
                <c:manualLayout>
                  <c:x val="-0.27549305198921081"/>
                  <c:y val="0.21340691583857693"/>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27CDF489-8F0C-454F-8891-794F68538A3E}" type="CATEGORYNAME">
                      <a:rPr lang="en-US"/>
                      <a:pPr algn="r">
                        <a:defRPr sz="1000" b="0" i="0" u="none" strike="noStrike" kern="1200" baseline="0">
                          <a:solidFill>
                            <a:srgbClr val="000000"/>
                          </a:solidFill>
                          <a:latin typeface="Calibri"/>
                          <a:ea typeface="Calibri"/>
                          <a:cs typeface="Calibri"/>
                        </a:defRPr>
                      </a:pPr>
                      <a:t>[CATEGORY NAME]</a:t>
                    </a:fld>
                    <a:r>
                      <a:rPr lang="en-US"/>
                      <a:t>
</a:t>
                    </a:r>
                    <a:fld id="{17A26EFE-CBBA-4B3D-AC62-262BB17ABD37}" type="VALUE">
                      <a:rPr lang="en-US"/>
                      <a:pPr algn="r">
                        <a:defRPr sz="1000" b="0" i="0" u="none" strike="noStrike" kern="1200" baseline="0">
                          <a:solidFill>
                            <a:srgbClr val="000000"/>
                          </a:solidFill>
                          <a:latin typeface="Calibri"/>
                          <a:ea typeface="Calibri"/>
                          <a:cs typeface="Calibri"/>
                        </a:defRPr>
                      </a:pPr>
                      <a:t>[VALUE]</a:t>
                    </a:fld>
                    <a:r>
                      <a:rPr lang="en-US"/>
                      <a:t>
</a:t>
                    </a:r>
                    <a:fld id="{7B0F0534-2EE0-45E7-BCE9-C24204E0033D}" type="PERCENTAGE">
                      <a:rPr lang="en-US" b="1"/>
                      <a:pPr algn="r">
                        <a:defRPr sz="1000" b="0" i="0" u="none" strike="noStrike" kern="1200" baseline="0">
                          <a:solidFill>
                            <a:srgbClr val="000000"/>
                          </a:solidFill>
                          <a:latin typeface="Calibri"/>
                          <a:ea typeface="Calibri"/>
                          <a:cs typeface="Calibri"/>
                        </a:defRPr>
                      </a:pPr>
                      <a:t>[PERCENTAGE]</a:t>
                    </a:fld>
                    <a:endParaRPr lang="en-US"/>
                  </a:p>
                </c:rich>
              </c:tx>
              <c:numFmt formatCode="0.00%" sourceLinked="0"/>
              <c:spPr>
                <a:solidFill>
                  <a:schemeClr val="lt1"/>
                </a:solidFill>
                <a:ln>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899741372529969"/>
                      <c:h val="0.1974381368267831"/>
                    </c:manualLayout>
                  </c15:layout>
                  <c15:dlblFieldTable/>
                  <c15:showDataLabelsRange val="0"/>
                </c:ext>
              </c:extLst>
            </c:dLbl>
            <c:dLbl>
              <c:idx val="3"/>
              <c:layout>
                <c:manualLayout>
                  <c:x val="-0.32279709772787213"/>
                  <c:y val="-0.13973799126637557"/>
                </c:manualLayout>
              </c:layout>
              <c:tx>
                <c:rich>
                  <a:bodyPr/>
                  <a:lstStyle/>
                  <a:p>
                    <a:fld id="{152071F9-D620-4ADD-972E-96F070768F5A}" type="CATEGORYNAME">
                      <a:rPr lang="en-US"/>
                      <a:pPr/>
                      <a:t>[CATEGORY NAME]</a:t>
                    </a:fld>
                    <a:r>
                      <a:rPr lang="en-US"/>
                      <a:t> </a:t>
                    </a:r>
                  </a:p>
                  <a:p>
                    <a:r>
                      <a:rPr lang="en-US"/>
                      <a:t>1
</a:t>
                    </a:r>
                    <a:fld id="{17F40E66-7485-4C04-A0CD-4DF3BC911F70}" type="PERCENTAGE">
                      <a:rPr lang="en-US" b="1"/>
                      <a:pPr/>
                      <a:t>[PERCENTAGE]</a:t>
                    </a:fld>
                    <a:endParaRPr lang="en-US"/>
                  </a:p>
                </c:rich>
              </c:tx>
              <c:showVal val="1"/>
              <c:showCatName val="1"/>
              <c:showPercent val="1"/>
              <c:extLst>
                <c:ext xmlns:c15="http://schemas.microsoft.com/office/drawing/2012/chart" uri="{CE6537A1-D6FC-4f65-9D91-7224C49458BB}">
                  <c15:dlblFieldTable/>
                  <c15:showDataLabelsRange val="0"/>
                </c:ext>
              </c:extLst>
            </c:dLbl>
            <c:dLbl>
              <c:idx val="4"/>
              <c:layout>
                <c:manualLayout>
                  <c:x val="-0.41594910845235289"/>
                  <c:y val="-0.19805934738507033"/>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DD5CECA-0ED2-4C46-B547-4EF9BC02260F}" type="CATEGORYNAME">
                      <a:rPr lang="en-US"/>
                      <a:pPr algn="r">
                        <a:defRPr sz="1000" b="0" i="0" u="none" strike="noStrike" kern="1200" baseline="0">
                          <a:solidFill>
                            <a:srgbClr val="000000"/>
                          </a:solidFill>
                          <a:latin typeface="Calibri"/>
                          <a:ea typeface="Calibri"/>
                          <a:cs typeface="Calibri"/>
                        </a:defRPr>
                      </a:pPr>
                      <a:t>[CATEGORY NAME]</a:t>
                    </a:fld>
                    <a:r>
                      <a:rPr lang="en-US"/>
                      <a:t> </a:t>
                    </a:r>
                  </a:p>
                  <a:p>
                    <a:pPr algn="r">
                      <a:defRPr sz="1000" b="0" i="0" u="none" strike="noStrike" kern="1200" baseline="0">
                        <a:solidFill>
                          <a:srgbClr val="000000"/>
                        </a:solidFill>
                        <a:latin typeface="Calibri"/>
                        <a:ea typeface="Calibri"/>
                        <a:cs typeface="Calibri"/>
                      </a:defRPr>
                    </a:pPr>
                    <a:fld id="{10975EF5-B6E4-4A14-9563-82D4BE49D584}" type="VALUE">
                      <a:rPr lang="en-US"/>
                      <a:pPr algn="r">
                        <a:defRPr sz="1000" b="0" i="0" u="none" strike="noStrike" kern="1200" baseline="0">
                          <a:solidFill>
                            <a:srgbClr val="000000"/>
                          </a:solidFill>
                          <a:latin typeface="Calibri"/>
                          <a:ea typeface="Calibri"/>
                          <a:cs typeface="Calibri"/>
                        </a:defRPr>
                      </a:pPr>
                      <a:t>[VALUE]</a:t>
                    </a:fld>
                    <a:r>
                      <a:rPr lang="en-US"/>
                      <a:t> </a:t>
                    </a:r>
                  </a:p>
                  <a:p>
                    <a:pPr algn="r">
                      <a:defRPr sz="1000" b="0" i="0" u="none" strike="noStrike" kern="1200" baseline="0">
                        <a:solidFill>
                          <a:srgbClr val="000000"/>
                        </a:solidFill>
                        <a:latin typeface="Calibri"/>
                        <a:ea typeface="Calibri"/>
                        <a:cs typeface="Calibri"/>
                      </a:defRPr>
                    </a:pPr>
                    <a:fld id="{A62B2977-998F-4349-8BAB-0BEF441BD638}" type="PERCENTAGE">
                      <a:rPr lang="en-US" b="1"/>
                      <a:pPr algn="r">
                        <a:defRPr sz="1000" b="0" i="0" u="none" strike="noStrike" kern="1200" baseline="0">
                          <a:solidFill>
                            <a:srgbClr val="000000"/>
                          </a:solidFill>
                          <a:latin typeface="Calibri"/>
                          <a:ea typeface="Calibri"/>
                          <a:cs typeface="Calibri"/>
                        </a:defRPr>
                      </a:pPr>
                      <a:t>[PERCENTAGE]</a:t>
                    </a:fld>
                    <a:endParaRPr lang="ru-RU"/>
                  </a:p>
                </c:rich>
              </c:tx>
              <c:numFmt formatCode="0.00%" sourceLinked="0"/>
              <c:spPr>
                <a:solidFill>
                  <a:schemeClr val="lt1"/>
                </a:solidFill>
                <a:ln>
                  <a:noFill/>
                </a:ln>
                <a:effectLst/>
              </c:spPr>
              <c:showVal val="1"/>
              <c:showCatName val="1"/>
              <c:showPercent val="1"/>
              <c:extLst>
                <c:ext xmlns:c15="http://schemas.microsoft.com/office/drawing/2012/chart" uri="{CE6537A1-D6FC-4f65-9D91-7224C49458BB}">
                  <c15:spPr xmlns:c15="http://schemas.microsoft.com/office/drawing/2012/chart">
                    <a:prstGeom prst="rect">
                      <a:avLst/>
                    </a:prstGeom>
                    <a:noFill/>
                    <a:ln>
                      <a:noFill/>
                    </a:ln>
                  </c15:spPr>
                  <c15:layout>
                    <c:manualLayout>
                      <c:w val="0.19382111142433378"/>
                      <c:h val="0.17355178855918119"/>
                    </c:manualLayout>
                  </c15:layout>
                  <c15:dlblFieldTable/>
                  <c15:showDataLabelsRange val="0"/>
                </c:ext>
              </c:extLst>
            </c:dLbl>
            <c:dLbl>
              <c:idx val="5"/>
              <c:layout>
                <c:manualLayout>
                  <c:x val="-0.42782388001350974"/>
                  <c:y val="-0.14966704489449742"/>
                </c:manualLayout>
              </c:layout>
              <c:tx>
                <c:rich>
                  <a:bodyPr rot="0" spcFirstLastPara="1" vertOverflow="ellipsis" vert="horz" wrap="square" lIns="38100" tIns="19050" rIns="38100" bIns="19050" anchor="ctr" anchorCtr="0">
                    <a:spAutoFit/>
                  </a:bodyPr>
                  <a:lstStyle/>
                  <a:p>
                    <a:pPr algn="r">
                      <a:defRPr lang="en-US" sz="1000" b="0" i="0" u="none" strike="noStrike" kern="1200" baseline="0">
                        <a:solidFill>
                          <a:srgbClr val="000000"/>
                        </a:solidFill>
                        <a:latin typeface="Calibri"/>
                        <a:ea typeface="Calibri"/>
                        <a:cs typeface="Calibri"/>
                      </a:defRPr>
                    </a:pPr>
                    <a:fld id="{1E23EEBA-46D3-4748-B9C1-DDB7206A7108}" type="CATEGORYNAME">
                      <a:rPr lang="en-US" sz="1000" b="0" i="0" u="none" strike="noStrike" kern="1200" baseline="0">
                        <a:solidFill>
                          <a:srgbClr val="000000"/>
                        </a:solidFill>
                        <a:latin typeface="Calibri"/>
                        <a:ea typeface="Calibri"/>
                        <a:cs typeface="Calibri"/>
                      </a:rPr>
                      <a:pPr algn="r">
                        <a:defRPr lang="en-US" sz="1000" b="0" i="0" u="none" strike="noStrike" kern="1200" baseline="0">
                          <a:solidFill>
                            <a:srgbClr val="000000"/>
                          </a:solidFill>
                          <a:latin typeface="Calibri"/>
                          <a:ea typeface="Calibri"/>
                          <a:cs typeface="Calibri"/>
                        </a:defRPr>
                      </a:pPr>
                      <a:t>[CATEGORY NAME]</a:t>
                    </a:fld>
                    <a:r>
                      <a:rPr lang="en-US" sz="1000" b="0" i="0" u="none" strike="noStrike" kern="1200" baseline="0">
                        <a:solidFill>
                          <a:srgbClr val="000000"/>
                        </a:solidFill>
                        <a:latin typeface="Calibri"/>
                        <a:ea typeface="Calibri"/>
                        <a:cs typeface="Calibri"/>
                      </a:rPr>
                      <a:t>
</a:t>
                    </a:r>
                    <a:fld id="{E16F76B8-07F7-4F53-B086-4E6A59E5DDE5}" type="VALUE">
                      <a:rPr lang="en-US" sz="1000" b="0" i="0" u="none" strike="noStrike" kern="1200" baseline="0">
                        <a:solidFill>
                          <a:srgbClr val="000000"/>
                        </a:solidFill>
                        <a:latin typeface="Calibri"/>
                        <a:ea typeface="Calibri"/>
                        <a:cs typeface="Calibri"/>
                      </a:rPr>
                      <a:pPr algn="r">
                        <a:defRPr lang="en-US" sz="1000" b="0" i="0" u="none" strike="noStrike" kern="1200" baseline="0">
                          <a:solidFill>
                            <a:srgbClr val="000000"/>
                          </a:solidFill>
                          <a:latin typeface="Calibri"/>
                          <a:ea typeface="Calibri"/>
                          <a:cs typeface="Calibri"/>
                        </a:defRPr>
                      </a:pPr>
                      <a:t>[VALUE]</a:t>
                    </a:fld>
                    <a:r>
                      <a:rPr lang="en-US" sz="1000" b="0" i="0" u="none" strike="noStrike" kern="1200" baseline="0">
                        <a:solidFill>
                          <a:srgbClr val="000000"/>
                        </a:solidFill>
                        <a:latin typeface="Calibri"/>
                        <a:ea typeface="Calibri"/>
                        <a:cs typeface="Calibri"/>
                      </a:rPr>
                      <a:t>
</a:t>
                    </a:r>
                    <a:fld id="{98407E1D-C02B-423C-80CA-D44789E20B7E}" type="PERCENTAGE">
                      <a:rPr lang="en-US" sz="1000" b="1" i="0" u="none" strike="noStrike" kern="1200" baseline="0">
                        <a:solidFill>
                          <a:srgbClr val="000000"/>
                        </a:solidFill>
                        <a:latin typeface="Calibri"/>
                        <a:ea typeface="Calibri"/>
                        <a:cs typeface="Calibri"/>
                      </a:rPr>
                      <a:pPr algn="r">
                        <a:defRPr lang="en-US" sz="1000" b="0" i="0" u="none" strike="noStrike" kern="1200" baseline="0">
                          <a:solidFill>
                            <a:srgbClr val="000000"/>
                          </a:solidFill>
                          <a:latin typeface="Calibri"/>
                          <a:ea typeface="Calibri"/>
                          <a:cs typeface="Calibri"/>
                        </a:defRPr>
                      </a:pPr>
                      <a:t>[PERCENTAGE]</a:t>
                    </a:fld>
                    <a:endParaRPr lang="en-US" sz="1000" b="0" i="0" u="none" strike="noStrike" kern="1200" baseline="0">
                      <a:solidFill>
                        <a:srgbClr val="000000"/>
                      </a:solidFill>
                      <a:latin typeface="Calibri"/>
                      <a:ea typeface="Calibri"/>
                      <a:cs typeface="Calibri"/>
                    </a:endParaRPr>
                  </a:p>
                </c:rich>
              </c:tx>
              <c:numFmt formatCode="0.00%" sourceLinked="0"/>
              <c:spPr>
                <a:solidFill>
                  <a:schemeClr val="lt1"/>
                </a:solidFill>
                <a:ln>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Lst>
            </c:dLbl>
            <c:numFmt formatCode="0.00%" sourceLinked="0"/>
            <c:spPr>
              <a:solidFill>
                <a:schemeClr val="lt1"/>
              </a:solidFill>
              <a:ln>
                <a:noFill/>
              </a:ln>
              <a:effectLst/>
            </c:spPr>
            <c:txPr>
              <a:bodyPr rot="0" spcFirstLastPara="1" vertOverflow="ellipsis" vert="horz" wrap="square" lIns="38100" tIns="19050" rIns="38100" bIns="19050" anchor="ctr" anchorCtr="0">
                <a:spAutoFit/>
              </a:bodyPr>
              <a:lstStyle/>
              <a:p>
                <a:pPr algn="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'Anexa 5'!$B$6:$B$9</c:f>
              <c:strCache>
                <c:ptCount val="4"/>
                <c:pt idx="0">
                  <c:v>Proceduri anulate de AC din diverse motive </c:v>
                </c:pt>
                <c:pt idx="1">
                  <c:v>Proceduri anulate de AC din lipsa concurenţei</c:v>
                </c:pt>
                <c:pt idx="2">
                  <c:v>Proceduri anulate de AC din lipsa a trei oferte calificate</c:v>
                </c:pt>
                <c:pt idx="3">
                  <c:v>Proceduri anulate de AC din lipsă de oferte</c:v>
                </c:pt>
              </c:strCache>
            </c:strRef>
          </c:cat>
          <c:val>
            <c:numRef>
              <c:f>'Anexa 5'!$D$6:$D$9</c:f>
              <c:numCache>
                <c:formatCode>General</c:formatCode>
                <c:ptCount val="4"/>
                <c:pt idx="0">
                  <c:v>32</c:v>
                </c:pt>
                <c:pt idx="1">
                  <c:v>12</c:v>
                </c:pt>
                <c:pt idx="2">
                  <c:v>17</c:v>
                </c:pt>
                <c:pt idx="3">
                  <c:v>19</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7"/>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b="1"/>
              <a:t>Licitaţii Publice</a:t>
            </a:r>
          </a:p>
        </c:rich>
      </c:tx>
      <c:layout/>
      <c:spPr>
        <a:noFill/>
        <a:ln>
          <a:noFill/>
        </a:ln>
        <a:effectLst/>
      </c:spPr>
    </c:title>
    <c:plotArea>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hade val="70000"/>
                </a:schemeClr>
              </a:solidFill>
              <a:ln w="25400" cap="flat" cmpd="sng" algn="ctr">
                <a:solidFill>
                  <a:schemeClr val="lt1"/>
                </a:solidFill>
                <a:prstDash val="solid"/>
                <a:round/>
              </a:ln>
              <a:effectLst/>
            </c:spPr>
          </c:dPt>
          <c:dPt>
            <c:idx val="2"/>
            <c:spPr>
              <a:solidFill>
                <a:schemeClr val="accent5">
                  <a:shade val="90000"/>
                </a:schemeClr>
              </a:solidFill>
              <a:ln w="25400" cap="flat" cmpd="sng" algn="ctr">
                <a:solidFill>
                  <a:schemeClr val="lt1"/>
                </a:solidFill>
                <a:prstDash val="solid"/>
                <a:round/>
              </a:ln>
              <a:effectLst/>
            </c:spPr>
          </c:dPt>
          <c:dPt>
            <c:idx val="3"/>
            <c:spPr>
              <a:solidFill>
                <a:schemeClr val="accent5"/>
              </a:solidFill>
              <a:ln w="25400" cap="flat" cmpd="sng" algn="ctr">
                <a:solidFill>
                  <a:schemeClr val="lt1"/>
                </a:solidFill>
                <a:prstDash val="solid"/>
                <a:round/>
              </a:ln>
              <a:effectLst/>
            </c:spPr>
          </c:dPt>
          <c:dPt>
            <c:idx val="4"/>
            <c:spPr>
              <a:solidFill>
                <a:schemeClr val="accent5">
                  <a:tint val="70000"/>
                </a:schemeClr>
              </a:solidFill>
              <a:ln w="25400" cap="flat" cmpd="sng" algn="ctr">
                <a:solidFill>
                  <a:schemeClr val="lt1"/>
                </a:solidFill>
                <a:prstDash val="solid"/>
                <a:round/>
              </a:ln>
              <a:effectLst/>
            </c:spPr>
          </c:dPt>
          <c:dPt>
            <c:idx val="5"/>
            <c:spPr>
              <a:solidFill>
                <a:schemeClr val="accent5">
                  <a:tint val="65000"/>
                </a:schemeClr>
              </a:solidFill>
              <a:ln w="25400" cap="flat" cmpd="sng" algn="ctr">
                <a:solidFill>
                  <a:schemeClr val="lt1"/>
                </a:solidFill>
                <a:prstDash val="solid"/>
                <a:round/>
              </a:ln>
              <a:effectLst/>
            </c:spPr>
          </c:dPt>
          <c:dPt>
            <c:idx val="6"/>
            <c:spPr>
              <a:solidFill>
                <a:schemeClr val="accent5">
                  <a:tint val="48000"/>
                </a:schemeClr>
              </a:solidFill>
              <a:ln w="25400" cap="flat" cmpd="sng" algn="ctr">
                <a:solidFill>
                  <a:schemeClr val="lt1"/>
                </a:solidFill>
                <a:prstDash val="solid"/>
                <a:round/>
              </a:ln>
              <a:effectLst/>
            </c:spPr>
          </c:dPt>
          <c:dLbls>
            <c:dLbl>
              <c:idx val="0"/>
              <c:layout>
                <c:manualLayout>
                  <c:x val="-0.33549113179034445"/>
                  <c:y val="-0.15787571594036576"/>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75C2F1F-5109-4A98-9000-B6014D787176}" type="CATEGORYNAM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3A825719-3ED3-4A3F-A12D-968365A1FC58}"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7B550C88-7B28-4B64-9057-1CC307A4295B}"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a:noFill/>
                </a:ln>
                <a:effectLst/>
              </c:spPr>
              <c:showVal val="1"/>
              <c:showCatName val="1"/>
              <c:showPercent val="1"/>
              <c:separator>
</c:separator>
              <c:extLst>
                <c:ext xmlns:c15="http://schemas.microsoft.com/office/drawing/2012/chart" uri="{CE6537A1-D6FC-4f65-9D91-7224C49458BB}">
                  <c15:layout>
                    <c:manualLayout>
                      <c:w val="0.17884023966701132"/>
                      <c:h val="0.13727459168818471"/>
                    </c:manualLayout>
                  </c15:layout>
                  <c15:dlblFieldTable/>
                  <c15:showDataLabelsRange val="0"/>
                </c:ext>
              </c:extLst>
            </c:dLbl>
            <c:dLbl>
              <c:idx val="1"/>
              <c:layout>
                <c:manualLayout>
                  <c:x val="0.12757343778997321"/>
                  <c:y val="-0.25389992242872467"/>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CFA8D53E-6DCE-47D9-8EB3-001A1D119DA0}" type="CATEGORYNAM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2B3AC649-7085-494C-BEAA-8B365DAFF867}"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4FB7D83B-068F-4C06-9255-12DED77D36DF}"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c:spPr>
              <c:showVal val="1"/>
              <c:showCatName val="1"/>
              <c:showPercent val="1"/>
              <c:separator>
</c:separator>
              <c:extLst>
                <c:ext xmlns:c15="http://schemas.microsoft.com/office/drawing/2012/chart" uri="{CE6537A1-D6FC-4f65-9D91-7224C49458BB}">
                  <c15:layout>
                    <c:manualLayout>
                      <c:w val="0.17560312445138079"/>
                      <c:h val="0.13986504723346829"/>
                    </c:manualLayout>
                  </c15:layout>
                  <c15:dlblFieldTable/>
                  <c15:showDataLabelsRange val="0"/>
                </c:ext>
              </c:extLst>
            </c:dLbl>
            <c:dLbl>
              <c:idx val="2"/>
              <c:layout>
                <c:manualLayout>
                  <c:x val="0.24083837058246516"/>
                  <c:y val="-7.4010434930451591E-2"/>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E349254D-19B4-4DD8-BFCF-3A773307EBB7}" type="CATEGORYNAM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A318803C-4544-4E6B-84C7-1FF2E2945B9E}"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5B94C483-730C-48C4-9058-ED97BB3C5EB9}"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c:spPr>
              <c:showVal val="1"/>
              <c:showCatName val="1"/>
              <c:showPercent val="1"/>
              <c:separator>
</c:separator>
              <c:extLst>
                <c:ext xmlns:c15="http://schemas.microsoft.com/office/drawing/2012/chart" uri="{CE6537A1-D6FC-4f65-9D91-7224C49458BB}">
                  <c15:layout>
                    <c:manualLayout>
                      <c:w val="0.19882790352459176"/>
                      <c:h val="0.18483343428225318"/>
                    </c:manualLayout>
                  </c15:layout>
                  <c15:dlblFieldTable/>
                  <c15:showDataLabelsRange val="0"/>
                </c:ext>
              </c:extLst>
            </c:dLbl>
            <c:dLbl>
              <c:idx val="3"/>
              <c:layout>
                <c:manualLayout>
                  <c:x val="0.23876507860759832"/>
                  <c:y val="0.26076869945912634"/>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8D9A9114-F2B4-491C-B538-49182476B7D3}" type="CATEGORYNAM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564F4DB2-CFA0-4602-9AFE-65653E6E4CD2}"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A5B92F03-EF28-445E-B759-F412EE673003}"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c:spPr>
              <c:showVal val="1"/>
              <c:showCatName val="1"/>
              <c:showPercent val="1"/>
              <c:separator>
</c:separator>
              <c:extLst>
                <c:ext xmlns:c15="http://schemas.microsoft.com/office/drawing/2012/chart" uri="{CE6537A1-D6FC-4f65-9D91-7224C49458BB}">
                  <c15:layout>
                    <c:manualLayout>
                      <c:w val="0.19662689891036347"/>
                      <c:h val="0.12035874058252839"/>
                    </c:manualLayout>
                  </c15:layout>
                  <c15:dlblFieldTable/>
                  <c15:showDataLabelsRange val="0"/>
                </c:ext>
              </c:extLst>
            </c:dLbl>
            <c:dLbl>
              <c:idx val="4"/>
              <c:layout>
                <c:manualLayout>
                  <c:x val="-0.27279103369654545"/>
                  <c:y val="7.6568799345425959E-2"/>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FC63F1FA-0EB8-46A7-9DF1-609494367875}" type="CATEGORYNAM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[CATEGORY NAME]</a:t>
                    </a:fld>
                    <a:r>
                      <a:rPr lang="en-US" sz="1000" baseline="0"/>
                      <a:t>
</a:t>
                    </a:r>
                    <a:fld id="{9FED2AB0-4C53-4ACA-9228-34773E8A8322}" type="VALUE">
                      <a:rPr lang="en-US" sz="1000"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[VALUE]</a:t>
                    </a:fld>
                    <a:r>
                      <a:rPr lang="en-US" sz="1000" baseline="0"/>
                      <a:t>
</a:t>
                    </a:r>
                    <a:fld id="{455E0CB3-8FD8-4842-AB6E-EDB9CCC64E9B}" type="PERCENTAGE">
                      <a:rPr lang="en-US" sz="1000" b="1" baseline="0"/>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t>[PERCENTAGE]</a:t>
                    </a:fld>
                    <a:endParaRPr lang="en-US" sz="1000" baseline="0"/>
                  </a:p>
                </c:rich>
              </c:tx>
              <c:numFmt formatCode="0.00%" sourceLinked="0"/>
              <c:spPr>
                <a:noFill/>
                <a:ln w="25400">
                  <a:noFill/>
                </a:ln>
                <a:effectLst/>
              </c:spPr>
              <c:showVal val="1"/>
              <c:showCatName val="1"/>
              <c:showPercent val="1"/>
              <c:separator>
</c:separator>
              <c:extLst>
                <c:ext xmlns:c15="http://schemas.microsoft.com/office/drawing/2012/chart" uri="{CE6537A1-D6FC-4f65-9D91-7224C49458BB}">
                  <c15:layout>
                    <c:manualLayout>
                      <c:w val="0.19981481481481481"/>
                      <c:h val="0.13986504723346829"/>
                    </c:manualLayout>
                  </c15:layout>
                  <c15:dlblFieldTable/>
                  <c15:showDataLabelsRange val="0"/>
                </c:ext>
              </c:extLst>
            </c:dLbl>
            <c:dLbl>
              <c:idx val="5"/>
              <c:layout>
                <c:manualLayout>
                  <c:x val="0.18153108361454803"/>
                  <c:y val="0.23667176724366928"/>
                </c:manualLayout>
              </c:layout>
              <c:numFmt formatCode="0.00%"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15:layout>
                    <c:manualLayout>
                      <c:w val="0.2309434739058028"/>
                      <c:h val="0.12553299619795855"/>
                    </c:manualLayout>
                  </c15:layout>
                </c:ext>
              </c:extLst>
            </c:dLbl>
            <c:dLbl>
              <c:idx val="6"/>
              <c:layout>
                <c:manualLayout>
                  <c:x val="-0.24977942384363366"/>
                  <c:y val="7.0717374903035935E-3"/>
                </c:manualLayout>
              </c:layout>
              <c:showVal val="1"/>
              <c:showCatName val="1"/>
              <c:showPercent val="1"/>
              <c:separator>
</c:separator>
              <c:extLst>
                <c:ext xmlns:c15="http://schemas.microsoft.com/office/drawing/2012/chart" uri="{CE6537A1-D6FC-4f65-9D91-7224C49458BB}"/>
              </c:extLst>
            </c:dLbl>
            <c:numFmt formatCode="0.00%" sourceLinked="0"/>
            <c:spPr>
              <a:noFill/>
              <a:ln w="25400">
                <a:noFill/>
              </a:ln>
              <a:effectLst/>
            </c:spPr>
            <c:txPr>
              <a:bodyPr rot="0" spcFirstLastPara="1" vertOverflow="overflow" horzOverflow="overflow" vert="horz" wrap="square" lIns="38100" tIns="19050" rIns="38100" bIns="19050" anchor="ctr" anchorCtr="1">
                <a:spAutoFit/>
              </a:bodyPr>
              <a:lstStyle/>
              <a:p>
                <a:pP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en-US"/>
              </a:p>
            </c:txPr>
            <c:showVal val="1"/>
            <c:showCatName val="1"/>
            <c:showPercent val="1"/>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'Anexa 5'!$B$6:$B$10</c:f>
              <c:strCache>
                <c:ptCount val="5"/>
                <c:pt idx="0">
                  <c:v>Proceduri anulate de AC din diverse motive </c:v>
                </c:pt>
                <c:pt idx="1">
                  <c:v>Proceduri anulate de AC din lipsa concurenţei</c:v>
                </c:pt>
                <c:pt idx="2">
                  <c:v>Proceduri anulate de AC din lipsa a trei oferte calificate</c:v>
                </c:pt>
                <c:pt idx="3">
                  <c:v>Proceduri anulate de AC din lipsă de oferte</c:v>
                </c:pt>
                <c:pt idx="4">
                  <c:v>Proceduri anulate de AC desfășurate prin SIA RSAP </c:v>
                </c:pt>
              </c:strCache>
            </c:strRef>
          </c:cat>
          <c:val>
            <c:numRef>
              <c:f>'Anexa 5'!$E$6:$E$10</c:f>
              <c:numCache>
                <c:formatCode>General</c:formatCode>
                <c:ptCount val="5"/>
                <c:pt idx="0">
                  <c:v>62</c:v>
                </c:pt>
                <c:pt idx="1">
                  <c:v>11</c:v>
                </c:pt>
                <c:pt idx="2">
                  <c:v>10</c:v>
                </c:pt>
                <c:pt idx="3">
                  <c:v>21</c:v>
                </c:pt>
                <c:pt idx="4">
                  <c:v>447</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olidFill>
              <a:ln w="25400" cap="flat" cmpd="sng" algn="ctr">
                <a:solidFill>
                  <a:schemeClr val="lt1"/>
                </a:solidFill>
                <a:prstDash val="solid"/>
                <a:round/>
              </a:ln>
              <a:effectLst/>
            </c:spPr>
          </c:dPt>
          <c:dPt>
            <c:idx val="2"/>
            <c:spPr>
              <a:solidFill>
                <a:schemeClr val="accent5">
                  <a:tint val="65000"/>
                </a:schemeClr>
              </a:solidFill>
              <a:ln w="25400" cap="flat" cmpd="sng" algn="ctr">
                <a:solidFill>
                  <a:schemeClr val="lt1"/>
                </a:solidFill>
                <a:prstDash val="solid"/>
                <a:round/>
              </a:ln>
              <a:effectLst/>
            </c:spPr>
          </c:dPt>
          <c:dLbls>
            <c:dLbl>
              <c:idx val="0"/>
              <c:layout>
                <c:manualLayout>
                  <c:x val="-8.5156111830510042E-2"/>
                  <c:y val="0.22345028046228624"/>
                </c:manualLayout>
              </c:layout>
              <c:tx>
                <c:rich>
                  <a:bodyPr/>
                  <a:lstStyle/>
                  <a:p>
                    <a:fld id="{E96C79EB-6AB6-4843-BC7F-1344BA38C400}" type="CATEGORYNAME">
                      <a:rPr lang="en-US" sz="1000"/>
                      <a:pPr/>
                      <a:t>[CATEGORY NAME]</a:t>
                    </a:fld>
                    <a:r>
                      <a:rPr lang="en-US" sz="1000" baseline="0"/>
                      <a:t>
</a:t>
                    </a:r>
                    <a:fld id="{1CACEB07-D32D-4E47-8F52-77CF30A20385}" type="VALUE">
                      <a:rPr lang="en-US" sz="1000" baseline="0"/>
                      <a:pPr/>
                      <a:t>[VALUE]</a:t>
                    </a:fld>
                    <a:r>
                      <a:rPr lang="en-US" sz="1000" baseline="0"/>
                      <a:t>
</a:t>
                    </a:r>
                    <a:fld id="{12067884-A9AE-436E-9C30-1E127415EDFC}" type="PERCENTAGE">
                      <a:rPr lang="en-US" sz="1000" b="1" baseline="0"/>
                      <a:pPr/>
                      <a:t>[PERCENTAGE]</a:t>
                    </a:fld>
                    <a:endParaRPr lang="en-US" sz="1000" baseline="0"/>
                  </a:p>
                </c:rich>
              </c:tx>
              <c:showVal val="1"/>
              <c:showCatName val="1"/>
              <c:showPercent val="1"/>
              <c:separator>
</c:separator>
              <c:extLst>
                <c:ext xmlns:c15="http://schemas.microsoft.com/office/drawing/2012/chart" uri="{CE6537A1-D6FC-4f65-9D91-7224C49458BB}">
                  <c15:layout>
                    <c:manualLayout>
                      <c:w val="0.30183154719248706"/>
                      <c:h val="8.219831159338345E-2"/>
                    </c:manualLayout>
                  </c15:layout>
                  <c15:dlblFieldTable/>
                  <c15:showDataLabelsRange val="0"/>
                </c:ext>
              </c:extLst>
            </c:dLbl>
            <c:dLbl>
              <c:idx val="1"/>
              <c:layout>
                <c:manualLayout>
                  <c:x val="-0.12152166091034572"/>
                  <c:y val="-0.13447359213763621"/>
                </c:manualLayout>
              </c:layout>
              <c:tx>
                <c:rich>
                  <a:bodyPr rot="0" spcFirstLastPara="1" vertOverflow="overflow" horzOverflow="overflow"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D47BCB84-D0BA-4B20-93AA-B7BB0DE8B0DB}" type="CATEGORYNAME">
                      <a:rPr lang="en-US" sz="1000"/>
                      <a:pPr algn="l">
                        <a:defRPr sz="1000" b="0" i="0" u="none" strike="noStrike" kern="1200" baseline="0">
                          <a:solidFill>
                            <a:srgbClr val="000000"/>
                          </a:solidFill>
                          <a:latin typeface="Calibri"/>
                          <a:ea typeface="Calibri"/>
                          <a:cs typeface="Calibri"/>
                        </a:defRPr>
                      </a:pPr>
                      <a:t>[CATEGORY NAME]</a:t>
                    </a:fld>
                    <a:r>
                      <a:rPr lang="en-US" sz="1000" baseline="0"/>
                      <a:t>
</a:t>
                    </a:r>
                    <a:fld id="{A7B4DF47-69E6-4933-ADF5-10BFEBCCC5F4}" type="VALUE">
                      <a:rPr lang="en-US" sz="1000" baseline="0"/>
                      <a:pPr algn="l">
                        <a:defRPr sz="1000" b="0" i="0" u="none" strike="noStrike" kern="1200" baseline="0">
                          <a:solidFill>
                            <a:srgbClr val="000000"/>
                          </a:solidFill>
                          <a:latin typeface="Calibri"/>
                          <a:ea typeface="Calibri"/>
                          <a:cs typeface="Calibri"/>
                        </a:defRPr>
                      </a:pPr>
                      <a:t>[VALUE]</a:t>
                    </a:fld>
                    <a:r>
                      <a:rPr lang="en-US" sz="1000" baseline="0"/>
                      <a:t>
</a:t>
                    </a:r>
                    <a:fld id="{5DC7D57E-4761-4D99-AC74-DC5B9CE69A5A}" type="PERCENTAGE">
                      <a:rPr lang="en-US" sz="1000" b="1" baseline="0"/>
                      <a:pPr algn="l">
                        <a:defRPr sz="1000" b="0" i="0" u="none" strike="noStrike" kern="1200" baseline="0">
                          <a:solidFill>
                            <a:srgbClr val="000000"/>
                          </a:solidFill>
                          <a:latin typeface="Calibri"/>
                          <a:ea typeface="Calibri"/>
                          <a:cs typeface="Calibri"/>
                        </a:defRPr>
                      </a:pPr>
                      <a:t>[PERCENTAGE]</a:t>
                    </a:fld>
                    <a:endParaRPr lang="en-US" sz="1000"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650536248271884"/>
                      <c:h val="0.12755309571406967"/>
                    </c:manualLayout>
                  </c15:layout>
                  <c15:dlblFieldTable/>
                  <c15:showDataLabelsRange val="0"/>
                </c:ext>
              </c:extLst>
            </c:dLbl>
            <c:dLbl>
              <c:idx val="2"/>
              <c:layout>
                <c:manualLayout>
                  <c:x val="-1.2445671347079631E-2"/>
                  <c:y val="-0.21103808610439231"/>
                </c:manualLayout>
              </c:layout>
              <c:tx>
                <c:rich>
                  <a:bodyPr rot="0" spcFirstLastPara="1" vertOverflow="overflow" horzOverflow="overflow"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fld id="{147F9F48-9B5A-499A-9792-FFC474C99E8D}" type="CATEGORYNAME">
                      <a:rPr lang="en-US" sz="1000"/>
                      <a:pPr algn="ctr">
                        <a:defRPr sz="1000" b="0" i="0" u="none" strike="noStrike" kern="1200" baseline="0">
                          <a:solidFill>
                            <a:srgbClr val="000000"/>
                          </a:solidFill>
                          <a:latin typeface="Calibri"/>
                          <a:ea typeface="Calibri"/>
                          <a:cs typeface="Calibri"/>
                        </a:defRPr>
                      </a:pPr>
                      <a:t>[CATEGORY NAME]</a:t>
                    </a:fld>
                    <a:r>
                      <a:rPr lang="en-US" sz="1000" baseline="0"/>
                      <a:t>
</a:t>
                    </a:r>
                    <a:fld id="{036131C0-5EDA-4D90-BFDF-970CD4F48C8A}" type="VALUE">
                      <a:rPr lang="en-US" sz="1000" baseline="0"/>
                      <a:pPr algn="ctr">
                        <a:defRPr sz="1000" b="0" i="0" u="none" strike="noStrike" kern="1200" baseline="0">
                          <a:solidFill>
                            <a:srgbClr val="000000"/>
                          </a:solidFill>
                          <a:latin typeface="Calibri"/>
                          <a:ea typeface="Calibri"/>
                          <a:cs typeface="Calibri"/>
                        </a:defRPr>
                      </a:pPr>
                      <a:t>[VALUE]</a:t>
                    </a:fld>
                    <a:r>
                      <a:rPr lang="en-US" sz="1000" baseline="0"/>
                      <a:t>
</a:t>
                    </a:r>
                    <a:fld id="{7C4BB3B3-C271-4284-91EE-164A877BB019}" type="PERCENTAGE">
                      <a:rPr lang="en-US" sz="1000" b="1" baseline="0"/>
                      <a:pPr algn="ctr">
                        <a:defRPr sz="1000" b="0" i="0" u="none" strike="noStrike" kern="1200" baseline="0">
                          <a:solidFill>
                            <a:srgbClr val="000000"/>
                          </a:solidFill>
                          <a:latin typeface="Calibri"/>
                          <a:ea typeface="Calibri"/>
                          <a:cs typeface="Calibri"/>
                        </a:defRPr>
                      </a:pPr>
                      <a:t>[PERCENTAGE]</a:t>
                    </a:fld>
                    <a:endParaRPr lang="en-US" sz="1000"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5062418305303881"/>
                      <c:h val="0.12033749671990329"/>
                    </c:manualLayout>
                  </c15:layout>
                  <c15:dlblFieldTable/>
                  <c15:showDataLabelsRange val="0"/>
                </c:ext>
              </c:extLst>
            </c:dLbl>
            <c:numFmt formatCode="#,##0.00%;#,##0.00%;" sourceLinked="0"/>
            <c:spPr>
              <a:noFill/>
              <a:ln w="25400">
                <a:noFill/>
              </a:ln>
              <a:effectLst/>
            </c:spPr>
            <c:txPr>
              <a:bodyPr rot="0" spcFirstLastPara="1" vertOverflow="overflow" horzOverflow="overflow"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6'!$D$92,'Anexa 6'!$F$92,'Anexa 6'!$H$92)</c:f>
              <c:strCache>
                <c:ptCount val="3"/>
                <c:pt idx="0">
                  <c:v>Suma total contracte</c:v>
                </c:pt>
                <c:pt idx="1">
                  <c:v>Suma total acorduri adiționale de majorare</c:v>
                </c:pt>
                <c:pt idx="2">
                  <c:v>Suma total acorduri adiționale de micșorare / reziliere</c:v>
                </c:pt>
              </c:strCache>
            </c:strRef>
          </c:cat>
          <c:val>
            <c:numRef>
              <c:f>('Anexa 6'!$D$82,'Anexa 6'!$F$82,'Anexa 6'!$H$82)</c:f>
              <c:numCache>
                <c:formatCode>#,##0.00</c:formatCode>
                <c:ptCount val="3"/>
                <c:pt idx="0">
                  <c:v>741361253.45000005</c:v>
                </c:pt>
                <c:pt idx="1">
                  <c:v>21675984.869999997</c:v>
                </c:pt>
                <c:pt idx="2">
                  <c:v>-138747571.02000007</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hade val="86000"/>
                </a:schemeClr>
              </a:solidFill>
              <a:ln w="25400" cap="flat" cmpd="sng" algn="ctr">
                <a:solidFill>
                  <a:schemeClr val="lt1"/>
                </a:solidFill>
                <a:prstDash val="solid"/>
                <a:round/>
              </a:ln>
              <a:effectLst/>
            </c:spPr>
          </c:dPt>
          <c:dPt>
            <c:idx val="2"/>
            <c:spPr>
              <a:solidFill>
                <a:schemeClr val="accent5">
                  <a:tint val="86000"/>
                </a:schemeClr>
              </a:solidFill>
              <a:ln w="25400" cap="flat" cmpd="sng" algn="ctr">
                <a:solidFill>
                  <a:schemeClr val="lt1"/>
                </a:solidFill>
                <a:prstDash val="solid"/>
                <a:round/>
              </a:ln>
              <a:effectLst/>
            </c:spPr>
          </c:dPt>
          <c:dPt>
            <c:idx val="3"/>
            <c:spPr>
              <a:solidFill>
                <a:schemeClr val="accent5">
                  <a:tint val="58000"/>
                </a:schemeClr>
              </a:solidFill>
              <a:ln w="25400" cap="flat" cmpd="sng" algn="ctr">
                <a:solidFill>
                  <a:schemeClr val="lt1"/>
                </a:solidFill>
                <a:prstDash val="solid"/>
                <a:round/>
              </a:ln>
              <a:effectLst/>
            </c:spPr>
          </c:dPt>
          <c:dLbls>
            <c:dLbl>
              <c:idx val="0"/>
              <c:layout>
                <c:manualLayout>
                  <c:x val="-9.2092643783131825E-2"/>
                  <c:y val="0.20001099328231944"/>
                </c:manualLayout>
              </c:layout>
              <c:tx>
                <c:rich>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fld id="{6D27354A-4540-46E6-A661-724D60E9FB90}" type="CATEGORYNAME">
                      <a:rPr lang="en-US" b="0" baseline="0"/>
                      <a:pPr algn="ctr">
                        <a:defRPr sz="1000" b="0" i="0" u="none" strike="noStrike" kern="1200" baseline="0">
                          <a:solidFill>
                            <a:srgbClr val="000000"/>
                          </a:solidFill>
                          <a:latin typeface="Calibri"/>
                          <a:ea typeface="Calibri"/>
                          <a:cs typeface="Calibri"/>
                        </a:defRPr>
                      </a:pPr>
                      <a:t>[CATEGORY NAME]</a:t>
                    </a:fld>
                    <a:endParaRPr lang="en-US" b="0" baseline="0"/>
                  </a:p>
                  <a:p>
                    <a:pPr algn="ctr">
                      <a:defRPr sz="1000" b="0" i="0" u="none" strike="noStrike" kern="1200" baseline="0">
                        <a:solidFill>
                          <a:srgbClr val="000000"/>
                        </a:solidFill>
                        <a:latin typeface="Calibri"/>
                        <a:ea typeface="Calibri"/>
                        <a:cs typeface="Calibri"/>
                      </a:defRPr>
                    </a:pPr>
                    <a:fld id="{1DA6A166-8610-41CA-956F-B40AABDBC0DB}" type="VALUE">
                      <a:rPr lang="en-US" b="0" baseline="0"/>
                      <a:pPr algn="ctr">
                        <a:defRPr sz="1000" b="0" i="0" u="none" strike="noStrike" kern="1200" baseline="0">
                          <a:solidFill>
                            <a:srgbClr val="000000"/>
                          </a:solidFill>
                          <a:latin typeface="Calibri"/>
                          <a:ea typeface="Calibri"/>
                          <a:cs typeface="Calibri"/>
                        </a:defRPr>
                      </a:pPr>
                      <a:t>[VALUE]</a:t>
                    </a:fld>
                    <a:endParaRPr lang="en-US" b="0" baseline="0"/>
                  </a:p>
                  <a:p>
                    <a:pPr algn="ctr">
                      <a:defRPr sz="1000" b="0" i="0" u="none" strike="noStrike" kern="1200" baseline="0">
                        <a:solidFill>
                          <a:srgbClr val="000000"/>
                        </a:solidFill>
                        <a:latin typeface="Calibri"/>
                        <a:ea typeface="Calibri"/>
                        <a:cs typeface="Calibri"/>
                      </a:defRPr>
                    </a:pPr>
                    <a:fld id="{38E808E2-77C0-44BD-9DAB-D424628054EB}" type="PERCENTAGE">
                      <a:rPr lang="en-US" b="1" baseline="0"/>
                      <a:pPr algn="ct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24362167514482572"/>
                      <c:h val="0.10331463629893027"/>
                    </c:manualLayout>
                  </c15:layout>
                  <c15:dlblFieldTable/>
                  <c15:showDataLabelsRange val="0"/>
                </c:ext>
              </c:extLst>
            </c:dLbl>
            <c:dLbl>
              <c:idx val="1"/>
              <c:layout>
                <c:manualLayout>
                  <c:x val="-9.454136777483732E-2"/>
                  <c:y val="-7.2320279932342718E-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0D92E567-C96F-41A6-BCFB-3BA19289926A}" type="CATEGORYNAME">
                      <a:rPr lang="en-US" sz="1000" b="0" baseline="0"/>
                      <a:pPr algn="l">
                        <a:defRPr sz="1000" b="0" i="0" u="none" strike="noStrike" kern="1200" baseline="0">
                          <a:solidFill>
                            <a:srgbClr val="000000"/>
                          </a:solidFill>
                          <a:latin typeface="Calibri"/>
                          <a:ea typeface="Calibri"/>
                          <a:cs typeface="Calibri"/>
                        </a:defRPr>
                      </a:pPr>
                      <a:t>[CATEGORY NAME]</a:t>
                    </a:fld>
                    <a:endParaRPr lang="en-US" sz="1000" b="0" baseline="0"/>
                  </a:p>
                  <a:p>
                    <a:pPr algn="l">
                      <a:defRPr sz="1000" b="0" i="0" u="none" strike="noStrike" kern="1200" baseline="0">
                        <a:solidFill>
                          <a:srgbClr val="000000"/>
                        </a:solidFill>
                        <a:latin typeface="Calibri"/>
                        <a:ea typeface="Calibri"/>
                        <a:cs typeface="Calibri"/>
                      </a:defRPr>
                    </a:pPr>
                    <a:fld id="{80433FD8-C051-4917-B075-73731D523110}" type="VALUE">
                      <a:rPr lang="en-US" sz="1000" b="0" baseline="0"/>
                      <a:pPr algn="l">
                        <a:defRPr sz="1000" b="0" i="0" u="none" strike="noStrike" kern="1200" baseline="0">
                          <a:solidFill>
                            <a:srgbClr val="000000"/>
                          </a:solidFill>
                          <a:latin typeface="Calibri"/>
                          <a:ea typeface="Calibri"/>
                          <a:cs typeface="Calibri"/>
                        </a:defRPr>
                      </a:pPr>
                      <a:t>[VALUE]</a:t>
                    </a:fld>
                    <a:endParaRPr lang="en-US" sz="1000" b="0" baseline="0"/>
                  </a:p>
                  <a:p>
                    <a:pPr algn="l">
                      <a:defRPr sz="1000" b="0" i="0" u="none" strike="noStrike" kern="1200" baseline="0">
                        <a:solidFill>
                          <a:srgbClr val="000000"/>
                        </a:solidFill>
                        <a:latin typeface="Calibri"/>
                        <a:ea typeface="Calibri"/>
                        <a:cs typeface="Calibri"/>
                      </a:defRPr>
                    </a:pPr>
                    <a:fld id="{7DF9B8B8-D392-414A-BA3E-0447011F3715}" type="PERCENTAGE">
                      <a:rPr lang="en-US" sz="1000" b="1" baseline="0"/>
                      <a:pPr algn="l">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780712235873239"/>
                      <c:h val="0.13648559752815709"/>
                    </c:manualLayout>
                  </c15:layout>
                  <c15:dlblFieldTable/>
                  <c15:showDataLabelsRange val="0"/>
                </c:ext>
              </c:extLst>
            </c:dLbl>
            <c:dLbl>
              <c:idx val="2"/>
              <c:layout>
                <c:manualLayout>
                  <c:x val="-6.0247263942966291E-2"/>
                  <c:y val="-0.19808165353922932"/>
                </c:manualLayout>
              </c:layout>
              <c:tx>
                <c:rich>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fld id="{8558062A-6ABD-4CBD-A2DF-E1B0A9698A52}" type="CATEGORYNAME">
                      <a:rPr lang="en-US" sz="1000" b="0" baseline="0"/>
                      <a:pPr algn="ctr">
                        <a:defRPr sz="1000" b="0" i="0" u="none" strike="noStrike" kern="1200" baseline="0">
                          <a:solidFill>
                            <a:srgbClr val="000000"/>
                          </a:solidFill>
                          <a:latin typeface="Calibri"/>
                          <a:ea typeface="Calibri"/>
                          <a:cs typeface="Calibri"/>
                        </a:defRPr>
                      </a:pPr>
                      <a:t>[CATEGORY NAME]</a:t>
                    </a:fld>
                    <a:endParaRPr lang="en-US" sz="1000" b="0" baseline="0"/>
                  </a:p>
                  <a:p>
                    <a:pPr algn="ctr">
                      <a:defRPr sz="1000" b="0" i="0" u="none" strike="noStrike" kern="1200" baseline="0">
                        <a:solidFill>
                          <a:srgbClr val="000000"/>
                        </a:solidFill>
                        <a:latin typeface="Calibri"/>
                        <a:ea typeface="Calibri"/>
                        <a:cs typeface="Calibri"/>
                      </a:defRPr>
                    </a:pPr>
                    <a:fld id="{DF7590A4-B371-484D-BA78-E850F0F1B9D1}" type="VALUE">
                      <a:rPr lang="en-US" sz="1000" b="0" baseline="0"/>
                      <a:pPr algn="ctr">
                        <a:defRPr sz="1000" b="0" i="0" u="none" strike="noStrike" kern="1200" baseline="0">
                          <a:solidFill>
                            <a:srgbClr val="000000"/>
                          </a:solidFill>
                          <a:latin typeface="Calibri"/>
                          <a:ea typeface="Calibri"/>
                          <a:cs typeface="Calibri"/>
                        </a:defRPr>
                      </a:pPr>
                      <a:t>[VALUE]</a:t>
                    </a:fld>
                    <a:endParaRPr lang="en-US" sz="1000" b="0" baseline="0"/>
                  </a:p>
                  <a:p>
                    <a:pPr algn="ctr">
                      <a:defRPr sz="1000" b="0" i="0" u="none" strike="noStrike" kern="1200" baseline="0">
                        <a:solidFill>
                          <a:srgbClr val="000000"/>
                        </a:solidFill>
                        <a:latin typeface="Calibri"/>
                        <a:ea typeface="Calibri"/>
                        <a:cs typeface="Calibri"/>
                      </a:defRPr>
                    </a:pPr>
                    <a:fld id="{C4E8D235-33B7-4B7E-9EE1-7C3C72D8FF56}" type="PERCENTAGE">
                      <a:rPr lang="en-US" sz="1000" b="1" baseline="0"/>
                      <a:pPr algn="ct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5292564110420049"/>
                      <c:h val="0.13059589070353547"/>
                    </c:manualLayout>
                  </c15:layout>
                  <c15:dlblFieldTable/>
                  <c15:showDataLabelsRange val="0"/>
                </c:ext>
              </c:extLst>
            </c:dLbl>
            <c:dLbl>
              <c:idx val="3"/>
              <c:layout>
                <c:manualLayout>
                  <c:x val="0.20838059138438669"/>
                  <c:y val="-0.16832968105833154"/>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81A1B079-AF9A-4266-A15B-E15CC0F69AC1}" type="CATEGORYNAME">
                      <a:rPr lang="en-US" sz="1000" b="0" baseline="0"/>
                      <a:pPr algn="r">
                        <a:defRPr sz="1000" b="0" i="0" u="none" strike="noStrike" kern="1200" baseline="0">
                          <a:solidFill>
                            <a:srgbClr val="000000"/>
                          </a:solidFill>
                          <a:latin typeface="Calibri"/>
                          <a:ea typeface="Calibri"/>
                          <a:cs typeface="Calibri"/>
                        </a:defRPr>
                      </a:pPr>
                      <a:t>[CATEGORY NAME]</a:t>
                    </a:fld>
                    <a:endParaRPr lang="en-US" sz="1000" b="0" baseline="0"/>
                  </a:p>
                  <a:p>
                    <a:pPr algn="r">
                      <a:defRPr sz="1000" b="0" i="0" u="none" strike="noStrike" kern="1200" baseline="0">
                        <a:solidFill>
                          <a:srgbClr val="000000"/>
                        </a:solidFill>
                        <a:latin typeface="Calibri"/>
                        <a:ea typeface="Calibri"/>
                        <a:cs typeface="Calibri"/>
                      </a:defRPr>
                    </a:pPr>
                    <a:fld id="{1D4B8449-9D2B-4E1E-AE95-3F93DC4A3713}" type="VALUE">
                      <a:rPr lang="en-US" sz="1000" b="0" baseline="0"/>
                      <a:pPr algn="r">
                        <a:defRPr sz="1000" b="0" i="0" u="none" strike="noStrike" kern="1200" baseline="0">
                          <a:solidFill>
                            <a:srgbClr val="000000"/>
                          </a:solidFill>
                          <a:latin typeface="Calibri"/>
                          <a:ea typeface="Calibri"/>
                          <a:cs typeface="Calibri"/>
                        </a:defRPr>
                      </a:pPr>
                      <a:t>[VALUE]</a:t>
                    </a:fld>
                    <a:endParaRPr lang="en-US" sz="1000" b="0" baseline="0"/>
                  </a:p>
                  <a:p>
                    <a:pPr algn="r">
                      <a:defRPr sz="1000" b="0" i="0" u="none" strike="noStrike" kern="1200" baseline="0">
                        <a:solidFill>
                          <a:srgbClr val="000000"/>
                        </a:solidFill>
                        <a:latin typeface="Calibri"/>
                        <a:ea typeface="Calibri"/>
                        <a:cs typeface="Calibri"/>
                      </a:defRPr>
                    </a:pPr>
                    <a:fld id="{47B34E4E-6C1C-40D4-84C7-A6C4911DAC25}" type="PERCENTAGE">
                      <a:rPr lang="en-US" sz="1000" b="1" baseline="0"/>
                      <a:pPr algn="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3572331668658151"/>
                      <c:h val="0.12806291618610965"/>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6'!$C$92,'Anexa 6'!$E$92,'Anexa 6'!$G$92,'Anexa 6'!$I$92)</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6'!$C$82,'Anexa 6'!$E$82,'Anexa 6'!$G$82,'Anexa 6'!$I$82)</c:f>
              <c:numCache>
                <c:formatCode>#,##0</c:formatCode>
                <c:ptCount val="4"/>
                <c:pt idx="0" formatCode="General">
                  <c:v>1204</c:v>
                </c:pt>
                <c:pt idx="1">
                  <c:v>73</c:v>
                </c:pt>
                <c:pt idx="2" formatCode="0">
                  <c:v>343</c:v>
                </c:pt>
                <c:pt idx="3" formatCode="General">
                  <c:v>114</c:v>
                </c:pt>
              </c:numCache>
            </c:numRef>
          </c:val>
        </c:ser>
        <c:dLbls/>
        <c:firstSliceAng val="29"/>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991371200331023"/>
          <c:y val="4.0613294245044756E-2"/>
          <c:w val="0.77941169498843921"/>
          <c:h val="0.88107093477779552"/>
        </c:manualLayout>
      </c:layout>
      <c:barChart>
        <c:barDir val="bar"/>
        <c:grouping val="clustered"/>
        <c:ser>
          <c:idx val="0"/>
          <c:order val="0"/>
          <c:tx>
            <c:strRef>
              <c:f>'Anexa 6'!$B$89</c:f>
              <c:strCache>
                <c:ptCount val="1"/>
                <c:pt idx="0">
                  <c:v>% Bunuri</c:v>
                </c:pt>
              </c:strCache>
            </c:strRef>
          </c:tx>
          <c:spPr>
            <a:solidFill>
              <a:schemeClr val="accent5">
                <a:lumMod val="50000"/>
              </a:schemeClr>
            </a:solidFill>
            <a:ln>
              <a:solidFill>
                <a:schemeClr val="accent5">
                  <a:lumMod val="50000"/>
                </a:schemeClr>
              </a:solidFill>
            </a:ln>
            <a:effectLst/>
          </c:spPr>
          <c:dLbls>
            <c:spPr>
              <a:noFill/>
              <a:ln w="25400">
                <a:noFill/>
              </a:ln>
            </c:spPr>
            <c:txPr>
              <a:bodyPr/>
              <a:lstStyle/>
              <a:p>
                <a:pPr>
                  <a:defRPr b="1">
                    <a:solidFill>
                      <a:schemeClr val="bg1"/>
                    </a:solidFill>
                  </a:defRPr>
                </a:pPr>
                <a:endParaRPr lang="en-US"/>
              </a:p>
            </c:txPr>
            <c:dLblPos val="inEnd"/>
            <c:showVal val="1"/>
            <c:extLst>
              <c:ext xmlns:c15="http://schemas.microsoft.com/office/drawing/2012/chart" uri="{CE6537A1-D6FC-4f65-9D91-7224C49458BB}">
                <c15:layout/>
                <c15:showLeaderLines val="0"/>
              </c:ext>
            </c:extLst>
          </c:dLbls>
          <c:cat>
            <c:strRef>
              <c:f>'Anexa 6'!$C$92:$K$92</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6'!$C$89:$K$89</c:f>
              <c:numCache>
                <c:formatCode>#,##0.00</c:formatCode>
                <c:ptCount val="9"/>
                <c:pt idx="0" formatCode="0.00">
                  <c:v>65.614617940199338</c:v>
                </c:pt>
                <c:pt idx="1">
                  <c:v>35.693404347553567</c:v>
                </c:pt>
                <c:pt idx="2">
                  <c:v>61.643835616438359</c:v>
                </c:pt>
                <c:pt idx="3">
                  <c:v>4.1905873040960477</c:v>
                </c:pt>
                <c:pt idx="4">
                  <c:v>27.113702623906704</c:v>
                </c:pt>
                <c:pt idx="5">
                  <c:v>4.4961729017229155</c:v>
                </c:pt>
                <c:pt idx="6">
                  <c:v>11.403508771929825</c:v>
                </c:pt>
                <c:pt idx="7">
                  <c:v>54.267589388696656</c:v>
                </c:pt>
                <c:pt idx="8">
                  <c:v>41.5331381939084</c:v>
                </c:pt>
              </c:numCache>
            </c:numRef>
          </c:val>
        </c:ser>
        <c:ser>
          <c:idx val="1"/>
          <c:order val="1"/>
          <c:tx>
            <c:strRef>
              <c:f>'Anexa 6'!$B$90</c:f>
              <c:strCache>
                <c:ptCount val="1"/>
                <c:pt idx="0">
                  <c:v>% Lucrări</c:v>
                </c:pt>
              </c:strCache>
            </c:strRef>
          </c:tx>
          <c:spPr>
            <a:solidFill>
              <a:schemeClr val="accent5">
                <a:lumMod val="20000"/>
                <a:lumOff val="80000"/>
              </a:schemeClr>
            </a:solidFill>
            <a:ln>
              <a:solidFill>
                <a:schemeClr val="accent5">
                  <a:lumMod val="50000"/>
                </a:schemeClr>
              </a:solidFill>
            </a:ln>
            <a:effectLst/>
          </c:spPr>
          <c:dLbls>
            <c:dLbl>
              <c:idx val="0"/>
              <c:layout>
                <c:manualLayout>
                  <c:x val="-5.2578015664514225E-3"/>
                  <c:y val="-9.8117685757254062E-17"/>
                </c:manualLayout>
              </c:layout>
              <c:dLblPos val="outEnd"/>
              <c:showVal val="1"/>
              <c:extLst>
                <c:ext xmlns:c15="http://schemas.microsoft.com/office/drawing/2012/chart" uri="{CE6537A1-D6FC-4f65-9D91-7224C49458BB}">
                  <c15:layout/>
                </c:ext>
              </c:extLst>
            </c:dLbl>
            <c:dLbl>
              <c:idx val="2"/>
              <c:layout>
                <c:manualLayout>
                  <c:x val="-5.359571803874418E-3"/>
                  <c:y val="0"/>
                </c:manualLayout>
              </c:layout>
              <c:dLblPos val="outEnd"/>
              <c:showVal val="1"/>
              <c:extLst>
                <c:ext xmlns:c15="http://schemas.microsoft.com/office/drawing/2012/chart" uri="{CE6537A1-D6FC-4f65-9D91-7224C49458BB}">
                  <c15:layout/>
                </c:ext>
              </c:extLst>
            </c:dLbl>
            <c:dLbl>
              <c:idx val="4"/>
              <c:layout>
                <c:manualLayout>
                  <c:x val="-3.8242309238737892E-3"/>
                  <c:y val="0"/>
                </c:manualLayout>
              </c:layout>
              <c:dLblPos val="outEnd"/>
              <c:showVal val="1"/>
              <c:extLst>
                <c:ext xmlns:c15="http://schemas.microsoft.com/office/drawing/2012/chart" uri="{CE6537A1-D6FC-4f65-9D91-7224C49458BB}">
                  <c15:layout/>
                </c:ext>
              </c:extLst>
            </c:dLbl>
            <c:dLbl>
              <c:idx val="7"/>
              <c:layout>
                <c:manualLayout>
                  <c:x val="-1.1159124947826163E-3"/>
                  <c:y val="0"/>
                </c:manualLayout>
              </c:layout>
              <c:dLblPos val="outEnd"/>
              <c:showVal val="1"/>
              <c:extLst>
                <c:ext xmlns:c15="http://schemas.microsoft.com/office/drawing/2012/chart" uri="{CE6537A1-D6FC-4f65-9D91-7224C49458BB}">
                  <c15:layout/>
                </c:ext>
              </c:extLst>
            </c:dLbl>
            <c:spPr>
              <a:noFill/>
              <a:ln w="25400">
                <a:noFill/>
              </a:ln>
            </c:spPr>
            <c:txPr>
              <a:bodyPr/>
              <a:lstStyle/>
              <a:p>
                <a:pPr>
                  <a:defRPr b="1"/>
                </a:pPr>
                <a:endParaRPr lang="en-US"/>
              </a:p>
            </c:txPr>
            <c:dLblPos val="inEnd"/>
            <c:showVal val="1"/>
            <c:extLst>
              <c:ext xmlns:c15="http://schemas.microsoft.com/office/drawing/2012/chart" uri="{CE6537A1-D6FC-4f65-9D91-7224C49458BB}">
                <c15:layout/>
                <c15:showLeaderLines val="0"/>
              </c:ext>
            </c:extLst>
          </c:dLbls>
          <c:cat>
            <c:strRef>
              <c:f>'Anexa 6'!$C$92:$K$92</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6'!$C$90:$K$90</c:f>
              <c:numCache>
                <c:formatCode>#,##0.00</c:formatCode>
                <c:ptCount val="9"/>
                <c:pt idx="0" formatCode="0.00">
                  <c:v>10.132890365448505</c:v>
                </c:pt>
                <c:pt idx="1">
                  <c:v>56.261281889090618</c:v>
                </c:pt>
                <c:pt idx="2">
                  <c:v>35.61643835616438</c:v>
                </c:pt>
                <c:pt idx="3">
                  <c:v>95.690696060169387</c:v>
                </c:pt>
                <c:pt idx="4">
                  <c:v>7.8717201166180759</c:v>
                </c:pt>
                <c:pt idx="5">
                  <c:v>89.8835464528768</c:v>
                </c:pt>
                <c:pt idx="6">
                  <c:v>85.964912280701753</c:v>
                </c:pt>
                <c:pt idx="7">
                  <c:v>15.743944636678201</c:v>
                </c:pt>
                <c:pt idx="8">
                  <c:v>50.15780724423341</c:v>
                </c:pt>
              </c:numCache>
            </c:numRef>
          </c:val>
        </c:ser>
        <c:ser>
          <c:idx val="2"/>
          <c:order val="2"/>
          <c:tx>
            <c:strRef>
              <c:f>'Anexa 6'!$B$91</c:f>
              <c:strCache>
                <c:ptCount val="1"/>
                <c:pt idx="0">
                  <c:v>% Servicii</c:v>
                </c:pt>
              </c:strCache>
            </c:strRef>
          </c:tx>
          <c:spPr>
            <a:solidFill>
              <a:srgbClr val="92D050"/>
            </a:solidFill>
            <a:ln>
              <a:solidFill>
                <a:schemeClr val="accent5">
                  <a:lumMod val="50000"/>
                </a:schemeClr>
              </a:solidFill>
            </a:ln>
          </c:spPr>
          <c:dLbls>
            <c:dLbl>
              <c:idx val="0"/>
              <c:layout>
                <c:manualLayout>
                  <c:x val="-1.9571253015338405E-3"/>
                  <c:y val="0"/>
                </c:manualLayout>
              </c:layout>
              <c:dLblPos val="outEnd"/>
              <c:showVal val="1"/>
              <c:extLst>
                <c:ext xmlns:c15="http://schemas.microsoft.com/office/drawing/2012/chart" uri="{CE6537A1-D6FC-4f65-9D91-7224C49458BB}">
                  <c15:layout/>
                </c:ext>
              </c:extLst>
            </c:dLbl>
            <c:dLbl>
              <c:idx val="2"/>
              <c:layout>
                <c:manualLayout>
                  <c:x val="-3.7548184340396272E-3"/>
                  <c:y val="0"/>
                </c:manualLayout>
              </c:layout>
              <c:dLblPos val="outEnd"/>
              <c:showVal val="1"/>
              <c:extLst>
                <c:ext xmlns:c15="http://schemas.microsoft.com/office/drawing/2012/chart" uri="{CE6537A1-D6FC-4f65-9D91-7224C49458BB}">
                  <c15:layout/>
                </c:ext>
              </c:extLst>
            </c:dLbl>
            <c:dLbl>
              <c:idx val="3"/>
              <c:layout>
                <c:manualLayout>
                  <c:x val="-3.7064615477978562E-2"/>
                  <c:y val="-9.5206083985972382E-17"/>
                </c:manualLayout>
              </c:layout>
              <c:dLblPos val="outEnd"/>
              <c:showVal val="1"/>
              <c:extLst>
                <c:ext xmlns:c15="http://schemas.microsoft.com/office/drawing/2012/chart" uri="{CE6537A1-D6FC-4f65-9D91-7224C49458BB}">
                  <c15:layout/>
                </c:ext>
              </c:extLst>
            </c:dLbl>
            <c:dLbl>
              <c:idx val="5"/>
              <c:layout>
                <c:manualLayout>
                  <c:x val="-3.1266467414116598E-3"/>
                  <c:y val="0"/>
                </c:manualLayout>
              </c:layout>
              <c:dLblPos val="outEnd"/>
              <c:showVal val="1"/>
              <c:extLst>
                <c:ext xmlns:c15="http://schemas.microsoft.com/office/drawing/2012/chart" uri="{CE6537A1-D6FC-4f65-9D91-7224C49458BB}">
                  <c15:layout/>
                </c:ext>
              </c:extLst>
            </c:dLbl>
            <c:dLbl>
              <c:idx val="7"/>
              <c:layout>
                <c:manualLayout>
                  <c:x val="-5.4152190513758044E-4"/>
                  <c:y val="1.2982797792924139E-3"/>
                </c:manualLayout>
              </c:layout>
              <c:dLblPos val="outEnd"/>
              <c:showVal val="1"/>
              <c:extLst>
                <c:ext xmlns:c15="http://schemas.microsoft.com/office/drawing/2012/chart" uri="{CE6537A1-D6FC-4f65-9D91-7224C49458BB}">
                  <c15:layout/>
                </c:ext>
              </c:extLst>
            </c:dLbl>
            <c:spPr>
              <a:noFill/>
              <a:ln w="25400">
                <a:noFill/>
              </a:ln>
            </c:spPr>
            <c:txPr>
              <a:bodyPr/>
              <a:lstStyle/>
              <a:p>
                <a:pPr>
                  <a:defRPr b="1"/>
                </a:pPr>
                <a:endParaRPr lang="en-US"/>
              </a:p>
            </c:txPr>
            <c:dLblPos val="inEnd"/>
            <c:showVal val="1"/>
            <c:extLst>
              <c:ext xmlns:c15="http://schemas.microsoft.com/office/drawing/2012/chart" uri="{CE6537A1-D6FC-4f65-9D91-7224C49458BB}">
                <c15:layout/>
                <c15:showLeaderLines val="0"/>
              </c:ext>
            </c:extLst>
          </c:dLbls>
          <c:cat>
            <c:strRef>
              <c:f>'Anexa 6'!$C$92:$K$92</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6'!$C$91:$K$91</c:f>
              <c:numCache>
                <c:formatCode>#,##0.00</c:formatCode>
                <c:ptCount val="9"/>
                <c:pt idx="0" formatCode="0.00">
                  <c:v>24.252491694352159</c:v>
                </c:pt>
                <c:pt idx="1">
                  <c:v>8.0453137633558089</c:v>
                </c:pt>
                <c:pt idx="2">
                  <c:v>2.7397260273972601</c:v>
                </c:pt>
                <c:pt idx="3">
                  <c:v>0.11871663573457737</c:v>
                </c:pt>
                <c:pt idx="4">
                  <c:v>65.014577259475217</c:v>
                </c:pt>
                <c:pt idx="5">
                  <c:v>5.6202806454002285</c:v>
                </c:pt>
                <c:pt idx="6">
                  <c:v>2.6315789473684212</c:v>
                </c:pt>
                <c:pt idx="7">
                  <c:v>29.988465974625143</c:v>
                </c:pt>
                <c:pt idx="8">
                  <c:v>8.3090545618581935</c:v>
                </c:pt>
              </c:numCache>
            </c:numRef>
          </c:val>
        </c:ser>
        <c:dLbls/>
        <c:gapWidth val="30"/>
        <c:axId val="136278400"/>
        <c:axId val="136279936"/>
      </c:barChart>
      <c:catAx>
        <c:axId val="136278400"/>
        <c:scaling>
          <c:orientation val="minMax"/>
        </c:scaling>
        <c:axPos val="l"/>
        <c:numFmt formatCode="General" sourceLinked="1"/>
        <c:tickLblPos val="nextTo"/>
        <c:spPr>
          <a:noFill/>
          <a:ln w="9525" cap="flat" cmpd="sng" algn="ctr">
            <a:solidFill>
              <a:schemeClr val="accent5">
                <a:lumMod val="50000"/>
              </a:schemeClr>
            </a:solidFill>
            <a:round/>
          </a:ln>
          <a:effectLst/>
        </c:spPr>
        <c:txPr>
          <a:bodyPr rot="0" vert="horz"/>
          <a:lstStyle/>
          <a:p>
            <a:pPr>
              <a:defRPr/>
            </a:pPr>
            <a:endParaRPr lang="en-US"/>
          </a:p>
        </c:txPr>
        <c:crossAx val="136279936"/>
        <c:crosses val="autoZero"/>
        <c:auto val="1"/>
        <c:lblAlgn val="ctr"/>
        <c:lblOffset val="100"/>
      </c:catAx>
      <c:valAx>
        <c:axId val="136279936"/>
        <c:scaling>
          <c:orientation val="minMax"/>
          <c:max val="100"/>
        </c:scaling>
        <c:axPos val="b"/>
        <c:majorGridlines>
          <c:spPr>
            <a:ln w="9525" cap="flat" cmpd="sng" algn="ctr">
              <a:solidFill>
                <a:schemeClr val="tx1">
                  <a:lumMod val="15000"/>
                  <a:lumOff val="85000"/>
                </a:schemeClr>
              </a:solidFill>
              <a:round/>
            </a:ln>
            <a:effectLst/>
          </c:spPr>
        </c:majorGridlines>
        <c:numFmt formatCode="0.00" sourceLinked="1"/>
        <c:majorTickMark val="none"/>
        <c:tickLblPos val="nextTo"/>
        <c:spPr>
          <a:ln w="9525">
            <a:noFill/>
          </a:ln>
        </c:spPr>
        <c:txPr>
          <a:bodyPr rot="0" vert="horz"/>
          <a:lstStyle/>
          <a:p>
            <a:pPr>
              <a:defRPr/>
            </a:pPr>
            <a:endParaRPr lang="en-US"/>
          </a:p>
        </c:txPr>
        <c:crossAx val="136278400"/>
        <c:crosses val="autoZero"/>
        <c:crossBetween val="between"/>
      </c:valAx>
      <c:spPr>
        <a:noFill/>
        <a:ln w="25400">
          <a:noFill/>
        </a:ln>
      </c:spPr>
    </c:plotArea>
    <c:legend>
      <c:legendPos val="b"/>
      <c:layout>
        <c:manualLayout>
          <c:xMode val="edge"/>
          <c:yMode val="edge"/>
          <c:x val="0.38514000778804391"/>
          <c:y val="0.96341580476734456"/>
          <c:w val="0.30901036214403843"/>
          <c:h val="2.3491299225376745E-2"/>
        </c:manualLayout>
      </c:layout>
      <c:spPr>
        <a:noFill/>
        <a:ln w="25400">
          <a:noFill/>
        </a:ln>
      </c:spPr>
    </c:legend>
    <c:plotVisOnly val="1"/>
    <c:dispBlanksAs val="gap"/>
  </c:chart>
  <c:spPr>
    <a:solidFill>
      <a:schemeClr val="bg1"/>
    </a:solidFill>
    <a:ln w="9525" cap="flat" cmpd="sng" algn="ctr">
      <a:noFill/>
      <a:round/>
    </a:ln>
    <a:effectLst/>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olidFill>
              <a:ln w="25400" cap="flat" cmpd="sng" algn="ctr">
                <a:solidFill>
                  <a:schemeClr val="lt1"/>
                </a:solidFill>
                <a:prstDash val="solid"/>
                <a:round/>
              </a:ln>
              <a:effectLst/>
            </c:spPr>
          </c:dPt>
          <c:dPt>
            <c:idx val="2"/>
            <c:spPr>
              <a:solidFill>
                <a:schemeClr val="accent5">
                  <a:tint val="65000"/>
                </a:schemeClr>
              </a:solidFill>
              <a:ln w="25400" cap="flat" cmpd="sng" algn="ctr">
                <a:solidFill>
                  <a:schemeClr val="lt1"/>
                </a:solidFill>
                <a:prstDash val="solid"/>
                <a:round/>
              </a:ln>
              <a:effectLst/>
            </c:spPr>
          </c:dPt>
          <c:dLbls>
            <c:dLbl>
              <c:idx val="0"/>
              <c:layout>
                <c:manualLayout>
                  <c:x val="-7.9992702109883115E-2"/>
                  <c:y val="0.18784581190523703"/>
                </c:manualLayout>
              </c:layout>
              <c:tx>
                <c:rich>
                  <a:bodyPr/>
                  <a:lstStyle/>
                  <a:p>
                    <a:fld id="{E96C79EB-6AB6-4843-BC7F-1344BA38C400}" type="CATEGORYNAME">
                      <a:rPr lang="en-US" sz="1000"/>
                      <a:pPr/>
                      <a:t>[CATEGORY NAME]</a:t>
                    </a:fld>
                    <a:r>
                      <a:rPr lang="en-US" sz="1000" baseline="0"/>
                      <a:t>
</a:t>
                    </a:r>
                    <a:fld id="{1CACEB07-D32D-4E47-8F52-77CF30A20385}" type="VALUE">
                      <a:rPr lang="en-US" sz="1000" baseline="0"/>
                      <a:pPr/>
                      <a:t>[VALUE]</a:t>
                    </a:fld>
                    <a:r>
                      <a:rPr lang="en-US" sz="1000" baseline="0"/>
                      <a:t>
</a:t>
                    </a:r>
                    <a:fld id="{12067884-A9AE-436E-9C30-1E127415EDFC}" type="PERCENTAGE">
                      <a:rPr lang="en-US" sz="1000" b="1" baseline="0"/>
                      <a:pPr/>
                      <a:t>[PERCENTAGE]</a:t>
                    </a:fld>
                    <a:endParaRPr lang="en-US" sz="1000" baseline="0"/>
                  </a:p>
                </c:rich>
              </c:tx>
              <c:showVal val="1"/>
              <c:showCatName val="1"/>
              <c:showPercent val="1"/>
              <c:separator>
</c:separator>
              <c:extLst>
                <c:ext xmlns:c15="http://schemas.microsoft.com/office/drawing/2012/chart" uri="{CE6537A1-D6FC-4f65-9D91-7224C49458BB}">
                  <c15:layout>
                    <c:manualLayout>
                      <c:w val="0.30183154719248706"/>
                      <c:h val="8.219831159338345E-2"/>
                    </c:manualLayout>
                  </c15:layout>
                  <c15:dlblFieldTable/>
                  <c15:showDataLabelsRange val="0"/>
                </c:ext>
              </c:extLst>
            </c:dLbl>
            <c:dLbl>
              <c:idx val="1"/>
              <c:layout>
                <c:manualLayout>
                  <c:x val="-0.23735056096177651"/>
                  <c:y val="-0.16295716698327542"/>
                </c:manualLayout>
              </c:layout>
              <c:tx>
                <c:rich>
                  <a:bodyPr rot="0" spcFirstLastPara="1" vertOverflow="overflow" horzOverflow="overflow"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47BCB84-D0BA-4B20-93AA-B7BB0DE8B0DB}" type="CATEGORYNAME">
                      <a:rPr lang="en-US" sz="1000"/>
                      <a:pPr algn="r">
                        <a:defRPr sz="1000" b="0" i="0" u="none" strike="noStrike" kern="1200" baseline="0">
                          <a:solidFill>
                            <a:srgbClr val="000000"/>
                          </a:solidFill>
                          <a:latin typeface="Calibri"/>
                          <a:ea typeface="Calibri"/>
                          <a:cs typeface="Calibri"/>
                        </a:defRPr>
                      </a:pPr>
                      <a:t>[CATEGORY NAME]</a:t>
                    </a:fld>
                    <a:r>
                      <a:rPr lang="en-US" sz="1000" baseline="0"/>
                      <a:t>
</a:t>
                    </a:r>
                    <a:fld id="{A7B4DF47-69E6-4933-ADF5-10BFEBCCC5F4}" type="VALUE">
                      <a:rPr lang="en-US" sz="1000" baseline="0"/>
                      <a:pPr algn="r">
                        <a:defRPr sz="1000" b="0" i="0" u="none" strike="noStrike" kern="1200" baseline="0">
                          <a:solidFill>
                            <a:srgbClr val="000000"/>
                          </a:solidFill>
                          <a:latin typeface="Calibri"/>
                          <a:ea typeface="Calibri"/>
                          <a:cs typeface="Calibri"/>
                        </a:defRPr>
                      </a:pPr>
                      <a:t>[VALUE]</a:t>
                    </a:fld>
                    <a:r>
                      <a:rPr lang="en-US" sz="1000" baseline="0"/>
                      <a:t>
</a:t>
                    </a:r>
                    <a:fld id="{5DC7D57E-4761-4D99-AC74-DC5B9CE69A5A}" type="PERCENTAGE">
                      <a:rPr lang="en-US" sz="1000" b="1" baseline="0"/>
                      <a:pPr algn="r">
                        <a:defRPr sz="1000" b="0" i="0" u="none" strike="noStrike" kern="1200" baseline="0">
                          <a:solidFill>
                            <a:srgbClr val="000000"/>
                          </a:solidFill>
                          <a:latin typeface="Calibri"/>
                          <a:ea typeface="Calibri"/>
                          <a:cs typeface="Calibri"/>
                        </a:defRPr>
                      </a:pPr>
                      <a:t>[PERCENTAGE]</a:t>
                    </a:fld>
                    <a:endParaRPr lang="en-US" sz="1000"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650536248271884"/>
                      <c:h val="0.12755309571406967"/>
                    </c:manualLayout>
                  </c15:layout>
                  <c15:dlblFieldTable/>
                  <c15:showDataLabelsRange val="0"/>
                </c:ext>
              </c:extLst>
            </c:dLbl>
            <c:dLbl>
              <c:idx val="2"/>
              <c:layout>
                <c:manualLayout>
                  <c:x val="0.30252234597691097"/>
                  <c:y val="-0.18255448324739676"/>
                </c:manualLayout>
              </c:layout>
              <c:tx>
                <c:rich>
                  <a:bodyPr rot="0" spcFirstLastPara="1" vertOverflow="overflow" horzOverflow="overflow"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147F9F48-9B5A-499A-9792-FFC474C99E8D}" type="CATEGORYNAME">
                      <a:rPr lang="en-US" sz="1000"/>
                      <a:pPr algn="l">
                        <a:defRPr sz="1000" b="0" i="0" u="none" strike="noStrike" kern="1200" baseline="0">
                          <a:solidFill>
                            <a:srgbClr val="000000"/>
                          </a:solidFill>
                          <a:latin typeface="Calibri"/>
                          <a:ea typeface="Calibri"/>
                          <a:cs typeface="Calibri"/>
                        </a:defRPr>
                      </a:pPr>
                      <a:t>[CATEGORY NAME]</a:t>
                    </a:fld>
                    <a:r>
                      <a:rPr lang="en-US" sz="1000" baseline="0"/>
                      <a:t>
</a:t>
                    </a:r>
                    <a:fld id="{036131C0-5EDA-4D90-BFDF-970CD4F48C8A}" type="VALUE">
                      <a:rPr lang="en-US" sz="1000" baseline="0"/>
                      <a:pPr algn="l">
                        <a:defRPr sz="1000" b="0" i="0" u="none" strike="noStrike" kern="1200" baseline="0">
                          <a:solidFill>
                            <a:srgbClr val="000000"/>
                          </a:solidFill>
                          <a:latin typeface="Calibri"/>
                          <a:ea typeface="Calibri"/>
                          <a:cs typeface="Calibri"/>
                        </a:defRPr>
                      </a:pPr>
                      <a:t>[VALUE]</a:t>
                    </a:fld>
                    <a:r>
                      <a:rPr lang="en-US" sz="1000" baseline="0"/>
                      <a:t>
</a:t>
                    </a:r>
                    <a:fld id="{7C4BB3B3-C271-4284-91EE-164A877BB019}" type="PERCENTAGE">
                      <a:rPr lang="en-US" sz="1000" b="1" baseline="0"/>
                      <a:pPr algn="l">
                        <a:defRPr sz="1000" b="0" i="0" u="none" strike="noStrike" kern="1200" baseline="0">
                          <a:solidFill>
                            <a:srgbClr val="000000"/>
                          </a:solidFill>
                          <a:latin typeface="Calibri"/>
                          <a:ea typeface="Calibri"/>
                          <a:cs typeface="Calibri"/>
                        </a:defRPr>
                      </a:pPr>
                      <a:t>[PERCENTAGE]</a:t>
                    </a:fld>
                    <a:endParaRPr lang="en-US" sz="1000"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8676809982891406"/>
                      <c:h val="0.12033755274261604"/>
                    </c:manualLayout>
                  </c15:layout>
                  <c15:dlblFieldTable/>
                  <c15:showDataLabelsRange val="0"/>
                </c:ext>
              </c:extLst>
            </c:dLbl>
            <c:numFmt formatCode="#,##0.00%;#,##0.00%;" sourceLinked="0"/>
            <c:spPr>
              <a:noFill/>
              <a:ln w="25400">
                <a:noFill/>
              </a:ln>
              <a:effectLst/>
            </c:spPr>
            <c:txPr>
              <a:bodyPr rot="0" spcFirstLastPara="1" vertOverflow="overflow" horzOverflow="overflow"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6 (1)'!$D$80,'Anexa 6 (1)'!$F$80,'Anexa 6 (1)'!$H$80)</c:f>
              <c:strCache>
                <c:ptCount val="3"/>
                <c:pt idx="0">
                  <c:v>Suma total contracte</c:v>
                </c:pt>
                <c:pt idx="1">
                  <c:v>Suma total acorduri adiționale de majorare</c:v>
                </c:pt>
                <c:pt idx="2">
                  <c:v>Suma total acorduri adiționale de micșorare / reziliere</c:v>
                </c:pt>
              </c:strCache>
            </c:strRef>
          </c:cat>
          <c:val>
            <c:numRef>
              <c:f>('Anexa 6 (1)'!$D$70,'Anexa 6 (1)'!$F$70,'Anexa 6 (1)'!$H$70)</c:f>
              <c:numCache>
                <c:formatCode>#,##0.00</c:formatCode>
                <c:ptCount val="3"/>
                <c:pt idx="0">
                  <c:v>352326509.25999999</c:v>
                </c:pt>
                <c:pt idx="1">
                  <c:v>136200</c:v>
                </c:pt>
                <c:pt idx="2">
                  <c:v>0</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hade val="86000"/>
                </a:schemeClr>
              </a:solidFill>
              <a:ln w="25400" cap="flat" cmpd="sng" algn="ctr">
                <a:solidFill>
                  <a:schemeClr val="lt1"/>
                </a:solidFill>
                <a:prstDash val="solid"/>
                <a:round/>
              </a:ln>
              <a:effectLst/>
            </c:spPr>
          </c:dPt>
          <c:dPt>
            <c:idx val="2"/>
            <c:spPr>
              <a:solidFill>
                <a:schemeClr val="accent5">
                  <a:tint val="86000"/>
                </a:schemeClr>
              </a:solidFill>
              <a:ln w="25400" cap="flat" cmpd="sng" algn="ctr">
                <a:solidFill>
                  <a:schemeClr val="lt1"/>
                </a:solidFill>
                <a:prstDash val="solid"/>
                <a:round/>
              </a:ln>
              <a:effectLst/>
            </c:spPr>
          </c:dPt>
          <c:dPt>
            <c:idx val="3"/>
            <c:spPr>
              <a:solidFill>
                <a:schemeClr val="accent5">
                  <a:tint val="58000"/>
                </a:schemeClr>
              </a:solidFill>
              <a:ln w="25400" cap="flat" cmpd="sng" algn="ctr">
                <a:solidFill>
                  <a:schemeClr val="lt1"/>
                </a:solidFill>
                <a:prstDash val="solid"/>
                <a:round/>
              </a:ln>
              <a:effectLst/>
            </c:spPr>
          </c:dPt>
          <c:dLbls>
            <c:dLbl>
              <c:idx val="0"/>
              <c:layout>
                <c:manualLayout>
                  <c:x val="1.4432322379285299E-2"/>
                  <c:y val="0.18101583182518441"/>
                </c:manualLayout>
              </c:layout>
              <c:tx>
                <c:rich>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fld id="{6D27354A-4540-46E6-A661-724D60E9FB90}" type="CATEGORYNAME">
                      <a:rPr lang="en-US" b="0" baseline="0"/>
                      <a:pPr algn="ctr">
                        <a:defRPr sz="1000" b="0" i="0" u="none" strike="noStrike" kern="1200" baseline="0">
                          <a:solidFill>
                            <a:srgbClr val="000000"/>
                          </a:solidFill>
                          <a:latin typeface="Calibri"/>
                          <a:ea typeface="Calibri"/>
                          <a:cs typeface="Calibri"/>
                        </a:defRPr>
                      </a:pPr>
                      <a:t>[CATEGORY NAME]</a:t>
                    </a:fld>
                    <a:endParaRPr lang="en-US" b="0" baseline="0"/>
                  </a:p>
                  <a:p>
                    <a:pPr algn="ctr">
                      <a:defRPr sz="1000" b="0" i="0" u="none" strike="noStrike" kern="1200" baseline="0">
                        <a:solidFill>
                          <a:srgbClr val="000000"/>
                        </a:solidFill>
                        <a:latin typeface="Calibri"/>
                        <a:ea typeface="Calibri"/>
                        <a:cs typeface="Calibri"/>
                      </a:defRPr>
                    </a:pPr>
                    <a:fld id="{1DA6A166-8610-41CA-956F-B40AABDBC0DB}" type="VALUE">
                      <a:rPr lang="en-US" b="0" baseline="0"/>
                      <a:pPr algn="ctr">
                        <a:defRPr sz="1000" b="0" i="0" u="none" strike="noStrike" kern="1200" baseline="0">
                          <a:solidFill>
                            <a:srgbClr val="000000"/>
                          </a:solidFill>
                          <a:latin typeface="Calibri"/>
                          <a:ea typeface="Calibri"/>
                          <a:cs typeface="Calibri"/>
                        </a:defRPr>
                      </a:pPr>
                      <a:t>[VALUE]</a:t>
                    </a:fld>
                    <a:endParaRPr lang="en-US" b="0" baseline="0"/>
                  </a:p>
                  <a:p>
                    <a:pPr algn="ctr">
                      <a:defRPr sz="1000" b="0" i="0" u="none" strike="noStrike" kern="1200" baseline="0">
                        <a:solidFill>
                          <a:srgbClr val="000000"/>
                        </a:solidFill>
                        <a:latin typeface="Calibri"/>
                        <a:ea typeface="Calibri"/>
                        <a:cs typeface="Calibri"/>
                      </a:defRPr>
                    </a:pPr>
                    <a:fld id="{38E808E2-77C0-44BD-9DAB-D424628054EB}" type="PERCENTAGE">
                      <a:rPr lang="en-US" b="1" baseline="0"/>
                      <a:pPr algn="ct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24362167514482572"/>
                      <c:h val="0.10331463629893027"/>
                    </c:manualLayout>
                  </c15:layout>
                  <c15:dlblFieldTable/>
                  <c15:showDataLabelsRange val="0"/>
                </c:ext>
              </c:extLst>
            </c:dLbl>
            <c:dLbl>
              <c:idx val="1"/>
              <c:layout>
                <c:manualLayout>
                  <c:x val="-0.2829989059045151"/>
                  <c:y val="-0.14830108885864285"/>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0D92E567-C96F-41A6-BCFB-3BA19289926A}" type="CATEGORYNAME">
                      <a:rPr lang="en-US" sz="1000" b="0" baseline="0"/>
                      <a:pPr algn="l">
                        <a:defRPr sz="1000" b="0" i="0" u="none" strike="noStrike" kern="1200" baseline="0">
                          <a:solidFill>
                            <a:srgbClr val="000000"/>
                          </a:solidFill>
                          <a:latin typeface="Calibri"/>
                          <a:ea typeface="Calibri"/>
                          <a:cs typeface="Calibri"/>
                        </a:defRPr>
                      </a:pPr>
                      <a:t>[CATEGORY NAME]</a:t>
                    </a:fld>
                    <a:endParaRPr lang="en-US" sz="1000" b="0" baseline="0"/>
                  </a:p>
                  <a:p>
                    <a:pPr algn="l">
                      <a:defRPr sz="1000" b="0" i="0" u="none" strike="noStrike" kern="1200" baseline="0">
                        <a:solidFill>
                          <a:srgbClr val="000000"/>
                        </a:solidFill>
                        <a:latin typeface="Calibri"/>
                        <a:ea typeface="Calibri"/>
                        <a:cs typeface="Calibri"/>
                      </a:defRPr>
                    </a:pPr>
                    <a:fld id="{80433FD8-C051-4917-B075-73731D523110}" type="VALUE">
                      <a:rPr lang="en-US" sz="1000" b="0" baseline="0"/>
                      <a:pPr algn="l">
                        <a:defRPr sz="1000" b="0" i="0" u="none" strike="noStrike" kern="1200" baseline="0">
                          <a:solidFill>
                            <a:srgbClr val="000000"/>
                          </a:solidFill>
                          <a:latin typeface="Calibri"/>
                          <a:ea typeface="Calibri"/>
                          <a:cs typeface="Calibri"/>
                        </a:defRPr>
                      </a:pPr>
                      <a:t>[VALUE]</a:t>
                    </a:fld>
                    <a:endParaRPr lang="en-US" sz="1000" b="0" baseline="0"/>
                  </a:p>
                  <a:p>
                    <a:pPr algn="l">
                      <a:defRPr sz="1000" b="0" i="0" u="none" strike="noStrike" kern="1200" baseline="0">
                        <a:solidFill>
                          <a:srgbClr val="000000"/>
                        </a:solidFill>
                        <a:latin typeface="Calibri"/>
                        <a:ea typeface="Calibri"/>
                        <a:cs typeface="Calibri"/>
                      </a:defRPr>
                    </a:pPr>
                    <a:fld id="{7DF9B8B8-D392-414A-BA3E-0447011F3715}" type="PERCENTAGE">
                      <a:rPr lang="en-US" sz="1000" b="1" baseline="0"/>
                      <a:pPr algn="l">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780712235873239"/>
                      <c:h val="0.13648559752815709"/>
                    </c:manualLayout>
                  </c15:layout>
                  <c15:dlblFieldTable/>
                  <c15:showDataLabelsRange val="0"/>
                </c:ext>
              </c:extLst>
            </c:dLbl>
            <c:dLbl>
              <c:idx val="2"/>
              <c:layout>
                <c:manualLayout>
                  <c:x val="2.1088138106437411E-3"/>
                  <c:y val="-0.1814608915777981"/>
                </c:manualLayout>
              </c:layout>
              <c:tx>
                <c:rich>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fld id="{8558062A-6ABD-4CBD-A2DF-E1B0A9698A52}" type="CATEGORYNAME">
                      <a:rPr lang="en-US" sz="1000" b="0" baseline="0"/>
                      <a:pPr algn="ctr">
                        <a:defRPr sz="1000" b="0" i="0" u="none" strike="noStrike" kern="1200" baseline="0">
                          <a:solidFill>
                            <a:srgbClr val="000000"/>
                          </a:solidFill>
                          <a:latin typeface="Calibri"/>
                          <a:ea typeface="Calibri"/>
                          <a:cs typeface="Calibri"/>
                        </a:defRPr>
                      </a:pPr>
                      <a:t>[CATEGORY NAME]</a:t>
                    </a:fld>
                    <a:endParaRPr lang="en-US" sz="1000" b="0" baseline="0"/>
                  </a:p>
                  <a:p>
                    <a:pPr algn="ctr">
                      <a:defRPr sz="1000" b="0" i="0" u="none" strike="noStrike" kern="1200" baseline="0">
                        <a:solidFill>
                          <a:srgbClr val="000000"/>
                        </a:solidFill>
                        <a:latin typeface="Calibri"/>
                        <a:ea typeface="Calibri"/>
                        <a:cs typeface="Calibri"/>
                      </a:defRPr>
                    </a:pPr>
                    <a:fld id="{DF7590A4-B371-484D-BA78-E850F0F1B9D1}" type="VALUE">
                      <a:rPr lang="en-US" sz="1000" b="0" baseline="0"/>
                      <a:pPr algn="ctr">
                        <a:defRPr sz="1000" b="0" i="0" u="none" strike="noStrike" kern="1200" baseline="0">
                          <a:solidFill>
                            <a:srgbClr val="000000"/>
                          </a:solidFill>
                          <a:latin typeface="Calibri"/>
                          <a:ea typeface="Calibri"/>
                          <a:cs typeface="Calibri"/>
                        </a:defRPr>
                      </a:pPr>
                      <a:t>[VALUE]</a:t>
                    </a:fld>
                    <a:endParaRPr lang="en-US" sz="1000" b="0" baseline="0"/>
                  </a:p>
                  <a:p>
                    <a:pPr algn="ctr">
                      <a:defRPr sz="1000" b="0" i="0" u="none" strike="noStrike" kern="1200" baseline="0">
                        <a:solidFill>
                          <a:srgbClr val="000000"/>
                        </a:solidFill>
                        <a:latin typeface="Calibri"/>
                        <a:ea typeface="Calibri"/>
                        <a:cs typeface="Calibri"/>
                      </a:defRPr>
                    </a:pPr>
                    <a:fld id="{C4E8D235-33B7-4B7E-9EE1-7C3C72D8FF56}" type="PERCENTAGE">
                      <a:rPr lang="en-US" sz="1000" b="1" baseline="0"/>
                      <a:pPr algn="ct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5292564110420049"/>
                      <c:h val="0.13059589070353547"/>
                    </c:manualLayout>
                  </c15:layout>
                  <c15:dlblFieldTable/>
                  <c15:showDataLabelsRange val="0"/>
                </c:ext>
              </c:extLst>
            </c:dLbl>
            <c:dLbl>
              <c:idx val="3"/>
              <c:layout>
                <c:manualLayout>
                  <c:x val="0.22656778072918971"/>
                  <c:y val="-0.13033931482672492"/>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81A1B079-AF9A-4266-A15B-E15CC0F69AC1}" type="CATEGORYNAME">
                      <a:rPr lang="en-US" sz="1000" b="0" baseline="0"/>
                      <a:pPr algn="r">
                        <a:defRPr sz="1000" b="0" i="0" u="none" strike="noStrike" kern="1200" baseline="0">
                          <a:solidFill>
                            <a:srgbClr val="000000"/>
                          </a:solidFill>
                          <a:latin typeface="Calibri"/>
                          <a:ea typeface="Calibri"/>
                          <a:cs typeface="Calibri"/>
                        </a:defRPr>
                      </a:pPr>
                      <a:t>[CATEGORY NAME]</a:t>
                    </a:fld>
                    <a:endParaRPr lang="en-US" sz="1000" b="0" baseline="0"/>
                  </a:p>
                  <a:p>
                    <a:pPr algn="r">
                      <a:defRPr sz="1000" b="0" i="0" u="none" strike="noStrike" kern="1200" baseline="0">
                        <a:solidFill>
                          <a:srgbClr val="000000"/>
                        </a:solidFill>
                        <a:latin typeface="Calibri"/>
                        <a:ea typeface="Calibri"/>
                        <a:cs typeface="Calibri"/>
                      </a:defRPr>
                    </a:pPr>
                    <a:fld id="{1D4B8449-9D2B-4E1E-AE95-3F93DC4A3713}" type="VALUE">
                      <a:rPr lang="en-US" sz="1000" b="0" baseline="0"/>
                      <a:pPr algn="r">
                        <a:defRPr sz="1000" b="0" i="0" u="none" strike="noStrike" kern="1200" baseline="0">
                          <a:solidFill>
                            <a:srgbClr val="000000"/>
                          </a:solidFill>
                          <a:latin typeface="Calibri"/>
                          <a:ea typeface="Calibri"/>
                          <a:cs typeface="Calibri"/>
                        </a:defRPr>
                      </a:pPr>
                      <a:t>[VALUE]</a:t>
                    </a:fld>
                    <a:endParaRPr lang="en-US" sz="1000" b="0" baseline="0"/>
                  </a:p>
                  <a:p>
                    <a:pPr algn="r">
                      <a:defRPr sz="1000" b="0" i="0" u="none" strike="noStrike" kern="1200" baseline="0">
                        <a:solidFill>
                          <a:srgbClr val="000000"/>
                        </a:solidFill>
                        <a:latin typeface="Calibri"/>
                        <a:ea typeface="Calibri"/>
                        <a:cs typeface="Calibri"/>
                      </a:defRPr>
                    </a:pPr>
                    <a:fld id="{47B34E4E-6C1C-40D4-84C7-A6C4911DAC25}" type="PERCENTAGE">
                      <a:rPr lang="en-US" sz="1000" b="1" baseline="0"/>
                      <a:pPr algn="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3572331668658151"/>
                      <c:h val="0.12806291618610965"/>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6 (1)'!$C$80,'Anexa 6 (1)'!$E$80,'Anexa 6 (1)'!$G$80,'Anexa 6 (1)'!$I$80)</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6 (1)'!$C$70,'Anexa 6 (1)'!$E$70,'Anexa 6 (1)'!$G$70,'Anexa 6 (1)'!$I$70)</c:f>
              <c:numCache>
                <c:formatCode>#,##0</c:formatCode>
                <c:ptCount val="4"/>
                <c:pt idx="0" formatCode="General">
                  <c:v>405</c:v>
                </c:pt>
                <c:pt idx="1">
                  <c:v>1</c:v>
                </c:pt>
                <c:pt idx="2" formatCode="0">
                  <c:v>0</c:v>
                </c:pt>
                <c:pt idx="3" formatCode="General">
                  <c:v>1</c:v>
                </c:pt>
              </c:numCache>
            </c:numRef>
          </c:val>
        </c:ser>
        <c:dLbls/>
        <c:firstSliceAng val="29"/>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991371200331023"/>
          <c:y val="4.0613294245044756E-2"/>
          <c:w val="0.77941169498843921"/>
          <c:h val="0.88107093477779552"/>
        </c:manualLayout>
      </c:layout>
      <c:barChart>
        <c:barDir val="bar"/>
        <c:grouping val="clustered"/>
        <c:ser>
          <c:idx val="0"/>
          <c:order val="0"/>
          <c:tx>
            <c:strRef>
              <c:f>'Anexa 6 (1)'!$B$77</c:f>
              <c:strCache>
                <c:ptCount val="1"/>
                <c:pt idx="0">
                  <c:v>% Bunuri</c:v>
                </c:pt>
              </c:strCache>
            </c:strRef>
          </c:tx>
          <c:spPr>
            <a:solidFill>
              <a:schemeClr val="accent5">
                <a:lumMod val="50000"/>
              </a:schemeClr>
            </a:solidFill>
            <a:ln>
              <a:solidFill>
                <a:schemeClr val="accent5">
                  <a:lumMod val="50000"/>
                </a:schemeClr>
              </a:solidFill>
            </a:ln>
            <a:effectLst/>
          </c:spPr>
          <c:dLbls>
            <c:spPr>
              <a:noFill/>
              <a:ln w="25400">
                <a:noFill/>
              </a:ln>
            </c:spPr>
            <c:txPr>
              <a:bodyPr/>
              <a:lstStyle/>
              <a:p>
                <a:pPr>
                  <a:defRPr b="1">
                    <a:solidFill>
                      <a:schemeClr val="bg1"/>
                    </a:solidFill>
                  </a:defRPr>
                </a:pPr>
                <a:endParaRPr lang="en-US"/>
              </a:p>
            </c:txPr>
            <c:dLblPos val="inEnd"/>
            <c:showVal val="1"/>
            <c:extLst>
              <c:ext xmlns:c15="http://schemas.microsoft.com/office/drawing/2012/chart" uri="{CE6537A1-D6FC-4f65-9D91-7224C49458BB}">
                <c15:showLeaderLines val="0"/>
              </c:ext>
            </c:extLst>
          </c:dLbls>
          <c:cat>
            <c:strRef>
              <c:f>'Anexa 6 (1)'!$C$80:$K$80</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 (1)'!$C$77:$K$77</c:f>
              <c:numCache>
                <c:formatCode>#,##0.00</c:formatCode>
                <c:ptCount val="9"/>
                <c:pt idx="0" formatCode="0.00">
                  <c:v>83.950617283950621</c:v>
                </c:pt>
                <c:pt idx="1">
                  <c:v>75.154476992419077</c:v>
                </c:pt>
                <c:pt idx="2">
                  <c:v>0</c:v>
                </c:pt>
                <c:pt idx="3">
                  <c:v>0</c:v>
                </c:pt>
                <c:pt idx="4">
                  <c:v>0</c:v>
                </c:pt>
                <c:pt idx="5">
                  <c:v>0</c:v>
                </c:pt>
                <c:pt idx="6">
                  <c:v>0</c:v>
                </c:pt>
                <c:pt idx="7">
                  <c:v>83.538083538083541</c:v>
                </c:pt>
                <c:pt idx="8">
                  <c:v>75.125435509455244</c:v>
                </c:pt>
              </c:numCache>
            </c:numRef>
          </c:val>
        </c:ser>
        <c:ser>
          <c:idx val="1"/>
          <c:order val="1"/>
          <c:tx>
            <c:strRef>
              <c:f>'Anexa 6 (1)'!$B$78</c:f>
              <c:strCache>
                <c:ptCount val="1"/>
                <c:pt idx="0">
                  <c:v>% Lucrări</c:v>
                </c:pt>
              </c:strCache>
            </c:strRef>
          </c:tx>
          <c:spPr>
            <a:solidFill>
              <a:schemeClr val="accent5">
                <a:lumMod val="20000"/>
                <a:lumOff val="80000"/>
              </a:schemeClr>
            </a:solidFill>
            <a:ln>
              <a:solidFill>
                <a:schemeClr val="accent5">
                  <a:lumMod val="50000"/>
                </a:schemeClr>
              </a:solidFill>
            </a:ln>
            <a:effectLst/>
          </c:spPr>
          <c:dLbls>
            <c:dLbl>
              <c:idx val="0"/>
              <c:layout>
                <c:manualLayout>
                  <c:x val="-5.2578015664514225E-3"/>
                  <c:y val="-9.8117685757254062E-17"/>
                </c:manualLayout>
              </c:layout>
              <c:dLblPos val="outEnd"/>
              <c:showVal val="1"/>
              <c:extLst>
                <c:ext xmlns:c15="http://schemas.microsoft.com/office/drawing/2012/chart" uri="{CE6537A1-D6FC-4f65-9D91-7224C49458BB}"/>
              </c:extLst>
            </c:dLbl>
            <c:dLbl>
              <c:idx val="2"/>
              <c:layout>
                <c:manualLayout>
                  <c:x val="-5.359571803874418E-3"/>
                  <c:y val="0"/>
                </c:manualLayout>
              </c:layout>
              <c:dLblPos val="outEnd"/>
              <c:showVal val="1"/>
              <c:extLst>
                <c:ext xmlns:c15="http://schemas.microsoft.com/office/drawing/2012/chart" uri="{CE6537A1-D6FC-4f65-9D91-7224C49458BB}"/>
              </c:extLst>
            </c:dLbl>
            <c:dLbl>
              <c:idx val="4"/>
              <c:layout>
                <c:manualLayout>
                  <c:x val="-3.8242309238737892E-3"/>
                  <c:y val="0"/>
                </c:manualLayout>
              </c:layout>
              <c:dLblPos val="outEnd"/>
              <c:showVal val="1"/>
              <c:extLst>
                <c:ext xmlns:c15="http://schemas.microsoft.com/office/drawing/2012/chart" uri="{CE6537A1-D6FC-4f65-9D91-7224C49458BB}"/>
              </c:extLst>
            </c:dLbl>
            <c:dLbl>
              <c:idx val="7"/>
              <c:layout>
                <c:manualLayout>
                  <c:x val="-1.1159124947826163E-3"/>
                  <c:y val="0"/>
                </c:manualLayout>
              </c:layout>
              <c:dLblPos val="outEnd"/>
              <c:showVal val="1"/>
              <c:extLst>
                <c:ext xmlns:c15="http://schemas.microsoft.com/office/drawing/2012/chart" uri="{CE6537A1-D6FC-4f65-9D91-7224C49458BB}"/>
              </c:extLst>
            </c:dLbl>
            <c:spPr>
              <a:noFill/>
              <a:ln w="25400">
                <a:noFill/>
              </a:ln>
            </c:spPr>
            <c:txPr>
              <a:bodyPr/>
              <a:lstStyle/>
              <a:p>
                <a:pPr>
                  <a:defRPr b="1"/>
                </a:pPr>
                <a:endParaRPr lang="en-US"/>
              </a:p>
            </c:txPr>
            <c:dLblPos val="inEnd"/>
            <c:showVal val="1"/>
            <c:extLst>
              <c:ext xmlns:c15="http://schemas.microsoft.com/office/drawing/2012/chart" uri="{CE6537A1-D6FC-4f65-9D91-7224C49458BB}">
                <c15:showLeaderLines val="0"/>
              </c:ext>
            </c:extLst>
          </c:dLbls>
          <c:cat>
            <c:strRef>
              <c:f>'Anexa 6 (1)'!$C$80:$K$80</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 (1)'!$C$78:$K$78</c:f>
              <c:numCache>
                <c:formatCode>#,##0.00</c:formatCode>
                <c:ptCount val="9"/>
                <c:pt idx="0" formatCode="0.00">
                  <c:v>6.1728395061728394</c:v>
                </c:pt>
                <c:pt idx="1">
                  <c:v>12.369548462741182</c:v>
                </c:pt>
                <c:pt idx="2">
                  <c:v>100</c:v>
                </c:pt>
                <c:pt idx="3">
                  <c:v>100</c:v>
                </c:pt>
                <c:pt idx="4">
                  <c:v>0</c:v>
                </c:pt>
                <c:pt idx="5">
                  <c:v>0</c:v>
                </c:pt>
                <c:pt idx="6">
                  <c:v>100</c:v>
                </c:pt>
                <c:pt idx="7">
                  <c:v>6.6339066339066335</c:v>
                </c:pt>
                <c:pt idx="8">
                  <c:v>12.403410959924029</c:v>
                </c:pt>
              </c:numCache>
            </c:numRef>
          </c:val>
        </c:ser>
        <c:ser>
          <c:idx val="2"/>
          <c:order val="2"/>
          <c:tx>
            <c:strRef>
              <c:f>'Anexa 6 (1)'!$B$79</c:f>
              <c:strCache>
                <c:ptCount val="1"/>
                <c:pt idx="0">
                  <c:v>% Servicii</c:v>
                </c:pt>
              </c:strCache>
            </c:strRef>
          </c:tx>
          <c:spPr>
            <a:solidFill>
              <a:srgbClr val="92D050"/>
            </a:solidFill>
            <a:ln>
              <a:solidFill>
                <a:schemeClr val="accent5">
                  <a:lumMod val="50000"/>
                </a:schemeClr>
              </a:solidFill>
            </a:ln>
          </c:spPr>
          <c:dLbls>
            <c:dLbl>
              <c:idx val="0"/>
              <c:layout>
                <c:manualLayout>
                  <c:x val="-1.9571253015338405E-3"/>
                  <c:y val="0"/>
                </c:manualLayout>
              </c:layout>
              <c:dLblPos val="outEnd"/>
              <c:showVal val="1"/>
              <c:extLst>
                <c:ext xmlns:c15="http://schemas.microsoft.com/office/drawing/2012/chart" uri="{CE6537A1-D6FC-4f65-9D91-7224C49458BB}"/>
              </c:extLst>
            </c:dLbl>
            <c:dLbl>
              <c:idx val="2"/>
              <c:layout>
                <c:manualLayout>
                  <c:x val="-3.7548184340396272E-3"/>
                  <c:y val="0"/>
                </c:manualLayout>
              </c:layout>
              <c:dLblPos val="outEnd"/>
              <c:showVal val="1"/>
              <c:extLst>
                <c:ext xmlns:c15="http://schemas.microsoft.com/office/drawing/2012/chart" uri="{CE6537A1-D6FC-4f65-9D91-7224C49458BB}"/>
              </c:extLst>
            </c:dLbl>
            <c:dLbl>
              <c:idx val="3"/>
              <c:layout>
                <c:manualLayout>
                  <c:x val="-3.7064615477978562E-2"/>
                  <c:y val="-9.5206083985972382E-17"/>
                </c:manualLayout>
              </c:layout>
              <c:dLblPos val="outEnd"/>
              <c:showVal val="1"/>
              <c:extLst>
                <c:ext xmlns:c15="http://schemas.microsoft.com/office/drawing/2012/chart" uri="{CE6537A1-D6FC-4f65-9D91-7224C49458BB}"/>
              </c:extLst>
            </c:dLbl>
            <c:dLbl>
              <c:idx val="5"/>
              <c:layout>
                <c:manualLayout>
                  <c:x val="-3.1266467414116598E-3"/>
                  <c:y val="0"/>
                </c:manualLayout>
              </c:layout>
              <c:dLblPos val="outEnd"/>
              <c:showVal val="1"/>
              <c:extLst>
                <c:ext xmlns:c15="http://schemas.microsoft.com/office/drawing/2012/chart" uri="{CE6537A1-D6FC-4f65-9D91-7224C49458BB}"/>
              </c:extLst>
            </c:dLbl>
            <c:dLbl>
              <c:idx val="7"/>
              <c:layout>
                <c:manualLayout>
                  <c:x val="-5.4152190513758044E-4"/>
                  <c:y val="1.2982797792924139E-3"/>
                </c:manualLayout>
              </c:layout>
              <c:dLblPos val="outEnd"/>
              <c:showVal val="1"/>
              <c:extLst>
                <c:ext xmlns:c15="http://schemas.microsoft.com/office/drawing/2012/chart" uri="{CE6537A1-D6FC-4f65-9D91-7224C49458BB}"/>
              </c:extLst>
            </c:dLbl>
            <c:spPr>
              <a:noFill/>
              <a:ln w="25400">
                <a:noFill/>
              </a:ln>
            </c:spPr>
            <c:txPr>
              <a:bodyPr/>
              <a:lstStyle/>
              <a:p>
                <a:pPr>
                  <a:defRPr b="1"/>
                </a:pPr>
                <a:endParaRPr lang="en-US"/>
              </a:p>
            </c:txPr>
            <c:dLblPos val="inEnd"/>
            <c:showVal val="1"/>
            <c:extLst>
              <c:ext xmlns:c15="http://schemas.microsoft.com/office/drawing/2012/chart" uri="{CE6537A1-D6FC-4f65-9D91-7224C49458BB}">
                <c15:showLeaderLines val="0"/>
              </c:ext>
            </c:extLst>
          </c:dLbls>
          <c:cat>
            <c:strRef>
              <c:f>'Anexa 6 (1)'!$C$80:$K$80</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 (1)'!$C$79:$K$79</c:f>
              <c:numCache>
                <c:formatCode>#,##0.00</c:formatCode>
                <c:ptCount val="9"/>
                <c:pt idx="0" formatCode="0.00">
                  <c:v>9.8765432098765427</c:v>
                </c:pt>
                <c:pt idx="1">
                  <c:v>12.475974544839731</c:v>
                </c:pt>
                <c:pt idx="2">
                  <c:v>0</c:v>
                </c:pt>
                <c:pt idx="3">
                  <c:v>0</c:v>
                </c:pt>
                <c:pt idx="4">
                  <c:v>0</c:v>
                </c:pt>
                <c:pt idx="5">
                  <c:v>0</c:v>
                </c:pt>
                <c:pt idx="6">
                  <c:v>0</c:v>
                </c:pt>
                <c:pt idx="7">
                  <c:v>9.8280098280098276</c:v>
                </c:pt>
                <c:pt idx="8">
                  <c:v>12.471153530620741</c:v>
                </c:pt>
              </c:numCache>
            </c:numRef>
          </c:val>
        </c:ser>
        <c:dLbls/>
        <c:gapWidth val="30"/>
        <c:axId val="137900032"/>
        <c:axId val="137901568"/>
      </c:barChart>
      <c:catAx>
        <c:axId val="137900032"/>
        <c:scaling>
          <c:orientation val="minMax"/>
        </c:scaling>
        <c:axPos val="l"/>
        <c:numFmt formatCode="General" sourceLinked="1"/>
        <c:tickLblPos val="nextTo"/>
        <c:spPr>
          <a:noFill/>
          <a:ln w="9525" cap="flat" cmpd="sng" algn="ctr">
            <a:solidFill>
              <a:schemeClr val="accent5">
                <a:lumMod val="50000"/>
              </a:schemeClr>
            </a:solidFill>
            <a:round/>
          </a:ln>
          <a:effectLst/>
        </c:spPr>
        <c:txPr>
          <a:bodyPr rot="0" vert="horz"/>
          <a:lstStyle/>
          <a:p>
            <a:pPr>
              <a:defRPr/>
            </a:pPr>
            <a:endParaRPr lang="en-US"/>
          </a:p>
        </c:txPr>
        <c:crossAx val="137901568"/>
        <c:crosses val="autoZero"/>
        <c:auto val="1"/>
        <c:lblAlgn val="ctr"/>
        <c:lblOffset val="100"/>
      </c:catAx>
      <c:valAx>
        <c:axId val="137901568"/>
        <c:scaling>
          <c:orientation val="minMax"/>
          <c:max val="100"/>
        </c:scaling>
        <c:axPos val="b"/>
        <c:majorGridlines>
          <c:spPr>
            <a:ln w="9525" cap="flat" cmpd="sng" algn="ctr">
              <a:solidFill>
                <a:schemeClr val="tx1">
                  <a:lumMod val="15000"/>
                  <a:lumOff val="85000"/>
                </a:schemeClr>
              </a:solidFill>
              <a:round/>
            </a:ln>
            <a:effectLst/>
          </c:spPr>
        </c:majorGridlines>
        <c:numFmt formatCode="0.00" sourceLinked="1"/>
        <c:majorTickMark val="none"/>
        <c:tickLblPos val="nextTo"/>
        <c:spPr>
          <a:ln w="9525">
            <a:noFill/>
          </a:ln>
        </c:spPr>
        <c:txPr>
          <a:bodyPr rot="0" vert="horz"/>
          <a:lstStyle/>
          <a:p>
            <a:pPr>
              <a:defRPr/>
            </a:pPr>
            <a:endParaRPr lang="en-US"/>
          </a:p>
        </c:txPr>
        <c:crossAx val="137900032"/>
        <c:crosses val="autoZero"/>
        <c:crossBetween val="between"/>
      </c:valAx>
      <c:spPr>
        <a:noFill/>
        <a:ln w="25400">
          <a:noFill/>
        </a:ln>
      </c:spPr>
    </c:plotArea>
    <c:legend>
      <c:legendPos val="b"/>
      <c:layout>
        <c:manualLayout>
          <c:xMode val="edge"/>
          <c:yMode val="edge"/>
          <c:x val="0.38514000778804391"/>
          <c:y val="0.96341580476734456"/>
          <c:w val="0.30901036214403843"/>
          <c:h val="2.3491299225376745E-2"/>
        </c:manualLayout>
      </c:layout>
      <c:spPr>
        <a:noFill/>
        <a:ln w="25400">
          <a:noFill/>
        </a:ln>
      </c:spPr>
    </c:legend>
    <c:plotVisOnly val="1"/>
    <c:dispBlanksAs val="gap"/>
  </c:chart>
  <c:spPr>
    <a:solidFill>
      <a:schemeClr val="bg1"/>
    </a:solidFill>
    <a:ln w="9525" cap="flat" cmpd="sng" algn="ctr">
      <a:noFill/>
      <a:round/>
    </a:ln>
    <a:effectLst/>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olidFill>
              <a:ln w="25400" cap="flat" cmpd="sng" algn="ctr">
                <a:solidFill>
                  <a:schemeClr val="lt1"/>
                </a:solidFill>
                <a:prstDash val="solid"/>
                <a:round/>
              </a:ln>
              <a:effectLst/>
            </c:spPr>
          </c:dPt>
          <c:dPt>
            <c:idx val="2"/>
            <c:spPr>
              <a:solidFill>
                <a:schemeClr val="accent5">
                  <a:tint val="65000"/>
                </a:schemeClr>
              </a:solidFill>
              <a:ln w="25400" cap="flat" cmpd="sng" algn="ctr">
                <a:solidFill>
                  <a:schemeClr val="lt1"/>
                </a:solidFill>
                <a:prstDash val="solid"/>
                <a:round/>
              </a:ln>
              <a:effectLst/>
            </c:spPr>
          </c:dPt>
          <c:dLbls>
            <c:dLbl>
              <c:idx val="0"/>
              <c:layout>
                <c:manualLayout>
                  <c:x val="-2.591207043075143E-2"/>
                  <c:y val="0.18796021450556094"/>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BB5235DB-FCBA-4CD9-805F-AD21B4D2B546}" type="CATEGORYNAME">
                      <a:rPr lang="en-US" sz="1000" b="0"/>
                      <a:pPr>
                        <a:defRPr sz="1000" b="0" i="0" u="none" strike="noStrike" kern="1200" baseline="0">
                          <a:solidFill>
                            <a:srgbClr val="000000"/>
                          </a:solidFill>
                          <a:latin typeface="Calibri"/>
                          <a:ea typeface="Calibri"/>
                          <a:cs typeface="Calibri"/>
                        </a:defRPr>
                      </a:pPr>
                      <a:t>[CATEGORY NAME]</a:t>
                    </a:fld>
                    <a:endParaRPr lang="en-US" sz="1000" b="0" baseline="0"/>
                  </a:p>
                  <a:p>
                    <a:pPr>
                      <a:defRPr sz="1000" b="0" i="0" u="none" strike="noStrike" kern="1200" baseline="0">
                        <a:solidFill>
                          <a:srgbClr val="000000"/>
                        </a:solidFill>
                        <a:latin typeface="Calibri"/>
                        <a:ea typeface="Calibri"/>
                        <a:cs typeface="Calibri"/>
                      </a:defRPr>
                    </a:pPr>
                    <a:fld id="{22069877-9F08-4114-97C4-E3A5CF5FC20C}" type="VALUE">
                      <a:rPr lang="en-US" sz="1000" b="0"/>
                      <a:pPr>
                        <a:defRPr sz="1000" b="0" i="0" u="none" strike="noStrike" kern="1200" baseline="0">
                          <a:solidFill>
                            <a:srgbClr val="000000"/>
                          </a:solidFill>
                          <a:latin typeface="Calibri"/>
                          <a:ea typeface="Calibri"/>
                          <a:cs typeface="Calibri"/>
                        </a:defRPr>
                      </a:pPr>
                      <a:t>[VALUE]</a:t>
                    </a:fld>
                    <a:endParaRPr lang="en-US" sz="1000" b="0" baseline="0"/>
                  </a:p>
                  <a:p>
                    <a:pPr>
                      <a:defRPr sz="1000" b="0" i="0" u="none" strike="noStrike" kern="1200" baseline="0">
                        <a:solidFill>
                          <a:srgbClr val="000000"/>
                        </a:solidFill>
                        <a:latin typeface="Calibri"/>
                        <a:ea typeface="Calibri"/>
                        <a:cs typeface="Calibri"/>
                      </a:defRPr>
                    </a:pPr>
                    <a:fld id="{2E5B3B6F-3333-40FB-8B33-33C3B9B143D4}" type="PERCENTAGE">
                      <a:rPr lang="en-US" sz="1000" b="1"/>
                      <a:pP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24357689676383348"/>
                      <c:h val="9.5534005985184203E-2"/>
                    </c:manualLayout>
                  </c15:layout>
                  <c15:dlblFieldTable/>
                  <c15:showDataLabelsRange val="0"/>
                </c:ext>
              </c:extLst>
            </c:dLbl>
            <c:dLbl>
              <c:idx val="1"/>
              <c:layout>
                <c:manualLayout>
                  <c:x val="-0.20521584691906092"/>
                  <c:y val="-0.17587275061840288"/>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747AD76-4595-425D-9154-E7A5ADAFE1B0}" type="CATEGORYNAME">
                      <a:rPr lang="en-US" sz="1000" b="0"/>
                      <a:pPr algn="l">
                        <a:defRPr sz="1000" b="0" i="0" u="none" strike="noStrike" kern="1200" baseline="0">
                          <a:solidFill>
                            <a:srgbClr val="000000"/>
                          </a:solidFill>
                          <a:latin typeface="Calibri"/>
                          <a:ea typeface="Calibri"/>
                          <a:cs typeface="Calibri"/>
                        </a:defRPr>
                      </a:pPr>
                      <a:t>[CATEGORY NAME]</a:t>
                    </a:fld>
                    <a:endParaRPr lang="en-US" sz="1000" b="0" baseline="0"/>
                  </a:p>
                  <a:p>
                    <a:pPr algn="l">
                      <a:defRPr sz="1000" b="0" i="0" u="none" strike="noStrike" kern="1200" baseline="0">
                        <a:solidFill>
                          <a:srgbClr val="000000"/>
                        </a:solidFill>
                        <a:latin typeface="Calibri"/>
                        <a:ea typeface="Calibri"/>
                        <a:cs typeface="Calibri"/>
                      </a:defRPr>
                    </a:pPr>
                    <a:fld id="{0404B7DE-EB0B-479A-9B4C-FAC1398272F2}" type="VALUE">
                      <a:rPr lang="en-US" sz="1000" b="0"/>
                      <a:pPr algn="l">
                        <a:defRPr sz="1000" b="0" i="0" u="none" strike="noStrike" kern="1200" baseline="0">
                          <a:solidFill>
                            <a:srgbClr val="000000"/>
                          </a:solidFill>
                          <a:latin typeface="Calibri"/>
                          <a:ea typeface="Calibri"/>
                          <a:cs typeface="Calibri"/>
                        </a:defRPr>
                      </a:pPr>
                      <a:t>[VALUE]</a:t>
                    </a:fld>
                    <a:endParaRPr lang="en-US" sz="1000" b="0" baseline="0"/>
                  </a:p>
                  <a:p>
                    <a:pPr algn="l">
                      <a:defRPr sz="1000" b="0" i="0" u="none" strike="noStrike" kern="1200" baseline="0">
                        <a:solidFill>
                          <a:srgbClr val="000000"/>
                        </a:solidFill>
                        <a:latin typeface="Calibri"/>
                        <a:ea typeface="Calibri"/>
                        <a:cs typeface="Calibri"/>
                      </a:defRPr>
                    </a:pPr>
                    <a:fld id="{55D7E22D-3830-4CF1-8EE6-06EF093DE546}" type="PERCENTAGE">
                      <a:rPr lang="en-US" sz="1000" b="1"/>
                      <a:pPr algn="l">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8157980900630958"/>
                      <c:h val="0.13076002190373684"/>
                    </c:manualLayout>
                  </c15:layout>
                  <c15:dlblFieldTable/>
                  <c15:showDataLabelsRange val="0"/>
                </c:ext>
              </c:extLst>
            </c:dLbl>
            <c:dLbl>
              <c:idx val="2"/>
              <c:layout>
                <c:manualLayout>
                  <c:x val="0.19986110953132291"/>
                  <c:y val="-0.17840074397175174"/>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A9BD09F4-DC22-47A3-B9B2-2E5324AD6AAC}" type="CATEGORYNAME">
                      <a:rPr lang="en-US" sz="1000" b="0"/>
                      <a:pPr algn="r">
                        <a:defRPr sz="1000" b="0" i="0" u="none" strike="noStrike" kern="1200" baseline="0">
                          <a:solidFill>
                            <a:srgbClr val="000000"/>
                          </a:solidFill>
                          <a:latin typeface="Calibri"/>
                          <a:ea typeface="Calibri"/>
                          <a:cs typeface="Calibri"/>
                        </a:defRPr>
                      </a:pPr>
                      <a:t>[CATEGORY NAME]</a:t>
                    </a:fld>
                    <a:endParaRPr lang="en-US" sz="1000" b="0" baseline="0"/>
                  </a:p>
                  <a:p>
                    <a:pPr algn="r">
                      <a:defRPr sz="1000" b="0" i="0" u="none" strike="noStrike" kern="1200" baseline="0">
                        <a:solidFill>
                          <a:srgbClr val="000000"/>
                        </a:solidFill>
                        <a:latin typeface="Calibri"/>
                        <a:ea typeface="Calibri"/>
                        <a:cs typeface="Calibri"/>
                      </a:defRPr>
                    </a:pPr>
                    <a:fld id="{FEAE5017-EBA0-41A0-BC10-4D6CC1BE6755}" type="VALUE">
                      <a:rPr lang="en-US" sz="1000" b="0"/>
                      <a:pPr algn="r">
                        <a:defRPr sz="1000" b="0" i="0" u="none" strike="noStrike" kern="1200" baseline="0">
                          <a:solidFill>
                            <a:srgbClr val="000000"/>
                          </a:solidFill>
                          <a:latin typeface="Calibri"/>
                          <a:ea typeface="Calibri"/>
                          <a:cs typeface="Calibri"/>
                        </a:defRPr>
                      </a:pPr>
                      <a:t>[VALUE]</a:t>
                    </a:fld>
                    <a:endParaRPr lang="en-US" sz="1000" b="0" baseline="0"/>
                  </a:p>
                  <a:p>
                    <a:pPr algn="r">
                      <a:defRPr sz="1000" b="0" i="0" u="none" strike="noStrike" kern="1200" baseline="0">
                        <a:solidFill>
                          <a:srgbClr val="000000"/>
                        </a:solidFill>
                        <a:latin typeface="Calibri"/>
                        <a:ea typeface="Calibri"/>
                        <a:cs typeface="Calibri"/>
                      </a:defRPr>
                    </a:pPr>
                    <a:fld id="{19AE9B60-9A84-4CE0-9149-7693A0245B84}" type="PERCENTAGE">
                      <a:rPr lang="en-US" sz="1000" b="1"/>
                      <a:pPr algn="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3888535016322372"/>
                      <c:h val="0.12583224758775655"/>
                    </c:manualLayout>
                  </c15:layout>
                  <c15:dlblFieldTable/>
                  <c15:showDataLabelsRange val="0"/>
                </c:ext>
              </c:extLst>
            </c:dLbl>
            <c:delete val="1"/>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n-US"/>
              </a:p>
            </c:txPr>
            <c:separator>
</c:separator>
            <c:extLst>
              <c:ext xmlns:c15="http://schemas.microsoft.com/office/drawing/2012/chart" uri="{CE6537A1-D6FC-4f65-9D91-7224C49458BB}"/>
            </c:extLst>
          </c:dLbls>
          <c:cat>
            <c:strRef>
              <c:f>('Anexa 7'!$D$141,'Anexa 7'!$F$141,'Anexa 7'!$H$141)</c:f>
              <c:strCache>
                <c:ptCount val="3"/>
                <c:pt idx="0">
                  <c:v>Suma total contracte</c:v>
                </c:pt>
                <c:pt idx="1">
                  <c:v>Suma total acorduri adiționale de majorare</c:v>
                </c:pt>
                <c:pt idx="2">
                  <c:v>Suma total acorduri adiționale de micșorare / reziliere</c:v>
                </c:pt>
              </c:strCache>
            </c:strRef>
          </c:cat>
          <c:val>
            <c:numRef>
              <c:f>('Anexa 7'!$D$131,'Anexa 7'!$F$131,'Anexa 7'!$H$131)</c:f>
              <c:numCache>
                <c:formatCode>#,##0.00</c:formatCode>
                <c:ptCount val="3"/>
                <c:pt idx="0">
                  <c:v>662149228.47000015</c:v>
                </c:pt>
                <c:pt idx="1">
                  <c:v>1584205.2299999997</c:v>
                </c:pt>
                <c:pt idx="2">
                  <c:v>-16194006.49</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7"/>
  <c:chart>
    <c:autoTitleDeleted val="1"/>
    <c:plotArea>
      <c:layout/>
      <c:doughnutChart>
        <c:varyColors val="1"/>
        <c:ser>
          <c:idx val="0"/>
          <c:order val="0"/>
          <c:spPr>
            <a:ln w="25400">
              <a:solidFill>
                <a:schemeClr val="lt1"/>
              </a:solidFill>
            </a:ln>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hade val="86000"/>
                </a:schemeClr>
              </a:solidFill>
              <a:ln w="25400" cap="flat" cmpd="sng" algn="ctr">
                <a:solidFill>
                  <a:schemeClr val="lt1"/>
                </a:solidFill>
                <a:prstDash val="solid"/>
                <a:round/>
              </a:ln>
              <a:effectLst/>
            </c:spPr>
          </c:dPt>
          <c:dPt>
            <c:idx val="2"/>
            <c:spPr>
              <a:solidFill>
                <a:schemeClr val="accent5">
                  <a:tint val="86000"/>
                </a:schemeClr>
              </a:solidFill>
              <a:ln w="25400" cap="flat" cmpd="sng" algn="ctr">
                <a:solidFill>
                  <a:schemeClr val="lt1"/>
                </a:solidFill>
                <a:prstDash val="solid"/>
                <a:round/>
              </a:ln>
              <a:effectLst/>
            </c:spPr>
          </c:dPt>
          <c:dPt>
            <c:idx val="3"/>
            <c:spPr>
              <a:solidFill>
                <a:schemeClr val="accent5">
                  <a:tint val="58000"/>
                </a:schemeClr>
              </a:solidFill>
              <a:ln w="25400" cap="flat" cmpd="sng" algn="ctr">
                <a:solidFill>
                  <a:schemeClr val="lt1"/>
                </a:solidFill>
                <a:prstDash val="solid"/>
                <a:round/>
              </a:ln>
              <a:effectLst/>
            </c:spPr>
          </c:dPt>
          <c:dLbls>
            <c:dLbl>
              <c:idx val="0"/>
              <c:layout>
                <c:manualLayout>
                  <c:x val="9.5929825507381661E-2"/>
                  <c:y val="0.19879652183764798"/>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81D0C551-E13F-4CB7-9EC1-136DCF28925F}" type="CATEGORYNAME">
                      <a:rPr lang="en-US" b="0" baseline="0"/>
                      <a:pPr>
                        <a:defRPr sz="1000" b="0" i="0" u="none" strike="noStrike" kern="1200" baseline="0">
                          <a:solidFill>
                            <a:srgbClr val="000000"/>
                          </a:solidFill>
                          <a:latin typeface="Calibri"/>
                          <a:ea typeface="Calibri"/>
                          <a:cs typeface="Calibri"/>
                        </a:defRPr>
                      </a:pPr>
                      <a:t>[CATEGORY NAME]</a:t>
                    </a:fld>
                    <a:endParaRPr lang="en-US" b="0" baseline="0"/>
                  </a:p>
                  <a:p>
                    <a:pPr>
                      <a:defRPr sz="1000" b="0" i="0" u="none" strike="noStrike" kern="1200" baseline="0">
                        <a:solidFill>
                          <a:srgbClr val="000000"/>
                        </a:solidFill>
                        <a:latin typeface="Calibri"/>
                        <a:ea typeface="Calibri"/>
                        <a:cs typeface="Calibri"/>
                      </a:defRPr>
                    </a:pPr>
                    <a:fld id="{1B03A19D-C69F-4666-A18A-3959455EF601}" type="VALUE">
                      <a:rPr lang="en-US" b="0" baseline="0"/>
                      <a:pPr>
                        <a:defRPr sz="1000" b="0" i="0" u="none" strike="noStrike" kern="1200" baseline="0">
                          <a:solidFill>
                            <a:srgbClr val="000000"/>
                          </a:solidFill>
                          <a:latin typeface="Calibri"/>
                          <a:ea typeface="Calibri"/>
                          <a:cs typeface="Calibri"/>
                        </a:defRPr>
                      </a:pPr>
                      <a:t>[VALUE]</a:t>
                    </a:fld>
                    <a:endParaRPr lang="en-US" b="0" baseline="0"/>
                  </a:p>
                  <a:p>
                    <a:pPr>
                      <a:defRPr sz="1000" b="0" i="0" u="none" strike="noStrike" kern="1200" baseline="0">
                        <a:solidFill>
                          <a:srgbClr val="000000"/>
                        </a:solidFill>
                        <a:latin typeface="Calibri"/>
                        <a:ea typeface="Calibri"/>
                        <a:cs typeface="Calibri"/>
                      </a:defRPr>
                    </a:pPr>
                    <a:fld id="{11C27CEF-43DA-40EB-BE78-EA266003B8C8}" type="PERCENTAGE">
                      <a:rPr lang="en-US" b="1" baseline="0"/>
                      <a:pP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SerName val="1"/>
              <c:showPercent val="1"/>
              <c:separator>
</c:separator>
              <c:extLst>
                <c:ext xmlns:c15="http://schemas.microsoft.com/office/drawing/2012/chart" uri="{CE6537A1-D6FC-4f65-9D91-7224C49458BB}">
                  <c15:layout>
                    <c:manualLayout>
                      <c:w val="0.2790157701850377"/>
                      <c:h val="0.10264391749666082"/>
                    </c:manualLayout>
                  </c15:layout>
                  <c15:dlblFieldTable/>
                  <c15:showDataLabelsRange val="0"/>
                </c:ext>
              </c:extLst>
            </c:dLbl>
            <c:dLbl>
              <c:idx val="1"/>
              <c:layout>
                <c:manualLayout>
                  <c:x val="-8.5982204465818043E-2"/>
                  <c:y val="-0.16353934175494253"/>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4888BBE1-39C4-46A3-82A8-90D27ABB0EC9}" type="CATEGORYNAME">
                      <a:rPr lang="en-US" sz="1000" b="0" baseline="0"/>
                      <a:pPr algn="l">
                        <a:defRPr sz="1000" b="0" i="0" u="none" strike="noStrike" kern="1200" baseline="0">
                          <a:solidFill>
                            <a:srgbClr val="000000"/>
                          </a:solidFill>
                          <a:latin typeface="Calibri"/>
                          <a:ea typeface="Calibri"/>
                          <a:cs typeface="Calibri"/>
                        </a:defRPr>
                      </a:pPr>
                      <a:t>[CATEGORY NAME]</a:t>
                    </a:fld>
                    <a:endParaRPr lang="en-US" sz="1000" b="0" baseline="0"/>
                  </a:p>
                  <a:p>
                    <a:pPr algn="l">
                      <a:defRPr sz="1000" b="0" i="0" u="none" strike="noStrike" kern="1200" baseline="0">
                        <a:solidFill>
                          <a:srgbClr val="000000"/>
                        </a:solidFill>
                        <a:latin typeface="Calibri"/>
                        <a:ea typeface="Calibri"/>
                        <a:cs typeface="Calibri"/>
                      </a:defRPr>
                    </a:pPr>
                    <a:fld id="{CC3330BE-E658-4E51-82FA-5587EC9E4D6F}" type="VALUE">
                      <a:rPr lang="en-US" sz="1000" b="0" baseline="0"/>
                      <a:pPr algn="l">
                        <a:defRPr sz="1000" b="0" i="0" u="none" strike="noStrike" kern="1200" baseline="0">
                          <a:solidFill>
                            <a:srgbClr val="000000"/>
                          </a:solidFill>
                          <a:latin typeface="Calibri"/>
                          <a:ea typeface="Calibri"/>
                          <a:cs typeface="Calibri"/>
                        </a:defRPr>
                      </a:pPr>
                      <a:t>[VALUE]</a:t>
                    </a:fld>
                    <a:endParaRPr lang="en-US" sz="1000" b="0" baseline="0"/>
                  </a:p>
                  <a:p>
                    <a:pPr algn="l">
                      <a:defRPr sz="1000" b="0" i="0" u="none" strike="noStrike" kern="1200" baseline="0">
                        <a:solidFill>
                          <a:srgbClr val="000000"/>
                        </a:solidFill>
                        <a:latin typeface="Calibri"/>
                        <a:ea typeface="Calibri"/>
                        <a:cs typeface="Calibri"/>
                      </a:defRPr>
                    </a:pPr>
                    <a:fld id="{AEA6A4DE-2407-4656-937F-6E8EAEA907B1}" type="PERCENTAGE">
                      <a:rPr lang="en-US" sz="1000" b="1" baseline="0"/>
                      <a:pPr algn="l">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Ser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2528083024482551"/>
                      <c:h val="0.12781661285145113"/>
                    </c:manualLayout>
                  </c15:layout>
                  <c15:dlblFieldTable/>
                  <c15:showDataLabelsRange val="0"/>
                </c:ext>
              </c:extLst>
            </c:dLbl>
            <c:dLbl>
              <c:idx val="2"/>
              <c:layout>
                <c:manualLayout>
                  <c:x val="0.14282799194895718"/>
                  <c:y val="-0.17929105534470063"/>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27E391EF-5958-4965-8AA5-67A0879B8A50}" type="CATEGORYNAME">
                      <a:rPr lang="en-US" sz="1000" b="0" baseline="0"/>
                      <a:pPr algn="r">
                        <a:defRPr sz="1000" b="0" i="0" u="none" strike="noStrike" kern="1200" baseline="0">
                          <a:solidFill>
                            <a:srgbClr val="000000"/>
                          </a:solidFill>
                          <a:latin typeface="Calibri"/>
                          <a:ea typeface="Calibri"/>
                          <a:cs typeface="Calibri"/>
                        </a:defRPr>
                      </a:pPr>
                      <a:t>[CATEGORY NAME]</a:t>
                    </a:fld>
                    <a:endParaRPr lang="en-US" sz="1000" b="0" baseline="0"/>
                  </a:p>
                  <a:p>
                    <a:pPr algn="r">
                      <a:defRPr sz="1000" b="0" i="0" u="none" strike="noStrike" kern="1200" baseline="0">
                        <a:solidFill>
                          <a:srgbClr val="000000"/>
                        </a:solidFill>
                        <a:latin typeface="Calibri"/>
                        <a:ea typeface="Calibri"/>
                        <a:cs typeface="Calibri"/>
                      </a:defRPr>
                    </a:pPr>
                    <a:fld id="{A5E4FD5B-DCFE-46FA-998D-EA80D5DEBFC3}" type="VALUE">
                      <a:rPr lang="en-US" sz="1000" b="0" baseline="0"/>
                      <a:pPr algn="r">
                        <a:defRPr sz="1000" b="0" i="0" u="none" strike="noStrike" kern="1200" baseline="0">
                          <a:solidFill>
                            <a:srgbClr val="000000"/>
                          </a:solidFill>
                          <a:latin typeface="Calibri"/>
                          <a:ea typeface="Calibri"/>
                          <a:cs typeface="Calibri"/>
                        </a:defRPr>
                      </a:pPr>
                      <a:t>[VALUE]</a:t>
                    </a:fld>
                    <a:endParaRPr lang="en-US" sz="1000" b="0" baseline="0"/>
                  </a:p>
                  <a:p>
                    <a:pPr algn="r">
                      <a:defRPr sz="1000" b="0" i="0" u="none" strike="noStrike" kern="1200" baseline="0">
                        <a:solidFill>
                          <a:srgbClr val="000000"/>
                        </a:solidFill>
                        <a:latin typeface="Calibri"/>
                        <a:ea typeface="Calibri"/>
                        <a:cs typeface="Calibri"/>
                      </a:defRPr>
                    </a:pPr>
                    <a:fld id="{CC3B97C9-3E34-4B12-9260-8A23C87CF3FB}" type="PERCENTAGE">
                      <a:rPr lang="en-US" sz="1000" b="1" baseline="0"/>
                      <a:pPr algn="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Ser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6837488741936111"/>
                      <c:h val="0.13571253233633562"/>
                    </c:manualLayout>
                  </c15:layout>
                  <c15:dlblFieldTable/>
                  <c15:showDataLabelsRange val="0"/>
                </c:ext>
              </c:extLst>
            </c:dLbl>
            <c:dLbl>
              <c:idx val="3"/>
              <c:layout>
                <c:manualLayout>
                  <c:x val="0.24504110193802991"/>
                  <c:y val="-4.3415000283237977E-2"/>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997E057F-2935-473B-B221-6F4A6C434436}" type="CATEGORYNAME">
                      <a:rPr lang="en-US" sz="1000" b="0" baseline="0"/>
                      <a:pPr algn="r">
                        <a:defRPr sz="1000" b="0" i="0" u="none" strike="noStrike" kern="1200" baseline="0">
                          <a:solidFill>
                            <a:srgbClr val="000000"/>
                          </a:solidFill>
                          <a:latin typeface="Calibri"/>
                          <a:ea typeface="Calibri"/>
                          <a:cs typeface="Calibri"/>
                        </a:defRPr>
                      </a:pPr>
                      <a:t>[CATEGORY NAME]</a:t>
                    </a:fld>
                    <a:endParaRPr lang="en-US" sz="1000" b="0" baseline="0"/>
                  </a:p>
                  <a:p>
                    <a:pPr algn="r">
                      <a:defRPr sz="1000" b="0" i="0" u="none" strike="noStrike" kern="1200" baseline="0">
                        <a:solidFill>
                          <a:srgbClr val="000000"/>
                        </a:solidFill>
                        <a:latin typeface="Calibri"/>
                        <a:ea typeface="Calibri"/>
                        <a:cs typeface="Calibri"/>
                      </a:defRPr>
                    </a:pPr>
                    <a:fld id="{E8C94DE8-3164-4279-9B4A-528085180205}" type="VALUE">
                      <a:rPr lang="en-US" sz="1000" b="0" baseline="0"/>
                      <a:pPr algn="r">
                        <a:defRPr sz="1000" b="0" i="0" u="none" strike="noStrike" kern="1200" baseline="0">
                          <a:solidFill>
                            <a:srgbClr val="000000"/>
                          </a:solidFill>
                          <a:latin typeface="Calibri"/>
                          <a:ea typeface="Calibri"/>
                          <a:cs typeface="Calibri"/>
                        </a:defRPr>
                      </a:pPr>
                      <a:t>[VALUE]</a:t>
                    </a:fld>
                    <a:endParaRPr lang="en-US" sz="1000" b="0" baseline="0"/>
                  </a:p>
                  <a:p>
                    <a:pPr algn="r">
                      <a:defRPr sz="1000" b="0" i="0" u="none" strike="noStrike" kern="1200" baseline="0">
                        <a:solidFill>
                          <a:srgbClr val="000000"/>
                        </a:solidFill>
                        <a:latin typeface="Calibri"/>
                        <a:ea typeface="Calibri"/>
                        <a:cs typeface="Calibri"/>
                      </a:defRPr>
                    </a:pPr>
                    <a:fld id="{41785FD6-2B70-4451-BE27-F44CAF46E0B5}" type="PERCENTAGE">
                      <a:rPr lang="en-US" sz="1000" b="1" baseline="0"/>
                      <a:pPr algn="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SerName val="1"/>
              <c:showPercent val="1"/>
              <c:separator>
</c:separator>
              <c:extLst>
                <c:ext xmlns:c15="http://schemas.microsoft.com/office/drawing/2012/chart" uri="{CE6537A1-D6FC-4f65-9D91-7224C49458BB}">
                  <c15:layout>
                    <c:manualLayout>
                      <c:w val="0.18517179184880345"/>
                      <c:h val="0.13079117808115709"/>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n-US"/>
              </a:p>
            </c:txPr>
            <c:showSerName val="1"/>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('Anexa 7'!$C$141,'Anexa 7'!$E$141,'Anexa 7'!$G$141,'Anexa 7'!$I$141)</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7'!$C$131,'Anexa 7'!$E$131,'Anexa 7'!$G$131,'Anexa 7'!$I$131)</c:f>
              <c:numCache>
                <c:formatCode>General</c:formatCode>
                <c:ptCount val="4"/>
                <c:pt idx="0">
                  <c:v>5030</c:v>
                </c:pt>
                <c:pt idx="1">
                  <c:v>104</c:v>
                </c:pt>
                <c:pt idx="2">
                  <c:v>523</c:v>
                </c:pt>
                <c:pt idx="3">
                  <c:v>90</c:v>
                </c:pt>
              </c:numCache>
            </c:numRef>
          </c:val>
        </c:ser>
        <c:dLbls/>
        <c:firstSliceAng val="43"/>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86335540465022"/>
          <c:y val="4.1903255582658769E-2"/>
          <c:w val="0.77941169498843921"/>
          <c:h val="0.88107093477779552"/>
        </c:manualLayout>
      </c:layout>
      <c:barChart>
        <c:barDir val="bar"/>
        <c:grouping val="clustered"/>
        <c:ser>
          <c:idx val="0"/>
          <c:order val="0"/>
          <c:tx>
            <c:strRef>
              <c:f>'Anexa 7'!$B$138</c:f>
              <c:strCache>
                <c:ptCount val="1"/>
                <c:pt idx="0">
                  <c:v>% Bunuri</c:v>
                </c:pt>
              </c:strCache>
            </c:strRef>
          </c:tx>
          <c:spPr>
            <a:solidFill>
              <a:schemeClr val="accent5">
                <a:lumMod val="50000"/>
              </a:schemeClr>
            </a:solidFill>
            <a:ln>
              <a:solidFill>
                <a:schemeClr val="accent5">
                  <a:lumMod val="50000"/>
                </a:schemeClr>
              </a:solidFill>
            </a:ln>
            <a:effectLst/>
          </c:spPr>
          <c:dLbls>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en-US"/>
              </a:p>
            </c:txPr>
            <c:dLblPos val="inEnd"/>
            <c:showVal val="1"/>
            <c:extLst>
              <c:ext xmlns:c15="http://schemas.microsoft.com/office/drawing/2012/chart" uri="{CE6537A1-D6FC-4f65-9D91-7224C49458BB}">
                <c15:layout/>
                <c15:showLeaderLines val="0"/>
              </c:ext>
            </c:extLst>
          </c:dLbls>
          <c:cat>
            <c:strRef>
              <c:f>'Anexa 7'!$C$141:$K$141</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7'!$C$138:$K$138</c:f>
              <c:numCache>
                <c:formatCode>#,##0.00</c:formatCode>
                <c:ptCount val="9"/>
                <c:pt idx="0" formatCode="0.00">
                  <c:v>78.866799204771368</c:v>
                </c:pt>
                <c:pt idx="1">
                  <c:v>37.860758084589115</c:v>
                </c:pt>
                <c:pt idx="2" formatCode="0.00">
                  <c:v>95.192307692307693</c:v>
                </c:pt>
                <c:pt idx="3">
                  <c:v>62.025779324058945</c:v>
                </c:pt>
                <c:pt idx="4" formatCode="0.00">
                  <c:v>83.938814531548758</c:v>
                </c:pt>
                <c:pt idx="5">
                  <c:v>46.898931432995852</c:v>
                </c:pt>
                <c:pt idx="6" formatCode="0.00">
                  <c:v>41.111111111111114</c:v>
                </c:pt>
                <c:pt idx="7" formatCode="0.00">
                  <c:v>79.032538715851743</c:v>
                </c:pt>
                <c:pt idx="8">
                  <c:v>37.693846418226343</c:v>
                </c:pt>
              </c:numCache>
            </c:numRef>
          </c:val>
        </c:ser>
        <c:ser>
          <c:idx val="1"/>
          <c:order val="1"/>
          <c:tx>
            <c:strRef>
              <c:f>'Anexa 7'!$B$139</c:f>
              <c:strCache>
                <c:ptCount val="1"/>
                <c:pt idx="0">
                  <c:v>% Lucrări</c:v>
                </c:pt>
              </c:strCache>
            </c:strRef>
          </c:tx>
          <c:spPr>
            <a:solidFill>
              <a:schemeClr val="accent5">
                <a:lumMod val="20000"/>
                <a:lumOff val="80000"/>
              </a:schemeClr>
            </a:solidFill>
            <a:ln>
              <a:solidFill>
                <a:schemeClr val="accent5">
                  <a:lumMod val="50000"/>
                </a:schemeClr>
              </a:solidFill>
            </a:ln>
            <a:effectLst/>
          </c:spPr>
          <c:dLbls>
            <c:dLbl>
              <c:idx val="0"/>
              <c:layout>
                <c:manualLayout>
                  <c:x val="2.3199276493039512E-3"/>
                  <c:y val="1.2899309815826297E-3"/>
                </c:manualLayout>
              </c:layout>
              <c:dLblPos val="outEnd"/>
              <c:showVal val="1"/>
              <c:extLst>
                <c:ext xmlns:c15="http://schemas.microsoft.com/office/drawing/2012/chart" uri="{CE6537A1-D6FC-4f65-9D91-7224C49458BB}">
                  <c15:layout/>
                </c:ext>
              </c:extLst>
            </c:dLbl>
            <c:dLbl>
              <c:idx val="4"/>
              <c:layout>
                <c:manualLayout>
                  <c:x val="-1.5816634692691219E-3"/>
                  <c:y val="-9.4593845893213174E-17"/>
                </c:manualLayout>
              </c:layout>
              <c:dLblPos val="outEnd"/>
              <c:showVal val="1"/>
              <c:extLst>
                <c:ext xmlns:c15="http://schemas.microsoft.com/office/drawing/2012/chart" uri="{CE6537A1-D6FC-4f65-9D91-7224C49458BB}">
                  <c15:layout/>
                </c:ext>
              </c:extLst>
            </c:dLbl>
            <c:dLbl>
              <c:idx val="7"/>
              <c:layout>
                <c:manualLayout>
                  <c:x val="-4.4803886229095192E-3"/>
                  <c:y val="0"/>
                </c:manualLayout>
              </c:layout>
              <c:dLblPos val="outEnd"/>
              <c:showVal val="1"/>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200" b="1" i="0" u="none" strike="noStrike" baseline="0">
                    <a:solidFill>
                      <a:sysClr val="windowText" lastClr="000000"/>
                    </a:solidFill>
                    <a:latin typeface="Calibri"/>
                    <a:ea typeface="Calibri"/>
                    <a:cs typeface="Calibri"/>
                  </a:defRPr>
                </a:pPr>
                <a:endParaRPr lang="en-US"/>
              </a:p>
            </c:txPr>
            <c:dLblPos val="inEnd"/>
            <c:showVal val="1"/>
            <c:extLst>
              <c:ext xmlns:c15="http://schemas.microsoft.com/office/drawing/2012/chart" uri="{CE6537A1-D6FC-4f65-9D91-7224C49458BB}">
                <c15:layout/>
                <c15:showLeaderLines val="0"/>
              </c:ext>
            </c:extLst>
          </c:dLbls>
          <c:cat>
            <c:strRef>
              <c:f>'Anexa 7'!$C$141:$K$141</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7'!$C$139:$K$139</c:f>
              <c:numCache>
                <c:formatCode>#,##0.00</c:formatCode>
                <c:ptCount val="9"/>
                <c:pt idx="0" formatCode="0.00">
                  <c:v>16.938369781312126</c:v>
                </c:pt>
                <c:pt idx="1">
                  <c:v>57.277216869427029</c:v>
                </c:pt>
                <c:pt idx="2" formatCode="0.00">
                  <c:v>3.8461538461538463</c:v>
                </c:pt>
                <c:pt idx="3">
                  <c:v>27.339234955056938</c:v>
                </c:pt>
                <c:pt idx="4" formatCode="0.00">
                  <c:v>7.8393881453154872</c:v>
                </c:pt>
                <c:pt idx="5">
                  <c:v>40.527667591418883</c:v>
                </c:pt>
                <c:pt idx="6" formatCode="0.00">
                  <c:v>54.444444444444443</c:v>
                </c:pt>
                <c:pt idx="7" formatCode="0.00">
                  <c:v>16.460762136767009</c:v>
                </c:pt>
                <c:pt idx="8">
                  <c:v>57.622855131412997</c:v>
                </c:pt>
              </c:numCache>
            </c:numRef>
          </c:val>
        </c:ser>
        <c:ser>
          <c:idx val="2"/>
          <c:order val="2"/>
          <c:tx>
            <c:strRef>
              <c:f>'Anexa 7'!$B$140</c:f>
              <c:strCache>
                <c:ptCount val="1"/>
                <c:pt idx="0">
                  <c:v>% Servicii</c:v>
                </c:pt>
              </c:strCache>
            </c:strRef>
          </c:tx>
          <c:spPr>
            <a:solidFill>
              <a:srgbClr val="92D050"/>
            </a:solidFill>
            <a:ln>
              <a:solidFill>
                <a:schemeClr val="accent5">
                  <a:lumMod val="50000"/>
                </a:schemeClr>
              </a:solidFill>
            </a:ln>
          </c:spPr>
          <c:dLbls>
            <c:dLbl>
              <c:idx val="0"/>
              <c:layout>
                <c:manualLayout>
                  <c:x val="-9.5085281407274245E-4"/>
                  <c:y val="-9.4593845893213174E-17"/>
                </c:manualLayout>
              </c:layout>
              <c:dLblPos val="outEnd"/>
              <c:showVal val="1"/>
              <c:extLst>
                <c:ext xmlns:c15="http://schemas.microsoft.com/office/drawing/2012/chart" uri="{CE6537A1-D6FC-4f65-9D91-7224C49458BB}">
                  <c15:layout/>
                </c:ext>
              </c:extLst>
            </c:dLbl>
            <c:dLbl>
              <c:idx val="2"/>
              <c:layout>
                <c:manualLayout>
                  <c:x val="-3.7213595028026633E-3"/>
                  <c:y val="0"/>
                </c:manualLayout>
              </c:layout>
              <c:dLblPos val="outEnd"/>
              <c:showVal val="1"/>
              <c:extLst>
                <c:ext xmlns:c15="http://schemas.microsoft.com/office/drawing/2012/chart" uri="{CE6537A1-D6FC-4f65-9D91-7224C49458BB}">
                  <c15:layout/>
                </c:ext>
              </c:extLst>
            </c:dLbl>
            <c:dLbl>
              <c:idx val="3"/>
              <c:layout>
                <c:manualLayout>
                  <c:x val="-5.8249475572310218E-4"/>
                  <c:y val="0"/>
                </c:manualLayout>
              </c:layout>
              <c:dLblPos val="outEnd"/>
              <c:showVal val="1"/>
              <c:extLst>
                <c:ext xmlns:c15="http://schemas.microsoft.com/office/drawing/2012/chart" uri="{CE6537A1-D6FC-4f65-9D91-7224C49458BB}">
                  <c15:layout/>
                </c:ext>
              </c:extLst>
            </c:dLbl>
            <c:dLbl>
              <c:idx val="4"/>
              <c:layout>
                <c:manualLayout>
                  <c:x val="-3.0663566844156506E-3"/>
                  <c:y val="-1.2899309815826297E-3"/>
                </c:manualLayout>
              </c:layout>
              <c:dLblPos val="outEnd"/>
              <c:showVal val="1"/>
              <c:extLst>
                <c:ext xmlns:c15="http://schemas.microsoft.com/office/drawing/2012/chart" uri="{CE6537A1-D6FC-4f65-9D91-7224C49458BB}">
                  <c15:layout/>
                </c:ext>
              </c:extLst>
            </c:dLbl>
            <c:dLbl>
              <c:idx val="5"/>
              <c:layout>
                <c:manualLayout>
                  <c:x val="-3.4282311254758805E-3"/>
                  <c:y val="0"/>
                </c:manualLayout>
              </c:layout>
              <c:dLblPos val="outEnd"/>
              <c:showVal val="1"/>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200" b="1">
                    <a:solidFill>
                      <a:sysClr val="windowText" lastClr="000000"/>
                    </a:solidFill>
                  </a:defRPr>
                </a:pPr>
                <a:endParaRPr lang="en-US"/>
              </a:p>
            </c:txPr>
            <c:dLblPos val="inEnd"/>
            <c:showVal val="1"/>
            <c:extLst>
              <c:ext xmlns:c15="http://schemas.microsoft.com/office/drawing/2012/chart" uri="{CE6537A1-D6FC-4f65-9D91-7224C49458BB}">
                <c15:layout/>
                <c15:showLeaderLines val="0"/>
              </c:ext>
            </c:extLst>
          </c:dLbls>
          <c:cat>
            <c:strRef>
              <c:f>'Anexa 7'!$C$141:$K$141</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7'!$C$140:$K$140</c:f>
              <c:numCache>
                <c:formatCode>#,##0.00</c:formatCode>
                <c:ptCount val="9"/>
                <c:pt idx="0" formatCode="0.00">
                  <c:v>4.1948310139165006</c:v>
                </c:pt>
                <c:pt idx="1">
                  <c:v>4.862025045983815</c:v>
                </c:pt>
                <c:pt idx="2" formatCode="0.00">
                  <c:v>0.96153846153846156</c:v>
                </c:pt>
                <c:pt idx="3">
                  <c:v>10.634985720884158</c:v>
                </c:pt>
                <c:pt idx="4" formatCode="0.00">
                  <c:v>8.2217973231357551</c:v>
                </c:pt>
                <c:pt idx="5">
                  <c:v>12.573400975585258</c:v>
                </c:pt>
                <c:pt idx="6" formatCode="0.00">
                  <c:v>4.4444444444444446</c:v>
                </c:pt>
                <c:pt idx="7" formatCode="0.00">
                  <c:v>4.5066991473812426</c:v>
                </c:pt>
                <c:pt idx="8">
                  <c:v>4.683298450360625</c:v>
                </c:pt>
              </c:numCache>
            </c:numRef>
          </c:val>
        </c:ser>
        <c:dLbls/>
        <c:gapWidth val="30"/>
        <c:axId val="137954816"/>
        <c:axId val="137956352"/>
      </c:barChart>
      <c:catAx>
        <c:axId val="137954816"/>
        <c:scaling>
          <c:orientation val="minMax"/>
        </c:scaling>
        <c:axPos val="l"/>
        <c:numFmt formatCode="General" sourceLinked="1"/>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en-US"/>
          </a:p>
        </c:txPr>
        <c:crossAx val="137956352"/>
        <c:crosses val="autoZero"/>
        <c:auto val="1"/>
        <c:lblAlgn val="ctr"/>
        <c:lblOffset val="100"/>
      </c:catAx>
      <c:valAx>
        <c:axId val="137956352"/>
        <c:scaling>
          <c:orientation val="minMax"/>
          <c:max val="100"/>
        </c:scaling>
        <c:axPos val="b"/>
        <c:majorGridlines>
          <c:spPr>
            <a:ln w="9525" cap="flat" cmpd="sng" algn="ctr">
              <a:solidFill>
                <a:schemeClr val="tx1">
                  <a:lumMod val="15000"/>
                  <a:lumOff val="85000"/>
                </a:schemeClr>
              </a:solidFill>
              <a:round/>
            </a:ln>
            <a:effectLst/>
          </c:spPr>
        </c:majorGridlines>
        <c:numFmt formatCode="0.00" sourceLinked="1"/>
        <c:maj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en-US"/>
          </a:p>
        </c:txPr>
        <c:crossAx val="137954816"/>
        <c:crosses val="autoZero"/>
        <c:crossBetween val="between"/>
      </c:valAx>
      <c:spPr>
        <a:noFill/>
        <a:ln w="25400">
          <a:noFill/>
        </a:ln>
      </c:spPr>
    </c:plotArea>
    <c:legend>
      <c:legendPos val="b"/>
      <c:layout>
        <c:manualLayout>
          <c:xMode val="edge"/>
          <c:yMode val="edge"/>
          <c:x val="0.37746511415802758"/>
          <c:y val="0.9647140780317176"/>
          <c:w val="0.32462053729770279"/>
          <c:h val="2.3491281021924777E-2"/>
        </c:manualLayout>
      </c:layout>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en-US"/>
        </a:p>
      </c:txPr>
    </c:legend>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a:effectLst/>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olidFill>
              <a:ln w="25400" cap="flat" cmpd="sng" algn="ctr">
                <a:solidFill>
                  <a:schemeClr val="lt1"/>
                </a:solidFill>
                <a:prstDash val="solid"/>
                <a:round/>
              </a:ln>
              <a:effectLst/>
            </c:spPr>
          </c:dPt>
          <c:dPt>
            <c:idx val="2"/>
            <c:spPr>
              <a:solidFill>
                <a:schemeClr val="accent5">
                  <a:tint val="65000"/>
                </a:schemeClr>
              </a:solidFill>
              <a:ln w="25400" cap="flat" cmpd="sng" algn="ctr">
                <a:solidFill>
                  <a:schemeClr val="lt1"/>
                </a:solidFill>
                <a:prstDash val="solid"/>
                <a:round/>
              </a:ln>
              <a:effectLst/>
            </c:spPr>
          </c:dPt>
          <c:dLbls>
            <c:dLbl>
              <c:idx val="0"/>
              <c:layout>
                <c:manualLayout>
                  <c:x val="-2.591207043075143E-2"/>
                  <c:y val="0.18796021450556094"/>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BB5235DB-FCBA-4CD9-805F-AD21B4D2B546}" type="CATEGORYNAME">
                      <a:rPr lang="en-US" sz="1000" b="0"/>
                      <a:pPr>
                        <a:defRPr sz="1000" b="0" i="0" u="none" strike="noStrike" kern="1200" baseline="0">
                          <a:solidFill>
                            <a:srgbClr val="000000"/>
                          </a:solidFill>
                          <a:latin typeface="Calibri"/>
                          <a:ea typeface="Calibri"/>
                          <a:cs typeface="Calibri"/>
                        </a:defRPr>
                      </a:pPr>
                      <a:t>[CATEGORY NAME]</a:t>
                    </a:fld>
                    <a:endParaRPr lang="en-US" sz="1000" b="0" baseline="0"/>
                  </a:p>
                  <a:p>
                    <a:pPr>
                      <a:defRPr sz="1000" b="0" i="0" u="none" strike="noStrike" kern="1200" baseline="0">
                        <a:solidFill>
                          <a:srgbClr val="000000"/>
                        </a:solidFill>
                        <a:latin typeface="Calibri"/>
                        <a:ea typeface="Calibri"/>
                        <a:cs typeface="Calibri"/>
                      </a:defRPr>
                    </a:pPr>
                    <a:fld id="{22069877-9F08-4114-97C4-E3A5CF5FC20C}" type="VALUE">
                      <a:rPr lang="en-US" sz="1000" b="0"/>
                      <a:pPr>
                        <a:defRPr sz="1000" b="0" i="0" u="none" strike="noStrike" kern="1200" baseline="0">
                          <a:solidFill>
                            <a:srgbClr val="000000"/>
                          </a:solidFill>
                          <a:latin typeface="Calibri"/>
                          <a:ea typeface="Calibri"/>
                          <a:cs typeface="Calibri"/>
                        </a:defRPr>
                      </a:pPr>
                      <a:t>[VALUE]</a:t>
                    </a:fld>
                    <a:endParaRPr lang="en-US" sz="1000" b="0" baseline="0"/>
                  </a:p>
                  <a:p>
                    <a:pPr>
                      <a:defRPr sz="1000" b="0" i="0" u="none" strike="noStrike" kern="1200" baseline="0">
                        <a:solidFill>
                          <a:srgbClr val="000000"/>
                        </a:solidFill>
                        <a:latin typeface="Calibri"/>
                        <a:ea typeface="Calibri"/>
                        <a:cs typeface="Calibri"/>
                      </a:defRPr>
                    </a:pPr>
                    <a:fld id="{2E5B3B6F-3333-40FB-8B33-33C3B9B143D4}" type="PERCENTAGE">
                      <a:rPr lang="en-US" sz="1000" b="1"/>
                      <a:pP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24357689676383348"/>
                      <c:h val="9.5534005985184203E-2"/>
                    </c:manualLayout>
                  </c15:layout>
                  <c15:dlblFieldTable/>
                  <c15:showDataLabelsRange val="0"/>
                </c:ext>
              </c:extLst>
            </c:dLbl>
            <c:dLbl>
              <c:idx val="1"/>
              <c:layout>
                <c:manualLayout>
                  <c:x val="-0.14072663398400748"/>
                  <c:y val="-0.17587275061840288"/>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747AD76-4595-425D-9154-E7A5ADAFE1B0}" type="CATEGORYNAME">
                      <a:rPr lang="en-US" sz="1000" b="0"/>
                      <a:pPr algn="l">
                        <a:defRPr sz="1000" b="0" i="0" u="none" strike="noStrike" kern="1200" baseline="0">
                          <a:solidFill>
                            <a:srgbClr val="000000"/>
                          </a:solidFill>
                          <a:latin typeface="Calibri"/>
                          <a:ea typeface="Calibri"/>
                          <a:cs typeface="Calibri"/>
                        </a:defRPr>
                      </a:pPr>
                      <a:t>[CATEGORY NAME]</a:t>
                    </a:fld>
                    <a:endParaRPr lang="en-US" sz="1000" b="0" baseline="0"/>
                  </a:p>
                  <a:p>
                    <a:pPr algn="l">
                      <a:defRPr sz="1000" b="0" i="0" u="none" strike="noStrike" kern="1200" baseline="0">
                        <a:solidFill>
                          <a:srgbClr val="000000"/>
                        </a:solidFill>
                        <a:latin typeface="Calibri"/>
                        <a:ea typeface="Calibri"/>
                        <a:cs typeface="Calibri"/>
                      </a:defRPr>
                    </a:pPr>
                    <a:fld id="{0404B7DE-EB0B-479A-9B4C-FAC1398272F2}" type="VALUE">
                      <a:rPr lang="en-US" sz="1000" b="0"/>
                      <a:pPr algn="l">
                        <a:defRPr sz="1000" b="0" i="0" u="none" strike="noStrike" kern="1200" baseline="0">
                          <a:solidFill>
                            <a:srgbClr val="000000"/>
                          </a:solidFill>
                          <a:latin typeface="Calibri"/>
                          <a:ea typeface="Calibri"/>
                          <a:cs typeface="Calibri"/>
                        </a:defRPr>
                      </a:pPr>
                      <a:t>[VALUE]</a:t>
                    </a:fld>
                    <a:endParaRPr lang="en-US" sz="1000" b="0" baseline="0"/>
                  </a:p>
                  <a:p>
                    <a:pPr algn="l">
                      <a:defRPr sz="1000" b="0" i="0" u="none" strike="noStrike" kern="1200" baseline="0">
                        <a:solidFill>
                          <a:srgbClr val="000000"/>
                        </a:solidFill>
                        <a:latin typeface="Calibri"/>
                        <a:ea typeface="Calibri"/>
                        <a:cs typeface="Calibri"/>
                      </a:defRPr>
                    </a:pPr>
                    <a:fld id="{55D7E22D-3830-4CF1-8EE6-06EF093DE546}" type="PERCENTAGE">
                      <a:rPr lang="en-US" sz="1000" b="1"/>
                      <a:pPr algn="l">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8157980900630958"/>
                      <c:h val="0.13076002190373684"/>
                    </c:manualLayout>
                  </c15:layout>
                  <c15:dlblFieldTable/>
                  <c15:showDataLabelsRange val="0"/>
                </c:ext>
              </c:extLst>
            </c:dLbl>
            <c:dLbl>
              <c:idx val="2"/>
              <c:layout>
                <c:manualLayout>
                  <c:x val="0.19986110953132291"/>
                  <c:y val="-0.17840074397175174"/>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A9BD09F4-DC22-47A3-B9B2-2E5324AD6AAC}" type="CATEGORYNAME">
                      <a:rPr lang="en-US" sz="1000" b="0"/>
                      <a:pPr algn="r">
                        <a:defRPr sz="1000" b="0" i="0" u="none" strike="noStrike" kern="1200" baseline="0">
                          <a:solidFill>
                            <a:srgbClr val="000000"/>
                          </a:solidFill>
                          <a:latin typeface="Calibri"/>
                          <a:ea typeface="Calibri"/>
                          <a:cs typeface="Calibri"/>
                        </a:defRPr>
                      </a:pPr>
                      <a:t>[CATEGORY NAME]</a:t>
                    </a:fld>
                    <a:endParaRPr lang="en-US" sz="1000" b="0" baseline="0"/>
                  </a:p>
                  <a:p>
                    <a:pPr algn="r">
                      <a:defRPr sz="1000" b="0" i="0" u="none" strike="noStrike" kern="1200" baseline="0">
                        <a:solidFill>
                          <a:srgbClr val="000000"/>
                        </a:solidFill>
                        <a:latin typeface="Calibri"/>
                        <a:ea typeface="Calibri"/>
                        <a:cs typeface="Calibri"/>
                      </a:defRPr>
                    </a:pPr>
                    <a:fld id="{FEAE5017-EBA0-41A0-BC10-4D6CC1BE6755}" type="VALUE">
                      <a:rPr lang="en-US" sz="1000" b="0"/>
                      <a:pPr algn="r">
                        <a:defRPr sz="1000" b="0" i="0" u="none" strike="noStrike" kern="1200" baseline="0">
                          <a:solidFill>
                            <a:srgbClr val="000000"/>
                          </a:solidFill>
                          <a:latin typeface="Calibri"/>
                          <a:ea typeface="Calibri"/>
                          <a:cs typeface="Calibri"/>
                        </a:defRPr>
                      </a:pPr>
                      <a:t>[VALUE]</a:t>
                    </a:fld>
                    <a:endParaRPr lang="en-US" sz="1000" b="0" baseline="0"/>
                  </a:p>
                  <a:p>
                    <a:pPr algn="r">
                      <a:defRPr sz="1000" b="0" i="0" u="none" strike="noStrike" kern="1200" baseline="0">
                        <a:solidFill>
                          <a:srgbClr val="000000"/>
                        </a:solidFill>
                        <a:latin typeface="Calibri"/>
                        <a:ea typeface="Calibri"/>
                        <a:cs typeface="Calibri"/>
                      </a:defRPr>
                    </a:pPr>
                    <a:fld id="{19AE9B60-9A84-4CE0-9149-7693A0245B84}" type="PERCENTAGE">
                      <a:rPr lang="en-US" sz="1000" b="1"/>
                      <a:pPr algn="r">
                        <a:defRPr sz="1000" b="0" i="0" u="none" strike="noStrike" kern="1200" baseline="0">
                          <a:solidFill>
                            <a:srgbClr val="000000"/>
                          </a:solidFill>
                          <a:latin typeface="Calibri"/>
                          <a:ea typeface="Calibri"/>
                          <a:cs typeface="Calibri"/>
                        </a:defRPr>
                      </a:pPr>
                      <a:t>[PERCENTAGE]</a:t>
                    </a:fld>
                    <a:endParaRPr lang="ru-RU"/>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3888535016322372"/>
                      <c:h val="0.12583224758775655"/>
                    </c:manualLayout>
                  </c15:layout>
                  <c15:dlblFieldTable/>
                  <c15:showDataLabelsRange val="0"/>
                </c:ext>
              </c:extLst>
            </c:dLbl>
            <c:delete val="1"/>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n-US"/>
              </a:p>
            </c:txPr>
            <c:separator>
</c:separator>
            <c:extLst>
              <c:ext xmlns:c15="http://schemas.microsoft.com/office/drawing/2012/chart" uri="{CE6537A1-D6FC-4f65-9D91-7224C49458BB}"/>
            </c:extLst>
          </c:dLbls>
          <c:cat>
            <c:strRef>
              <c:f>('Anexa 7 (1)'!$D$110,'Anexa 7 (1)'!$F$110,'Anexa 7 (1)'!$H$110)</c:f>
              <c:strCache>
                <c:ptCount val="3"/>
                <c:pt idx="0">
                  <c:v>Suma total contracte</c:v>
                </c:pt>
                <c:pt idx="1">
                  <c:v>Suma total acorduri adiționale de majorare</c:v>
                </c:pt>
                <c:pt idx="2">
                  <c:v>Suma total acorduri adiționale de micșorare / reziliere</c:v>
                </c:pt>
              </c:strCache>
            </c:strRef>
          </c:cat>
          <c:val>
            <c:numRef>
              <c:f>('Anexa 7 (1)'!$D$100,'Anexa 7 (1)'!$F$100,'Anexa 7 (1)'!$H$100)</c:f>
              <c:numCache>
                <c:formatCode>#,##0.00</c:formatCode>
                <c:ptCount val="3"/>
                <c:pt idx="0">
                  <c:v>118957738.80000009</c:v>
                </c:pt>
                <c:pt idx="1">
                  <c:v>457257.91000000003</c:v>
                </c:pt>
                <c:pt idx="2">
                  <c:v>-123050</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solidFill>
              <a:srgbClr val="16365C"/>
            </a:solidFill>
          </c:spPr>
          <c:dPt>
            <c:idx val="0"/>
            <c:spPr>
              <a:solidFill>
                <a:srgbClr val="16365C"/>
              </a:solidFill>
              <a:ln w="6350" cap="flat" cmpd="sng" algn="ctr">
                <a:solidFill>
                  <a:schemeClr val="lt1"/>
                </a:solidFill>
                <a:prstDash val="solid"/>
                <a:round/>
              </a:ln>
              <a:effectLst/>
            </c:spPr>
          </c:dPt>
          <c:dPt>
            <c:idx val="1"/>
            <c:spPr>
              <a:solidFill>
                <a:srgbClr val="16365C"/>
              </a:solidFill>
              <a:ln w="6350" cap="flat" cmpd="sng" algn="ctr">
                <a:solidFill>
                  <a:schemeClr val="lt1"/>
                </a:solidFill>
                <a:prstDash val="solid"/>
                <a:round/>
              </a:ln>
              <a:effectLst/>
            </c:spPr>
          </c:dPt>
          <c:dPt>
            <c:idx val="2"/>
            <c:spPr>
              <a:solidFill>
                <a:srgbClr val="16365C"/>
              </a:solidFill>
              <a:ln w="6350" cap="flat" cmpd="sng" algn="ctr">
                <a:solidFill>
                  <a:schemeClr val="lt1"/>
                </a:solidFill>
                <a:prstDash val="solid"/>
                <a:round/>
              </a:ln>
              <a:effectLst/>
            </c:spPr>
          </c:dPt>
          <c:dPt>
            <c:idx val="3"/>
            <c:spPr>
              <a:solidFill>
                <a:srgbClr val="16365C"/>
              </a:solidFill>
              <a:ln w="6350" cap="flat" cmpd="sng" algn="ctr">
                <a:solidFill>
                  <a:schemeClr val="lt1"/>
                </a:solidFill>
                <a:prstDash val="solid"/>
                <a:round/>
              </a:ln>
              <a:effectLst/>
            </c:spPr>
          </c:dPt>
          <c:dLbls>
            <c:dLbl>
              <c:idx val="0"/>
              <c:layout>
                <c:manualLayout>
                  <c:x val="-0.20008812673399465"/>
                  <c:y val="0.1683258747332842"/>
                </c:manualLayout>
              </c:layout>
              <c:tx>
                <c:rich>
                  <a:bodyPr wrap="square" lIns="38100" tIns="19050" rIns="38100" bIns="19050" anchor="ctr" anchorCtr="0">
                    <a:noAutofit/>
                  </a:bodyPr>
                  <a:lstStyle/>
                  <a:p>
                    <a:pPr algn="ctr">
                      <a:defRPr/>
                    </a:pPr>
                    <a:fld id="{6D016000-E6A0-4D25-8863-36750524FDD8}" type="CATEGORYNAME">
                      <a:rPr lang="en-US"/>
                      <a:pPr algn="ctr">
                        <a:defRPr/>
                      </a:pPr>
                      <a:t>[CATEGORY NAME]</a:t>
                    </a:fld>
                    <a:endParaRPr lang="en-US"/>
                  </a:p>
                  <a:p>
                    <a:pPr algn="ctr">
                      <a:defRPr/>
                    </a:pPr>
                    <a:fld id="{E5C2D068-EDDE-41F1-9FAB-CD524F5CF6A4}" type="VALUE">
                      <a:rPr lang="en-US" baseline="0"/>
                      <a:pPr algn="ctr">
                        <a:defRPr/>
                      </a:pPr>
                      <a:t>[VALUE]</a:t>
                    </a:fld>
                    <a:endParaRPr lang="en-US" baseline="0"/>
                  </a:p>
                  <a:p>
                    <a:pPr algn="ctr">
                      <a:defRPr/>
                    </a:pPr>
                    <a:fld id="{3E3FCED2-1CE5-4F17-A892-3095320B4CB1}" type="PERCENTAGE">
                      <a:rPr lang="en-US" b="1" baseline="0"/>
                      <a:pPr algn="ctr">
                        <a:defRPr/>
                      </a:pPr>
                      <a:t>[PERCENTAGE]</a:t>
                    </a:fld>
                    <a:endParaRPr lang="ru-RU"/>
                  </a:p>
                </c:rich>
              </c:tx>
              <c:spPr>
                <a:solidFill>
                  <a:sysClr val="window" lastClr="FFFFFF"/>
                </a:solidFill>
                <a:ln>
                  <a:noFill/>
                </a:ln>
                <a:effectLst/>
              </c:spPr>
              <c:showVal val="1"/>
              <c:showCatName val="1"/>
              <c:showPercent val="1"/>
              <c:extLst>
                <c:ext xmlns:c15="http://schemas.microsoft.com/office/drawing/2012/chart" uri="{CE6537A1-D6FC-4f65-9D91-7224C49458BB}">
                  <c15:layout>
                    <c:manualLayout>
                      <c:w val="0.25820998258528116"/>
                      <c:h val="9.6906285994826188E-2"/>
                    </c:manualLayout>
                  </c15:layout>
                  <c15:dlblFieldTable/>
                  <c15:showDataLabelsRange val="0"/>
                </c:ext>
              </c:extLst>
            </c:dLbl>
            <c:dLbl>
              <c:idx val="1"/>
              <c:layout>
                <c:manualLayout>
                  <c:x val="-0.41515602897229575"/>
                  <c:y val="-0.16666666666666666"/>
                </c:manualLayout>
              </c:layout>
              <c:tx>
                <c:rich>
                  <a:bodyPr wrap="square" lIns="38100" tIns="19050" rIns="38100" bIns="19050" anchor="ctr" anchorCtr="0">
                    <a:noAutofit/>
                  </a:bodyPr>
                  <a:lstStyle/>
                  <a:p>
                    <a:pPr algn="l">
                      <a:defRPr/>
                    </a:pPr>
                    <a:fld id="{A98E9248-0E62-4CF7-AE35-4E842915DEF4}" type="CATEGORYNAME">
                      <a:rPr lang="en-US"/>
                      <a:pPr algn="l">
                        <a:defRPr/>
                      </a:pPr>
                      <a:t>[CATEGORY NAME]</a:t>
                    </a:fld>
                    <a:endParaRPr lang="en-US"/>
                  </a:p>
                  <a:p>
                    <a:pPr algn="l">
                      <a:defRPr/>
                    </a:pPr>
                    <a:fld id="{45C9161F-9E9A-462F-93D4-16C4129DE118}" type="VALUE">
                      <a:rPr lang="en-US" baseline="0"/>
                      <a:pPr algn="l">
                        <a:defRPr/>
                      </a:pPr>
                      <a:t>[VALUE]</a:t>
                    </a:fld>
                    <a:endParaRPr lang="en-US" baseline="0"/>
                  </a:p>
                  <a:p>
                    <a:pPr algn="l">
                      <a:defRPr/>
                    </a:pPr>
                    <a:fld id="{AA2C684B-34B1-4B84-A9C6-F5AB45D6BC15}" type="PERCENTAGE">
                      <a:rPr lang="en-US" b="1" baseline="0"/>
                      <a:pPr algn="l">
                        <a:defRPr/>
                      </a:pPr>
                      <a:t>[PERCENTAGE]</a:t>
                    </a:fld>
                    <a:endParaRPr lang="ru-RU"/>
                  </a:p>
                </c:rich>
              </c:tx>
              <c:spPr>
                <a:solidFill>
                  <a:sysClr val="window" lastClr="FFFFFF"/>
                </a:solidFill>
                <a:ln>
                  <a:noFill/>
                </a:ln>
                <a:effectLst/>
              </c:spPr>
              <c:showVal val="1"/>
              <c:showCatName val="1"/>
              <c:showPercent val="1"/>
              <c:extLst>
                <c:ext xmlns:c15="http://schemas.microsoft.com/office/drawing/2012/chart" uri="{CE6537A1-D6FC-4f65-9D91-7224C49458BB}">
                  <c15:layout>
                    <c:manualLayout>
                      <c:w val="0.27416361747605367"/>
                      <c:h val="0.12617515436469723"/>
                    </c:manualLayout>
                  </c15:layout>
                  <c15:dlblFieldTable/>
                  <c15:showDataLabelsRange val="0"/>
                </c:ext>
              </c:extLst>
            </c:dLbl>
            <c:dLbl>
              <c:idx val="2"/>
              <c:layout>
                <c:manualLayout>
                  <c:x val="0.21185810079305636"/>
                  <c:y val="-0.17918937291111992"/>
                </c:manualLayout>
              </c:layout>
              <c:tx>
                <c:rich>
                  <a:bodyPr wrap="square" lIns="38100" tIns="19050" rIns="38100" bIns="19050" anchor="ctr" anchorCtr="0">
                    <a:spAutoFit/>
                  </a:bodyPr>
                  <a:lstStyle/>
                  <a:p>
                    <a:pPr algn="r">
                      <a:defRPr/>
                    </a:pPr>
                    <a:fld id="{FBC79DF9-A299-41BF-BD9A-3FB9CEAC0DAA}" type="CATEGORYNAME">
                      <a:rPr lang="en-US"/>
                      <a:pPr algn="r">
                        <a:defRPr/>
                      </a:pPr>
                      <a:t>[CATEGORY NAME]</a:t>
                    </a:fld>
                    <a:endParaRPr lang="en-US"/>
                  </a:p>
                  <a:p>
                    <a:pPr algn="r">
                      <a:defRPr/>
                    </a:pPr>
                    <a:fld id="{C00E0B9B-A897-481A-B3F2-752CC718F648}" type="VALUE">
                      <a:rPr lang="en-US" baseline="0"/>
                      <a:pPr algn="r">
                        <a:defRPr/>
                      </a:pPr>
                      <a:t>[VALUE]</a:t>
                    </a:fld>
                    <a:endParaRPr lang="en-US" baseline="0"/>
                  </a:p>
                  <a:p>
                    <a:pPr algn="r">
                      <a:defRPr/>
                    </a:pPr>
                    <a:fld id="{99BF13F3-7EBA-4CBB-9C4D-B2169B02E6A0}" type="PERCENTAGE">
                      <a:rPr lang="en-US" b="1" baseline="0"/>
                      <a:pPr algn="r">
                        <a:defRPr/>
                      </a:pPr>
                      <a:t>[PERCENTAGE]</a:t>
                    </a:fld>
                    <a:endParaRPr lang="ru-RU"/>
                  </a:p>
                </c:rich>
              </c:tx>
              <c:spPr>
                <a:solidFill>
                  <a:sysClr val="window" lastClr="FFFFFF"/>
                </a:solidFill>
                <a:ln>
                  <a:noFill/>
                </a:ln>
                <a:effectLst/>
              </c:spPr>
              <c:showVal val="1"/>
              <c:showCatName val="1"/>
              <c:showPercent val="1"/>
              <c:extLst>
                <c:ext xmlns:c15="http://schemas.microsoft.com/office/drawing/2012/chart" uri="{CE6537A1-D6FC-4f65-9D91-7224C49458BB}">
                  <c15:layout>
                    <c:manualLayout>
                      <c:w val="0.27438823112120625"/>
                      <c:h val="0.12426858513189448"/>
                    </c:manualLayout>
                  </c15:layout>
                  <c15:dlblFieldTable/>
                  <c15:showDataLabelsRange val="0"/>
                </c:ext>
              </c:extLst>
            </c:dLbl>
            <c:dLbl>
              <c:idx val="3"/>
              <c:layout>
                <c:manualLayout>
                  <c:x val="0.27579985963753434"/>
                  <c:y val="-4.0767386091127109E-2"/>
                </c:manualLayout>
              </c:layout>
              <c:tx>
                <c:rich>
                  <a:bodyPr wrap="square" lIns="38100" tIns="19050" rIns="38100" bIns="19050" anchor="ctr" anchorCtr="0">
                    <a:noAutofit/>
                  </a:bodyPr>
                  <a:lstStyle/>
                  <a:p>
                    <a:pPr algn="r">
                      <a:defRPr/>
                    </a:pPr>
                    <a:fld id="{A4CE760D-20EC-49D3-9894-234B4F83BB1F}" type="CATEGORYNAME">
                      <a:rPr lang="en-US"/>
                      <a:pPr algn="r">
                        <a:defRPr/>
                      </a:pPr>
                      <a:t>[CATEGORY NAME]</a:t>
                    </a:fld>
                    <a:endParaRPr lang="en-US"/>
                  </a:p>
                  <a:p>
                    <a:pPr algn="r">
                      <a:defRPr/>
                    </a:pPr>
                    <a:fld id="{35F424F0-6049-4AAB-B13B-17E82F5DC1F2}" type="VALUE">
                      <a:rPr lang="en-US" baseline="0"/>
                      <a:pPr algn="r">
                        <a:defRPr/>
                      </a:pPr>
                      <a:t>[VALUE]</a:t>
                    </a:fld>
                    <a:endParaRPr lang="en-US" baseline="0"/>
                  </a:p>
                  <a:p>
                    <a:pPr algn="r">
                      <a:defRPr/>
                    </a:pPr>
                    <a:fld id="{9E1753A7-1636-47D2-80A7-C19402CFBDE9}" type="PERCENTAGE">
                      <a:rPr lang="en-US" b="1" baseline="0"/>
                      <a:pPr algn="r">
                        <a:defRPr/>
                      </a:pPr>
                      <a:t>[PERCENTAGE]</a:t>
                    </a:fld>
                    <a:endParaRPr lang="ru-RU"/>
                  </a:p>
                </c:rich>
              </c:tx>
              <c:spPr>
                <a:solidFill>
                  <a:sysClr val="window" lastClr="FFFFFF"/>
                </a:solidFill>
                <a:ln>
                  <a:noFill/>
                </a:ln>
                <a:effectLst/>
              </c:spPr>
              <c:showVal val="1"/>
              <c:showCatName val="1"/>
              <c:showPercent val="1"/>
              <c:extLst>
                <c:ext xmlns:c15="http://schemas.microsoft.com/office/drawing/2012/chart" uri="{CE6537A1-D6FC-4f65-9D91-7224C49458BB}">
                  <c15:layout>
                    <c:manualLayout>
                      <c:w val="0.16369633515793303"/>
                      <c:h val="0.13865707434052757"/>
                    </c:manualLayout>
                  </c15:layout>
                  <c15:dlblFieldTable/>
                  <c15:showDataLabelsRange val="0"/>
                </c:ext>
              </c:extLst>
            </c:dLbl>
            <c:spPr>
              <a:solidFill>
                <a:sysClr val="window" lastClr="FFFFFF"/>
              </a:solidFill>
              <a:ln>
                <a:noFill/>
              </a:ln>
              <a:effectLst/>
            </c:spPr>
            <c:txPr>
              <a:bodyPr wrap="square" lIns="38100" tIns="19050" rIns="38100" bIns="19050" anchor="ctr" anchorCtr="0">
                <a:spAutoFit/>
              </a:bodyPr>
              <a:lstStyle/>
              <a:p>
                <a:pPr algn="ctr">
                  <a:defRPr/>
                </a:pPr>
                <a:endParaRPr lang="en-US"/>
              </a:p>
            </c:txPr>
            <c:showVal val="1"/>
            <c:showCatName val="1"/>
            <c:showPercent val="1"/>
            <c:showLeaderLines val="1"/>
            <c:extLst>
              <c:ext xmlns:c15="http://schemas.microsoft.com/office/drawing/2012/chart" uri="{CE6537A1-D6FC-4f65-9D91-7224C49458BB}"/>
            </c:extLst>
          </c:dLbls>
          <c:cat>
            <c:strRef>
              <c:f>('Anexa 7 (1)'!$C$110,'Anexa 7 (1)'!$E$110,'Anexa 7 (1)'!$G$110,'Anexa 7 (1)'!$I$110)</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7 (1)'!$C$100,'Anexa 7 (1)'!$E$100,'Anexa 7 (1)'!$G$100,'Anexa 7 (1)'!$I$100)</c:f>
              <c:numCache>
                <c:formatCode>General</c:formatCode>
                <c:ptCount val="4"/>
                <c:pt idx="0">
                  <c:v>666</c:v>
                </c:pt>
                <c:pt idx="1">
                  <c:v>8</c:v>
                </c:pt>
                <c:pt idx="2">
                  <c:v>7</c:v>
                </c:pt>
                <c:pt idx="3">
                  <c:v>3</c:v>
                </c:pt>
              </c:numCache>
            </c:numRef>
          </c:val>
        </c:ser>
        <c:dLbls>
          <c:showVal val="1"/>
        </c:dLbls>
        <c:firstSliceAng val="32"/>
        <c:holeSize val="34"/>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86335540465022"/>
          <c:y val="4.1903255582658769E-2"/>
          <c:w val="0.77941169498843921"/>
          <c:h val="0.88107093477779552"/>
        </c:manualLayout>
      </c:layout>
      <c:barChart>
        <c:barDir val="bar"/>
        <c:grouping val="clustered"/>
        <c:ser>
          <c:idx val="0"/>
          <c:order val="0"/>
          <c:tx>
            <c:strRef>
              <c:f>'Anexa 7 (1)'!$B$107</c:f>
              <c:strCache>
                <c:ptCount val="1"/>
                <c:pt idx="0">
                  <c:v>% Bunuri</c:v>
                </c:pt>
              </c:strCache>
            </c:strRef>
          </c:tx>
          <c:spPr>
            <a:solidFill>
              <a:schemeClr val="accent5">
                <a:lumMod val="50000"/>
              </a:schemeClr>
            </a:solidFill>
            <a:ln>
              <a:solidFill>
                <a:schemeClr val="accent5">
                  <a:lumMod val="50000"/>
                </a:schemeClr>
              </a:solidFill>
            </a:ln>
            <a:effectLst/>
          </c:spPr>
          <c:dLbls>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en-US"/>
              </a:p>
            </c:txPr>
            <c:dLblPos val="inEnd"/>
            <c:showVal val="1"/>
            <c:extLst>
              <c:ext xmlns:c15="http://schemas.microsoft.com/office/drawing/2012/chart" uri="{CE6537A1-D6FC-4f65-9D91-7224C49458BB}">
                <c15:showLeaderLines val="0"/>
              </c:ext>
            </c:extLst>
          </c:dLbls>
          <c:cat>
            <c:strRef>
              <c:f>'Anexa 7 (1)'!$C$110:$K$110</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 (1)'!$C$107:$K$107</c:f>
              <c:numCache>
                <c:formatCode>#,##0.00</c:formatCode>
                <c:ptCount val="9"/>
                <c:pt idx="0" formatCode="0.00">
                  <c:v>73.573573573573569</c:v>
                </c:pt>
                <c:pt idx="1">
                  <c:v>45.194698648727133</c:v>
                </c:pt>
                <c:pt idx="2" formatCode="0.00">
                  <c:v>0</c:v>
                </c:pt>
                <c:pt idx="3">
                  <c:v>0</c:v>
                </c:pt>
                <c:pt idx="4" formatCode="0.00">
                  <c:v>85.714285714285708</c:v>
                </c:pt>
                <c:pt idx="5">
                  <c:v>49.28890694839496</c:v>
                </c:pt>
                <c:pt idx="6" formatCode="0.00">
                  <c:v>66.666666666666671</c:v>
                </c:pt>
                <c:pt idx="7" formatCode="0.00">
                  <c:v>72.807017543859644</c:v>
                </c:pt>
                <c:pt idx="8">
                  <c:v>45.017239680520916</c:v>
                </c:pt>
              </c:numCache>
            </c:numRef>
          </c:val>
        </c:ser>
        <c:ser>
          <c:idx val="1"/>
          <c:order val="1"/>
          <c:tx>
            <c:strRef>
              <c:f>'Anexa 7 (1)'!$B$108</c:f>
              <c:strCache>
                <c:ptCount val="1"/>
                <c:pt idx="0">
                  <c:v>% Lucrări</c:v>
                </c:pt>
              </c:strCache>
            </c:strRef>
          </c:tx>
          <c:spPr>
            <a:solidFill>
              <a:schemeClr val="accent5">
                <a:lumMod val="20000"/>
                <a:lumOff val="80000"/>
              </a:schemeClr>
            </a:solidFill>
            <a:ln>
              <a:solidFill>
                <a:schemeClr val="accent5">
                  <a:lumMod val="50000"/>
                </a:schemeClr>
              </a:solidFill>
            </a:ln>
            <a:effectLst/>
          </c:spPr>
          <c:dLbls>
            <c:dLbl>
              <c:idx val="0"/>
              <c:layout>
                <c:manualLayout>
                  <c:x val="2.3199276493039512E-3"/>
                  <c:y val="1.2899309815826297E-3"/>
                </c:manualLayout>
              </c:layout>
              <c:dLblPos val="outEnd"/>
              <c:showVal val="1"/>
              <c:extLst>
                <c:ext xmlns:c15="http://schemas.microsoft.com/office/drawing/2012/chart" uri="{CE6537A1-D6FC-4f65-9D91-7224C49458BB}"/>
              </c:extLst>
            </c:dLbl>
            <c:dLbl>
              <c:idx val="4"/>
              <c:layout>
                <c:manualLayout>
                  <c:x val="-1.5816634692691219E-3"/>
                  <c:y val="-9.4593845893213174E-17"/>
                </c:manualLayout>
              </c:layout>
              <c:dLblPos val="outEnd"/>
              <c:showVal val="1"/>
              <c:extLst>
                <c:ext xmlns:c15="http://schemas.microsoft.com/office/drawing/2012/chart" uri="{CE6537A1-D6FC-4f65-9D91-7224C49458BB}"/>
              </c:extLst>
            </c:dLbl>
            <c:dLbl>
              <c:idx val="7"/>
              <c:layout>
                <c:manualLayout>
                  <c:x val="-4.4803886229095192E-3"/>
                  <c:y val="0"/>
                </c:manualLayout>
              </c:layout>
              <c:dLblPos val="outEnd"/>
              <c:showVal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00" b="1" i="0" u="none" strike="noStrike" baseline="0">
                    <a:solidFill>
                      <a:sysClr val="windowText" lastClr="000000"/>
                    </a:solidFill>
                    <a:latin typeface="Calibri"/>
                    <a:ea typeface="Calibri"/>
                    <a:cs typeface="Calibri"/>
                  </a:defRPr>
                </a:pPr>
                <a:endParaRPr lang="en-US"/>
              </a:p>
            </c:txPr>
            <c:dLblPos val="inEnd"/>
            <c:showVal val="1"/>
            <c:extLst>
              <c:ext xmlns:c15="http://schemas.microsoft.com/office/drawing/2012/chart" uri="{CE6537A1-D6FC-4f65-9D91-7224C49458BB}">
                <c15:showLeaderLines val="0"/>
              </c:ext>
            </c:extLst>
          </c:dLbls>
          <c:cat>
            <c:strRef>
              <c:f>'Anexa 7 (1)'!$C$110:$K$110</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 (1)'!$C$108:$K$108</c:f>
              <c:numCache>
                <c:formatCode>#,##0.00</c:formatCode>
                <c:ptCount val="9"/>
                <c:pt idx="0" formatCode="0.00">
                  <c:v>19.51951951951952</c:v>
                </c:pt>
                <c:pt idx="1">
                  <c:v>46.651258648504133</c:v>
                </c:pt>
                <c:pt idx="2" formatCode="0.00">
                  <c:v>100</c:v>
                </c:pt>
                <c:pt idx="3">
                  <c:v>99.999999999999986</c:v>
                </c:pt>
                <c:pt idx="4" formatCode="0.00">
                  <c:v>0</c:v>
                </c:pt>
                <c:pt idx="5">
                  <c:v>0</c:v>
                </c:pt>
                <c:pt idx="6" formatCode="0.00">
                  <c:v>0</c:v>
                </c:pt>
                <c:pt idx="7" formatCode="0.00">
                  <c:v>20.17543859649123</c:v>
                </c:pt>
                <c:pt idx="8">
                  <c:v>46.9038705990952</c:v>
                </c:pt>
              </c:numCache>
            </c:numRef>
          </c:val>
        </c:ser>
        <c:ser>
          <c:idx val="2"/>
          <c:order val="2"/>
          <c:tx>
            <c:strRef>
              <c:f>'Anexa 7 (1)'!$B$109</c:f>
              <c:strCache>
                <c:ptCount val="1"/>
                <c:pt idx="0">
                  <c:v>% Servicii</c:v>
                </c:pt>
              </c:strCache>
            </c:strRef>
          </c:tx>
          <c:spPr>
            <a:solidFill>
              <a:srgbClr val="92D050"/>
            </a:solidFill>
            <a:ln>
              <a:solidFill>
                <a:schemeClr val="accent5">
                  <a:lumMod val="50000"/>
                </a:schemeClr>
              </a:solidFill>
            </a:ln>
          </c:spPr>
          <c:dLbls>
            <c:dLbl>
              <c:idx val="0"/>
              <c:layout>
                <c:manualLayout>
                  <c:x val="-9.5085281407274245E-4"/>
                  <c:y val="-9.4593845893213174E-17"/>
                </c:manualLayout>
              </c:layout>
              <c:dLblPos val="outEnd"/>
              <c:showVal val="1"/>
              <c:extLst>
                <c:ext xmlns:c15="http://schemas.microsoft.com/office/drawing/2012/chart" uri="{CE6537A1-D6FC-4f65-9D91-7224C49458BB}"/>
              </c:extLst>
            </c:dLbl>
            <c:dLbl>
              <c:idx val="2"/>
              <c:layout>
                <c:manualLayout>
                  <c:x val="-3.7213595028026633E-3"/>
                  <c:y val="0"/>
                </c:manualLayout>
              </c:layout>
              <c:dLblPos val="outEnd"/>
              <c:showVal val="1"/>
              <c:extLst>
                <c:ext xmlns:c15="http://schemas.microsoft.com/office/drawing/2012/chart" uri="{CE6537A1-D6FC-4f65-9D91-7224C49458BB}"/>
              </c:extLst>
            </c:dLbl>
            <c:dLbl>
              <c:idx val="3"/>
              <c:layout>
                <c:manualLayout>
                  <c:x val="-5.8249475572310218E-4"/>
                  <c:y val="0"/>
                </c:manualLayout>
              </c:layout>
              <c:dLblPos val="outEnd"/>
              <c:showVal val="1"/>
              <c:extLst>
                <c:ext xmlns:c15="http://schemas.microsoft.com/office/drawing/2012/chart" uri="{CE6537A1-D6FC-4f65-9D91-7224C49458BB}"/>
              </c:extLst>
            </c:dLbl>
            <c:dLbl>
              <c:idx val="4"/>
              <c:layout>
                <c:manualLayout>
                  <c:x val="-3.0663566844156506E-3"/>
                  <c:y val="-1.2899309815826297E-3"/>
                </c:manualLayout>
              </c:layout>
              <c:dLblPos val="outEnd"/>
              <c:showVal val="1"/>
              <c:extLst>
                <c:ext xmlns:c15="http://schemas.microsoft.com/office/drawing/2012/chart" uri="{CE6537A1-D6FC-4f65-9D91-7224C49458BB}"/>
              </c:extLst>
            </c:dLbl>
            <c:dLbl>
              <c:idx val="5"/>
              <c:layout>
                <c:manualLayout>
                  <c:x val="-3.4282311254758805E-3"/>
                  <c:y val="0"/>
                </c:manualLayout>
              </c:layout>
              <c:dLblPos val="outEnd"/>
              <c:showVal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00" b="1">
                    <a:solidFill>
                      <a:sysClr val="windowText" lastClr="000000"/>
                    </a:solidFill>
                  </a:defRPr>
                </a:pPr>
                <a:endParaRPr lang="en-US"/>
              </a:p>
            </c:txPr>
            <c:dLblPos val="inEnd"/>
            <c:showVal val="1"/>
            <c:extLst>
              <c:ext xmlns:c15="http://schemas.microsoft.com/office/drawing/2012/chart" uri="{CE6537A1-D6FC-4f65-9D91-7224C49458BB}">
                <c15:showLeaderLines val="0"/>
              </c:ext>
            </c:extLst>
          </c:dLbls>
          <c:cat>
            <c:strRef>
              <c:f>'Anexa 7 (1)'!$C$110:$K$110</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 (1)'!$C$109:$K$109</c:f>
              <c:numCache>
                <c:formatCode>#,##0.00</c:formatCode>
                <c:ptCount val="9"/>
                <c:pt idx="0" formatCode="0.00">
                  <c:v>6.9069069069069071</c:v>
                </c:pt>
                <c:pt idx="1">
                  <c:v>8.1540427027686508</c:v>
                </c:pt>
                <c:pt idx="2" formatCode="0.00">
                  <c:v>0</c:v>
                </c:pt>
                <c:pt idx="3">
                  <c:v>0</c:v>
                </c:pt>
                <c:pt idx="4" formatCode="0.00">
                  <c:v>14.285714285714286</c:v>
                </c:pt>
                <c:pt idx="5">
                  <c:v>50.71109305160504</c:v>
                </c:pt>
                <c:pt idx="6" formatCode="0.00">
                  <c:v>33.333333333333336</c:v>
                </c:pt>
                <c:pt idx="7" formatCode="0.00">
                  <c:v>7.0175438596491224</c:v>
                </c:pt>
                <c:pt idx="8">
                  <c:v>8.0788897203838737</c:v>
                </c:pt>
              </c:numCache>
            </c:numRef>
          </c:val>
        </c:ser>
        <c:dLbls/>
        <c:gapWidth val="30"/>
        <c:axId val="139163520"/>
        <c:axId val="139165056"/>
      </c:barChart>
      <c:catAx>
        <c:axId val="139163520"/>
        <c:scaling>
          <c:orientation val="minMax"/>
        </c:scaling>
        <c:axPos val="l"/>
        <c:numFmt formatCode="General" sourceLinked="1"/>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en-US"/>
          </a:p>
        </c:txPr>
        <c:crossAx val="139165056"/>
        <c:crosses val="autoZero"/>
        <c:auto val="1"/>
        <c:lblAlgn val="ctr"/>
        <c:lblOffset val="100"/>
      </c:catAx>
      <c:valAx>
        <c:axId val="139165056"/>
        <c:scaling>
          <c:orientation val="minMax"/>
          <c:max val="100"/>
        </c:scaling>
        <c:axPos val="b"/>
        <c:majorGridlines>
          <c:spPr>
            <a:ln w="9525" cap="flat" cmpd="sng" algn="ctr">
              <a:solidFill>
                <a:schemeClr val="tx1">
                  <a:lumMod val="15000"/>
                  <a:lumOff val="85000"/>
                </a:schemeClr>
              </a:solidFill>
              <a:round/>
            </a:ln>
            <a:effectLst/>
          </c:spPr>
        </c:majorGridlines>
        <c:numFmt formatCode="0.00" sourceLinked="1"/>
        <c:maj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en-US"/>
          </a:p>
        </c:txPr>
        <c:crossAx val="139163520"/>
        <c:crosses val="autoZero"/>
        <c:crossBetween val="between"/>
      </c:valAx>
      <c:spPr>
        <a:noFill/>
        <a:ln w="25400">
          <a:noFill/>
        </a:ln>
      </c:spPr>
    </c:plotArea>
    <c:legend>
      <c:legendPos val="b"/>
      <c:layout>
        <c:manualLayout>
          <c:xMode val="edge"/>
          <c:yMode val="edge"/>
          <c:x val="0.37746511415802758"/>
          <c:y val="0.9647140780317176"/>
          <c:w val="0.32462053729770279"/>
          <c:h val="2.3491281021924777E-2"/>
        </c:manualLayout>
      </c:layout>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en-US"/>
        </a:p>
      </c:txPr>
    </c:legend>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7"/>
  <c:chart>
    <c:plotArea>
      <c:layout>
        <c:manualLayout>
          <c:layoutTarget val="inner"/>
          <c:xMode val="edge"/>
          <c:yMode val="edge"/>
          <c:x val="6.7618198396985407E-2"/>
          <c:y val="0.12909405454752942"/>
          <c:w val="0.81869834408894671"/>
          <c:h val="0.74181189090494137"/>
        </c:manualLayout>
      </c:layout>
      <c:doughnutChart>
        <c:varyColors val="1"/>
        <c:ser>
          <c:idx val="0"/>
          <c:order val="0"/>
          <c:spPr>
            <a:ln w="25400"/>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olidFill>
              <a:ln w="25400" cap="flat" cmpd="sng" algn="ctr">
                <a:solidFill>
                  <a:schemeClr val="lt1"/>
                </a:solidFill>
                <a:prstDash val="solid"/>
                <a:round/>
              </a:ln>
              <a:effectLst/>
            </c:spPr>
          </c:dPt>
          <c:dPt>
            <c:idx val="2"/>
            <c:spPr>
              <a:solidFill>
                <a:schemeClr val="accent5">
                  <a:tint val="65000"/>
                </a:schemeClr>
              </a:solidFill>
              <a:ln w="25400" cap="flat" cmpd="sng" algn="ctr">
                <a:solidFill>
                  <a:schemeClr val="lt1"/>
                </a:solidFill>
                <a:prstDash val="solid"/>
                <a:round/>
              </a:ln>
              <a:effectLst/>
            </c:spPr>
          </c:dPt>
          <c:dLbls>
            <c:dLbl>
              <c:idx val="0"/>
              <c:layout>
                <c:manualLayout>
                  <c:x val="-9.026536093046449E-3"/>
                  <c:y val="0.17537738217505405"/>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r>
                      <a:rPr lang="en-US" baseline="0"/>
                      <a:t>Suma total contracte
</a:t>
                    </a:r>
                    <a:fld id="{B7B504B3-75BA-42B7-9646-61ECC7C02A18}" type="VALUE">
                      <a:rPr lang="en-US" baseline="0"/>
                      <a:pPr>
                        <a:defRPr sz="1000" b="0" i="0" u="none" strike="noStrike" kern="1200" baseline="0">
                          <a:solidFill>
                            <a:srgbClr val="000000"/>
                          </a:solidFill>
                          <a:latin typeface="Calibri"/>
                          <a:ea typeface="Calibri"/>
                          <a:cs typeface="Calibri"/>
                        </a:defRPr>
                      </a:pPr>
                      <a:t>[VALUE]</a:t>
                    </a:fld>
                    <a:r>
                      <a:rPr lang="en-US" baseline="0"/>
                      <a:t>
</a:t>
                    </a:r>
                    <a:fld id="{9674AC60-3715-4E24-9426-DF9738EEC978}" type="PERCENTAGE">
                      <a:rPr lang="en-US" b="1" baseline="0"/>
                      <a:pP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28553181335892003"/>
                      <c:h val="9.4819976771196288E-2"/>
                    </c:manualLayout>
                  </c15:layout>
                  <c15:dlblFieldTable/>
                  <c15:showDataLabelsRange val="0"/>
                </c:ext>
              </c:extLst>
            </c:dLbl>
            <c:dLbl>
              <c:idx val="1"/>
              <c:layout>
                <c:manualLayout>
                  <c:x val="-0.18551856161933694"/>
                  <c:y val="-0.1778879379208034"/>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r>
                      <a:rPr lang="en-US" baseline="0"/>
                      <a:t>Suma total acorduri aditionale de majorare
</a:t>
                    </a:r>
                    <a:fld id="{3FC2BE48-6526-4F1B-AE61-F9190A22368A}" type="VALUE">
                      <a:rPr lang="en-US" baseline="0"/>
                      <a:pPr algn="r">
                        <a:defRPr sz="1000" b="0" i="0" u="none" strike="noStrike" kern="1200" baseline="0">
                          <a:solidFill>
                            <a:srgbClr val="000000"/>
                          </a:solidFill>
                          <a:latin typeface="Calibri"/>
                          <a:ea typeface="Calibri"/>
                          <a:cs typeface="Calibri"/>
                        </a:defRPr>
                      </a:pPr>
                      <a:t>[VALUE]</a:t>
                    </a:fld>
                    <a:r>
                      <a:rPr lang="en-US" baseline="0"/>
                      <a:t>
</a:t>
                    </a:r>
                    <a:fld id="{5A22CA7F-A29B-4C26-A675-CAE6F85B6CD2}" type="PERCENTAGE">
                      <a:rPr lang="en-US" b="1" baseline="0"/>
                      <a:pPr algn="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5819063883809144"/>
                      <c:h val="0.1259698276845829"/>
                    </c:manualLayout>
                  </c15:layout>
                  <c15:dlblFieldTable/>
                  <c15:showDataLabelsRange val="0"/>
                </c:ext>
              </c:extLst>
            </c:dLbl>
            <c:dLbl>
              <c:idx val="2"/>
              <c:layout>
                <c:manualLayout>
                  <c:x val="0.20221258331192291"/>
                  <c:y val="-0.17761442428392105"/>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16DEFE11-E7A5-4688-9F0D-A83260B90155}" type="CATEGORYNAME">
                      <a:rPr lang="en-US"/>
                      <a:pPr algn="l">
                        <a:defRPr sz="1000" b="0" i="0" u="none" strike="noStrike" kern="1200" baseline="0">
                          <a:solidFill>
                            <a:srgbClr val="000000"/>
                          </a:solidFill>
                          <a:latin typeface="Calibri"/>
                          <a:ea typeface="Calibri"/>
                          <a:cs typeface="Calibri"/>
                        </a:defRPr>
                      </a:pPr>
                      <a:t>[CATEGORY NAME]</a:t>
                    </a:fld>
                    <a:r>
                      <a:rPr lang="en-US" baseline="0"/>
                      <a:t>
</a:t>
                    </a:r>
                    <a:fld id="{BBFF3018-5ECD-4EF1-9679-FBF683E0AFD4}" type="VALUE">
                      <a:rPr lang="en-US" baseline="0"/>
                      <a:pPr algn="l">
                        <a:defRPr sz="1000" b="0" i="0" u="none" strike="noStrike" kern="1200" baseline="0">
                          <a:solidFill>
                            <a:srgbClr val="000000"/>
                          </a:solidFill>
                          <a:latin typeface="Calibri"/>
                          <a:ea typeface="Calibri"/>
                          <a:cs typeface="Calibri"/>
                        </a:defRPr>
                      </a:pPr>
                      <a:t>[VALUE]</a:t>
                    </a:fld>
                    <a:r>
                      <a:rPr lang="en-US" baseline="0"/>
                      <a:t>
</a:t>
                    </a:r>
                    <a:fld id="{68A8DFA8-D123-4AB4-851F-2C67215EFEC1}" type="PERCENTAGE">
                      <a:rPr lang="en-US" b="1" baseline="0"/>
                      <a:pPr algn="l">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8701493067718562"/>
                      <c:h val="0.12644608448334202"/>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8'!$D$139,'Anexa 8'!$F$139,'Anexa 8'!$H$139)</c:f>
              <c:strCache>
                <c:ptCount val="3"/>
                <c:pt idx="0">
                  <c:v>Suma total contracte</c:v>
                </c:pt>
                <c:pt idx="1">
                  <c:v>Suma total acorduri adiționale de majorare</c:v>
                </c:pt>
                <c:pt idx="2">
                  <c:v>Suma total acorduri adiționale de micșorare / reziliere</c:v>
                </c:pt>
              </c:strCache>
            </c:strRef>
          </c:cat>
          <c:val>
            <c:numRef>
              <c:f>('Anexa 8'!$D$129,'Anexa 8'!$F$129,'Anexa 8'!$H$129)</c:f>
              <c:numCache>
                <c:formatCode>#,##0.00</c:formatCode>
                <c:ptCount val="3"/>
                <c:pt idx="0">
                  <c:v>406100131.8599999</c:v>
                </c:pt>
                <c:pt idx="1">
                  <c:v>147243.24</c:v>
                </c:pt>
                <c:pt idx="2">
                  <c:v>-1537724.15</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hade val="86000"/>
                </a:schemeClr>
              </a:solidFill>
              <a:ln w="25400" cap="flat" cmpd="sng" algn="ctr">
                <a:solidFill>
                  <a:schemeClr val="lt1"/>
                </a:solidFill>
                <a:prstDash val="solid"/>
                <a:round/>
              </a:ln>
              <a:effectLst/>
            </c:spPr>
          </c:dPt>
          <c:dPt>
            <c:idx val="2"/>
            <c:spPr>
              <a:solidFill>
                <a:schemeClr val="accent5">
                  <a:tint val="86000"/>
                </a:schemeClr>
              </a:solidFill>
              <a:ln w="25400" cap="flat" cmpd="sng" algn="ctr">
                <a:solidFill>
                  <a:schemeClr val="lt1"/>
                </a:solidFill>
                <a:prstDash val="solid"/>
                <a:round/>
              </a:ln>
              <a:effectLst/>
            </c:spPr>
          </c:dPt>
          <c:dPt>
            <c:idx val="3"/>
            <c:spPr>
              <a:solidFill>
                <a:schemeClr val="accent5">
                  <a:tint val="58000"/>
                </a:schemeClr>
              </a:solidFill>
              <a:ln w="25400" cap="flat" cmpd="sng" algn="ctr">
                <a:solidFill>
                  <a:schemeClr val="lt1"/>
                </a:solidFill>
                <a:prstDash val="solid"/>
                <a:round/>
              </a:ln>
              <a:effectLst/>
            </c:spPr>
          </c:dPt>
          <c:dLbls>
            <c:dLbl>
              <c:idx val="0"/>
              <c:layout>
                <c:manualLayout>
                  <c:x val="9.5052083333333356E-2"/>
                  <c:y val="0.18343891361405915"/>
                </c:manualLayout>
              </c:layout>
              <c:tx>
                <c:rich>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fld id="{2758E93C-8228-4B46-B56C-6AE04AE34084}" type="CATEGORYNAME">
                      <a:rPr lang="en-US"/>
                      <a:pPr algn="ctr">
                        <a:defRPr sz="1000" b="0" i="0" u="none" strike="noStrike" kern="1200" baseline="0">
                          <a:solidFill>
                            <a:srgbClr val="000000"/>
                          </a:solidFill>
                          <a:latin typeface="Calibri"/>
                          <a:ea typeface="Calibri"/>
                          <a:cs typeface="Calibri"/>
                        </a:defRPr>
                      </a:pPr>
                      <a:t>[CATEGORY NAME]</a:t>
                    </a:fld>
                    <a:r>
                      <a:rPr lang="en-US" baseline="0"/>
                      <a:t>
</a:t>
                    </a:r>
                    <a:fld id="{B91ED6FB-7C00-46AE-B041-99BD01AACDC9}" type="VALUE">
                      <a:rPr lang="en-US" baseline="0"/>
                      <a:pPr algn="ctr">
                        <a:defRPr sz="1000" b="0" i="0" u="none" strike="noStrike" kern="1200" baseline="0">
                          <a:solidFill>
                            <a:srgbClr val="000000"/>
                          </a:solidFill>
                          <a:latin typeface="Calibri"/>
                          <a:ea typeface="Calibri"/>
                          <a:cs typeface="Calibri"/>
                        </a:defRPr>
                      </a:pPr>
                      <a:t>[VALUE]</a:t>
                    </a:fld>
                    <a:r>
                      <a:rPr lang="en-US" baseline="0"/>
                      <a:t>
</a:t>
                    </a:r>
                    <a:fld id="{50047307-7DC9-4D9A-88BE-ABF353E0148B}" type="PERCENTAGE">
                      <a:rPr lang="en-US" b="1" baseline="0"/>
                      <a:pPr algn="ct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a:noFill/>
                </a:ln>
                <a:effectLst/>
              </c:spPr>
              <c:showVal val="1"/>
              <c:showCatName val="1"/>
              <c:showPercent val="1"/>
              <c:separator>
</c:separator>
              <c:extLst>
                <c:ext xmlns:c15="http://schemas.microsoft.com/office/drawing/2012/chart" uri="{CE6537A1-D6FC-4f65-9D91-7224C49458BB}">
                  <c15:layout>
                    <c:manualLayout>
                      <c:w val="0.21859375"/>
                      <c:h val="0.1110801393728223"/>
                    </c:manualLayout>
                  </c15:layout>
                  <c15:dlblFieldTable/>
                  <c15:showDataLabelsRange val="0"/>
                </c:ext>
              </c:extLst>
            </c:dLbl>
            <c:dLbl>
              <c:idx val="1"/>
              <c:layout>
                <c:manualLayout>
                  <c:x val="-0.13671875000000003"/>
                  <c:y val="-0.19277882003879948"/>
                </c:manualLayout>
              </c:layout>
              <c:tx>
                <c:rich>
                  <a:bodyPr rot="0" spcFirstLastPara="1" vertOverflow="ellipsis" vert="horz" wrap="square" lIns="38100" tIns="19050" rIns="38100" bIns="19050" anchor="ctr" anchorCtr="0">
                    <a:spAutoFit/>
                  </a:bodyPr>
                  <a:lstStyle/>
                  <a:p>
                    <a:pPr algn="r">
                      <a:defRPr sz="1000" b="0" i="0" u="none" strike="noStrike" kern="1200" baseline="0">
                        <a:solidFill>
                          <a:srgbClr val="000000"/>
                        </a:solidFill>
                        <a:latin typeface="Calibri"/>
                        <a:ea typeface="Calibri"/>
                        <a:cs typeface="Calibri"/>
                      </a:defRPr>
                    </a:pPr>
                    <a:fld id="{0698DAC0-7579-4230-9BD4-259F7A013CFD}" type="CATEGORYNAME">
                      <a:rPr lang="en-US"/>
                      <a:pPr algn="r">
                        <a:defRPr sz="1000" b="0" i="0" u="none" strike="noStrike" kern="1200" baseline="0">
                          <a:solidFill>
                            <a:srgbClr val="000000"/>
                          </a:solidFill>
                          <a:latin typeface="Calibri"/>
                          <a:ea typeface="Calibri"/>
                          <a:cs typeface="Calibri"/>
                        </a:defRPr>
                      </a:pPr>
                      <a:t>[CATEGORY NAME]</a:t>
                    </a:fld>
                    <a:r>
                      <a:rPr lang="en-US" baseline="0"/>
                      <a:t>
</a:t>
                    </a:r>
                    <a:fld id="{C60E558D-64B6-4780-8333-7CD9F1D1DFA5}" type="VALUE">
                      <a:rPr lang="en-US" baseline="0"/>
                      <a:pPr algn="r">
                        <a:defRPr sz="1000" b="0" i="0" u="none" strike="noStrike" kern="1200" baseline="0">
                          <a:solidFill>
                            <a:srgbClr val="000000"/>
                          </a:solidFill>
                          <a:latin typeface="Calibri"/>
                          <a:ea typeface="Calibri"/>
                          <a:cs typeface="Calibri"/>
                        </a:defRPr>
                      </a:pPr>
                      <a:t>[VALUE]</a:t>
                    </a:fld>
                    <a:r>
                      <a:rPr lang="en-US" baseline="0"/>
                      <a:t>
</a:t>
                    </a:r>
                    <a:fld id="{246119B6-F62D-4E30-AFC7-2D97EDFE3A34}" type="PERCENTAGE">
                      <a:rPr lang="en-US" b="1" baseline="0"/>
                      <a:pPr algn="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a:noFill/>
                </a:ln>
                <a:effectLst/>
              </c:spPr>
              <c:showVal val="1"/>
              <c:showCatName val="1"/>
              <c:showPercent val="1"/>
              <c:separator>
</c:separator>
              <c:extLst>
                <c:ext xmlns:c15="http://schemas.microsoft.com/office/drawing/2012/chart" uri="{CE6537A1-D6FC-4f65-9D91-7224C49458BB}">
                  <c15:layout>
                    <c:manualLayout>
                      <c:w val="0.27894520997375327"/>
                      <c:h val="0.14872250724756966"/>
                    </c:manualLayout>
                  </c15:layout>
                  <c15:dlblFieldTable/>
                  <c15:showDataLabelsRange val="0"/>
                </c:ext>
              </c:extLst>
            </c:dLbl>
            <c:dLbl>
              <c:idx val="2"/>
              <c:layout>
                <c:manualLayout>
                  <c:x val="0.22265625"/>
                  <c:y val="-0.1954841949104188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127B4D4-AEEF-465F-877F-AE051344B3C4}" type="CATEGORYNAME">
                      <a:rPr lang="en-US"/>
                      <a:pPr algn="l">
                        <a:defRPr sz="1000" b="0" i="0" u="none" strike="noStrike" kern="1200" baseline="0">
                          <a:solidFill>
                            <a:srgbClr val="000000"/>
                          </a:solidFill>
                          <a:latin typeface="Calibri"/>
                          <a:ea typeface="Calibri"/>
                          <a:cs typeface="Calibri"/>
                        </a:defRPr>
                      </a:pPr>
                      <a:t>[CATEGORY NAME]</a:t>
                    </a:fld>
                    <a:r>
                      <a:rPr lang="en-US" baseline="0"/>
                      <a:t>
</a:t>
                    </a:r>
                    <a:fld id="{ADE00FAA-8A46-4CDC-8B25-E538D6A748FD}" type="VALUE">
                      <a:rPr lang="en-US" baseline="0"/>
                      <a:pPr algn="l">
                        <a:defRPr sz="1000" b="0" i="0" u="none" strike="noStrike" kern="1200" baseline="0">
                          <a:solidFill>
                            <a:srgbClr val="000000"/>
                          </a:solidFill>
                          <a:latin typeface="Calibri"/>
                          <a:ea typeface="Calibri"/>
                          <a:cs typeface="Calibri"/>
                        </a:defRPr>
                      </a:pPr>
                      <a:t>[VALUE]</a:t>
                    </a:fld>
                    <a:r>
                      <a:rPr lang="en-US" baseline="0"/>
                      <a:t>
</a:t>
                    </a:r>
                    <a:fld id="{B1531A68-AA6B-47BC-B2D7-BB5F32F2B9F4}" type="PERCENTAGE">
                      <a:rPr lang="en-US" b="1" baseline="0"/>
                      <a:pPr algn="l">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a:noFill/>
                </a:ln>
                <a:effectLst/>
              </c:spPr>
              <c:showVal val="1"/>
              <c:showCatName val="1"/>
              <c:showPercent val="1"/>
              <c:separator>
</c:separator>
              <c:extLst>
                <c:ext xmlns:c15="http://schemas.microsoft.com/office/drawing/2012/chart" uri="{CE6537A1-D6FC-4f65-9D91-7224C49458BB}">
                  <c15:layout>
                    <c:manualLayout>
                      <c:w val="0.32582020997375327"/>
                      <c:h val="0.12364692218350753"/>
                    </c:manualLayout>
                  </c15:layout>
                  <c15:dlblFieldTable/>
                  <c15:showDataLabelsRange val="0"/>
                </c:ext>
              </c:extLst>
            </c:dLbl>
            <c:dLbl>
              <c:idx val="3"/>
              <c:layout>
                <c:manualLayout>
                  <c:x val="0.23697906414041994"/>
                  <c:y val="-7.4429122446650689E-2"/>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AF9DC94F-923F-4130-9C52-20E03D0D4261}" type="CATEGORYNAME">
                      <a:rPr lang="en-US"/>
                      <a:pPr algn="r">
                        <a:defRPr sz="1000" b="0" i="0" u="none" strike="noStrike" kern="1200" baseline="0">
                          <a:solidFill>
                            <a:srgbClr val="000000"/>
                          </a:solidFill>
                          <a:latin typeface="Calibri"/>
                          <a:ea typeface="Calibri"/>
                          <a:cs typeface="Calibri"/>
                        </a:defRPr>
                      </a:pPr>
                      <a:t>[CATEGORY NAME]</a:t>
                    </a:fld>
                    <a:r>
                      <a:rPr lang="en-US" baseline="0"/>
                      <a:t>
</a:t>
                    </a:r>
                    <a:fld id="{8A4FEFA1-30AD-447A-9D24-7A3C4B1490D6}" type="VALUE">
                      <a:rPr lang="en-US" baseline="0"/>
                      <a:pPr algn="r">
                        <a:defRPr sz="1000" b="0" i="0" u="none" strike="noStrike" kern="1200" baseline="0">
                          <a:solidFill>
                            <a:srgbClr val="000000"/>
                          </a:solidFill>
                          <a:latin typeface="Calibri"/>
                          <a:ea typeface="Calibri"/>
                          <a:cs typeface="Calibri"/>
                        </a:defRPr>
                      </a:pPr>
                      <a:t>[VALUE]</a:t>
                    </a:fld>
                    <a:r>
                      <a:rPr lang="en-US" baseline="0"/>
                      <a:t>
</a:t>
                    </a:r>
                    <a:fld id="{72F274F4-381F-4B56-8003-90D8D07BE12F}" type="PERCENTAGE">
                      <a:rPr lang="en-US" b="1" baseline="0"/>
                      <a:pPr algn="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a:noFill/>
                </a:ln>
                <a:effectLst/>
              </c:spPr>
              <c:showVal val="1"/>
              <c:showCatName val="1"/>
              <c:showPercent val="1"/>
              <c:separator>
</c:separator>
              <c:extLst>
                <c:ext xmlns:c15="http://schemas.microsoft.com/office/drawing/2012/chart" uri="{CE6537A1-D6FC-4f65-9D91-7224C49458BB}">
                  <c15:layout>
                    <c:manualLayout>
                      <c:w val="0.26753916502624669"/>
                      <c:h val="0.1203717448362433"/>
                    </c:manualLayout>
                  </c15:layout>
                  <c15:dlblFieldTable/>
                  <c15:showDataLabelsRange val="0"/>
                </c:ext>
              </c:extLst>
            </c:dLbl>
            <c:numFmt formatCode="#,##0.0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7'!$C$141,'Anexa 7'!$E$141,'Anexa 7'!$G$141,'Anexa 7'!$I$141)</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8'!$C$129,'Anexa 8'!$E$129,'Anexa 8'!$G$129,'Anexa 8'!$I$129)</c:f>
              <c:numCache>
                <c:formatCode>General</c:formatCode>
                <c:ptCount val="4"/>
                <c:pt idx="0">
                  <c:v>2613</c:v>
                </c:pt>
                <c:pt idx="1">
                  <c:v>8</c:v>
                </c:pt>
                <c:pt idx="2">
                  <c:v>36</c:v>
                </c:pt>
                <c:pt idx="3">
                  <c:v>10</c:v>
                </c:pt>
              </c:numCache>
            </c:numRef>
          </c:val>
        </c:ser>
        <c:dLbls/>
        <c:firstSliceAng val="28"/>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991371200331023"/>
          <c:y val="4.0613294245044756E-2"/>
          <c:w val="0.77941169498843921"/>
          <c:h val="0.88107093477779552"/>
        </c:manualLayout>
      </c:layout>
      <c:barChart>
        <c:barDir val="bar"/>
        <c:grouping val="clustered"/>
        <c:ser>
          <c:idx val="0"/>
          <c:order val="0"/>
          <c:tx>
            <c:strRef>
              <c:f>'Anexa 8'!$B$136</c:f>
              <c:strCache>
                <c:ptCount val="1"/>
                <c:pt idx="0">
                  <c:v>% Bunuri</c:v>
                </c:pt>
              </c:strCache>
            </c:strRef>
          </c:tx>
          <c:spPr>
            <a:solidFill>
              <a:schemeClr val="accent5">
                <a:lumMod val="50000"/>
              </a:schemeClr>
            </a:solidFill>
            <a:ln>
              <a:solidFill>
                <a:schemeClr val="accent5">
                  <a:lumMod val="50000"/>
                </a:schemeClr>
              </a:solidFill>
            </a:ln>
          </c:spPr>
          <c:dLbls>
            <c:dLbl>
              <c:idx val="3"/>
              <c:layout>
                <c:manualLayout>
                  <c:x val="-3.4821825156470851E-2"/>
                  <c:y val="0"/>
                </c:manualLayout>
              </c:layout>
              <c:dLblPos val="outEnd"/>
              <c:showVal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Val val="1"/>
            <c:extLst>
              <c:ext xmlns:c15="http://schemas.microsoft.com/office/drawing/2012/chart" uri="{CE6537A1-D6FC-4f65-9D91-7224C49458BB}">
                <c15:showLeaderLines val="1"/>
              </c:ext>
            </c:extLst>
          </c:dLbls>
          <c:cat>
            <c:strRef>
              <c:f>'Anexa 8'!$C$139:$K$139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8'!$C$136:$K$136</c:f>
              <c:numCache>
                <c:formatCode>#,##0.00</c:formatCode>
                <c:ptCount val="9"/>
                <c:pt idx="0" formatCode="0.00">
                  <c:v>36.165327210103328</c:v>
                </c:pt>
                <c:pt idx="1">
                  <c:v>20.723083512568845</c:v>
                </c:pt>
                <c:pt idx="2" formatCode="0.00">
                  <c:v>75</c:v>
                </c:pt>
                <c:pt idx="3">
                  <c:v>71.225409057828401</c:v>
                </c:pt>
                <c:pt idx="4" formatCode="0.00">
                  <c:v>58.333333333333336</c:v>
                </c:pt>
                <c:pt idx="5">
                  <c:v>65.371046556041946</c:v>
                </c:pt>
                <c:pt idx="6" formatCode="0.00">
                  <c:v>80</c:v>
                </c:pt>
                <c:pt idx="7" formatCode="0.00">
                  <c:v>36.745406824146983</c:v>
                </c:pt>
                <c:pt idx="8">
                  <c:v>20.571814263526392</c:v>
                </c:pt>
              </c:numCache>
            </c:numRef>
          </c:val>
        </c:ser>
        <c:ser>
          <c:idx val="1"/>
          <c:order val="1"/>
          <c:tx>
            <c:strRef>
              <c:f>'Anexa 8'!$B$137</c:f>
              <c:strCache>
                <c:ptCount val="1"/>
                <c:pt idx="0">
                  <c:v>% Lucrări</c:v>
                </c:pt>
              </c:strCache>
            </c:strRef>
          </c:tx>
          <c:spPr>
            <a:solidFill>
              <a:srgbClr val="DAE3F3"/>
            </a:solidFill>
            <a:ln>
              <a:solidFill>
                <a:schemeClr val="accent5">
                  <a:lumMod val="50000"/>
                </a:schemeClr>
              </a:solidFill>
            </a:ln>
          </c:spPr>
          <c:dLbls>
            <c:spPr>
              <a:noFill/>
              <a:ln>
                <a:noFill/>
              </a:ln>
              <a:effectLst/>
            </c:spPr>
            <c:txPr>
              <a:bodyPr wrap="square" lIns="38100" tIns="19050" rIns="38100" bIns="19050" anchor="ctr">
                <a:spAutoFit/>
              </a:bodyPr>
              <a:lstStyle/>
              <a:p>
                <a:pPr>
                  <a:defRPr sz="1200" b="1"/>
                </a:pPr>
                <a:endParaRPr lang="en-US"/>
              </a:p>
            </c:txPr>
            <c:dLblPos val="inEnd"/>
            <c:showVal val="1"/>
            <c:extLst>
              <c:ext xmlns:c15="http://schemas.microsoft.com/office/drawing/2012/chart" uri="{CE6537A1-D6FC-4f65-9D91-7224C49458BB}">
                <c15:showLeaderLines val="1"/>
              </c:ext>
            </c:extLst>
          </c:dLbls>
          <c:cat>
            <c:strRef>
              <c:f>'Anexa 8'!$C$139:$K$139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8'!$C$137:$K$137</c:f>
              <c:numCache>
                <c:formatCode>#,##0.00</c:formatCode>
                <c:ptCount val="9"/>
                <c:pt idx="0" formatCode="0.00">
                  <c:v>57.175660160734786</c:v>
                </c:pt>
                <c:pt idx="1">
                  <c:v>73.407956167020217</c:v>
                </c:pt>
                <c:pt idx="2" formatCode="0.00">
                  <c:v>25</c:v>
                </c:pt>
                <c:pt idx="3">
                  <c:v>28.77459094217161</c:v>
                </c:pt>
                <c:pt idx="4" formatCode="0.00">
                  <c:v>30.555555555555557</c:v>
                </c:pt>
                <c:pt idx="5">
                  <c:v>19.977495963759175</c:v>
                </c:pt>
                <c:pt idx="6" formatCode="0.00">
                  <c:v>20</c:v>
                </c:pt>
                <c:pt idx="7" formatCode="0.00">
                  <c:v>56.580427446569182</c:v>
                </c:pt>
                <c:pt idx="8">
                  <c:v>73.594730432261755</c:v>
                </c:pt>
              </c:numCache>
            </c:numRef>
          </c:val>
        </c:ser>
        <c:ser>
          <c:idx val="2"/>
          <c:order val="2"/>
          <c:tx>
            <c:strRef>
              <c:f>'Anexa 8'!$B$138</c:f>
              <c:strCache>
                <c:ptCount val="1"/>
                <c:pt idx="0">
                  <c:v>% Servicii</c:v>
                </c:pt>
              </c:strCache>
            </c:strRef>
          </c:tx>
          <c:spPr>
            <a:solidFill>
              <a:srgbClr val="92D050"/>
            </a:solidFill>
            <a:ln>
              <a:solidFill>
                <a:schemeClr val="accent5">
                  <a:lumMod val="50000"/>
                </a:schemeClr>
              </a:solidFill>
            </a:ln>
          </c:spPr>
          <c:dLbls>
            <c:dLbl>
              <c:idx val="1"/>
              <c:layout>
                <c:manualLayout>
                  <c:x val="-3.2464163133454475E-3"/>
                  <c:y val="0"/>
                </c:manualLayout>
              </c:layout>
              <c:dLblPos val="outEnd"/>
              <c:showVal val="1"/>
              <c:extLst>
                <c:ext xmlns:c15="http://schemas.microsoft.com/office/drawing/2012/chart" uri="{CE6537A1-D6FC-4f65-9D91-7224C49458BB}"/>
              </c:extLst>
            </c:dLbl>
            <c:dLbl>
              <c:idx val="3"/>
              <c:layout>
                <c:manualLayout>
                  <c:x val="-5.7914044528218243E-3"/>
                  <c:y val="0"/>
                </c:manualLayout>
              </c:layout>
              <c:dLblPos val="outEnd"/>
              <c:showVal val="1"/>
              <c:extLst>
                <c:ext xmlns:c15="http://schemas.microsoft.com/office/drawing/2012/chart" uri="{CE6537A1-D6FC-4f65-9D91-7224C49458BB}"/>
              </c:extLst>
            </c:dLbl>
            <c:dLbl>
              <c:idx val="8"/>
              <c:layout>
                <c:manualLayout>
                  <c:x val="-6.5711689884918496E-3"/>
                  <c:y val="5.7326834107407159E-18"/>
                </c:manualLayout>
              </c:layout>
              <c:dLblPos val="outEnd"/>
              <c:showVal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b="1"/>
                </a:pPr>
                <a:endParaRPr lang="en-US"/>
              </a:p>
            </c:txPr>
            <c:dLblPos val="inEnd"/>
            <c:showVal val="1"/>
            <c:extLst>
              <c:ext xmlns:c15="http://schemas.microsoft.com/office/drawing/2012/chart" uri="{CE6537A1-D6FC-4f65-9D91-7224C49458BB}">
                <c15:showLeaderLines val="1"/>
              </c:ext>
            </c:extLst>
          </c:dLbls>
          <c:cat>
            <c:strRef>
              <c:f>'Anexa 8'!$C$139:$K$139</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8'!$C$138:$K$138</c:f>
              <c:numCache>
                <c:formatCode>#,##0.00</c:formatCode>
                <c:ptCount val="9"/>
                <c:pt idx="0" formatCode="0.00">
                  <c:v>6.6590126291618832</c:v>
                </c:pt>
                <c:pt idx="1">
                  <c:v>5.8689603204109675</c:v>
                </c:pt>
                <c:pt idx="2" formatCode="0.00">
                  <c:v>0</c:v>
                </c:pt>
                <c:pt idx="3">
                  <c:v>0</c:v>
                </c:pt>
                <c:pt idx="4" formatCode="0.00">
                  <c:v>11.111111111111111</c:v>
                </c:pt>
                <c:pt idx="5">
                  <c:v>14.651457480198903</c:v>
                </c:pt>
                <c:pt idx="6" formatCode="0.00">
                  <c:v>0</c:v>
                </c:pt>
                <c:pt idx="7" formatCode="0.00">
                  <c:v>6.6741657292838399</c:v>
                </c:pt>
                <c:pt idx="8">
                  <c:v>5.8334553042118413</c:v>
                </c:pt>
              </c:numCache>
            </c:numRef>
          </c:val>
        </c:ser>
        <c:dLbls/>
        <c:gapWidth val="30"/>
        <c:axId val="139421568"/>
        <c:axId val="139423104"/>
      </c:barChart>
      <c:catAx>
        <c:axId val="139421568"/>
        <c:scaling>
          <c:orientation val="minMax"/>
        </c:scaling>
        <c:axPos val="l"/>
        <c:numFmt formatCode="General" sourceLinked="1"/>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en-US"/>
          </a:p>
        </c:txPr>
        <c:crossAx val="139423104"/>
        <c:crosses val="autoZero"/>
        <c:auto val="1"/>
        <c:lblAlgn val="ctr"/>
        <c:lblOffset val="100"/>
      </c:catAx>
      <c:valAx>
        <c:axId val="139423104"/>
        <c:scaling>
          <c:orientation val="minMax"/>
          <c:max val="100"/>
        </c:scaling>
        <c:axPos val="b"/>
        <c:majorGridlines>
          <c:spPr>
            <a:ln w="9525" cap="flat" cmpd="sng" algn="ctr">
              <a:solidFill>
                <a:schemeClr val="tx1">
                  <a:lumMod val="15000"/>
                  <a:lumOff val="85000"/>
                </a:schemeClr>
              </a:solidFill>
              <a:round/>
            </a:ln>
            <a:effectLst/>
          </c:spPr>
        </c:majorGridlines>
        <c:numFmt formatCode="0.00" sourceLinked="1"/>
        <c:maj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en-US"/>
          </a:p>
        </c:txPr>
        <c:crossAx val="139421568"/>
        <c:crosses val="autoZero"/>
        <c:crossBetween val="between"/>
      </c:valAx>
      <c:spPr>
        <a:noFill/>
        <a:ln w="25400">
          <a:noFill/>
        </a:ln>
      </c:spPr>
    </c:plotArea>
    <c:legend>
      <c:legendPos val="b"/>
      <c:layout>
        <c:manualLayout>
          <c:xMode val="edge"/>
          <c:yMode val="edge"/>
          <c:x val="0.37746511415802758"/>
          <c:y val="0.9647140780317176"/>
          <c:w val="0.32462053729770279"/>
          <c:h val="2.3491281021924777E-2"/>
        </c:manualLayout>
      </c:layout>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en-US"/>
        </a:p>
      </c:txPr>
    </c:legend>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a:solidFill>
                <a:schemeClr val="bg1"/>
              </a:solidFill>
            </a:ln>
          </c:spPr>
          <c:dPt>
            <c:idx val="0"/>
            <c:spPr>
              <a:solidFill>
                <a:schemeClr val="accent5">
                  <a:lumMod val="50000"/>
                </a:schemeClr>
              </a:solidFill>
              <a:ln w="25400" cap="flat" cmpd="sng" algn="ctr">
                <a:solidFill>
                  <a:schemeClr val="bg1"/>
                </a:solidFill>
                <a:prstDash val="solid"/>
                <a:round/>
              </a:ln>
              <a:effectLst/>
            </c:spPr>
          </c:dPt>
          <c:dPt>
            <c:idx val="1"/>
            <c:spPr>
              <a:solidFill>
                <a:schemeClr val="accent5"/>
              </a:solidFill>
              <a:ln w="25400" cap="flat" cmpd="sng" algn="ctr">
                <a:solidFill>
                  <a:schemeClr val="bg1"/>
                </a:solidFill>
                <a:prstDash val="solid"/>
                <a:round/>
              </a:ln>
              <a:effectLst/>
            </c:spPr>
          </c:dPt>
          <c:dPt>
            <c:idx val="2"/>
            <c:spPr>
              <a:solidFill>
                <a:schemeClr val="accent5">
                  <a:tint val="65000"/>
                </a:schemeClr>
              </a:solidFill>
              <a:ln w="25400" cap="flat" cmpd="sng" algn="ctr">
                <a:solidFill>
                  <a:schemeClr val="bg1"/>
                </a:solidFill>
                <a:prstDash val="solid"/>
                <a:round/>
              </a:ln>
              <a:effectLst/>
            </c:spPr>
          </c:dPt>
          <c:dLbls>
            <c:dLbl>
              <c:idx val="0"/>
              <c:layout>
                <c:manualLayout>
                  <c:x val="-1.3046264246961824E-2"/>
                  <c:y val="0.16519532439928614"/>
                </c:manualLayout>
              </c:layout>
              <c:tx>
                <c:rich>
                  <a:bodyPr/>
                  <a:lstStyle/>
                  <a:p>
                    <a:fld id="{169C8C5B-2A3E-424E-B123-92F2101E9578}" type="CATEGORYNAME">
                      <a:rPr lang="en-US"/>
                      <a:pPr/>
                      <a:t>[CATEGORY NAME]</a:t>
                    </a:fld>
                    <a:r>
                      <a:rPr lang="en-US" baseline="0"/>
                      <a:t>
</a:t>
                    </a:r>
                    <a:fld id="{3721DA55-C303-4F0F-9360-9C7F65231595}" type="VALUE">
                      <a:rPr lang="en-US" baseline="0"/>
                      <a:pPr/>
                      <a:t>[VALUE]</a:t>
                    </a:fld>
                    <a:r>
                      <a:rPr lang="en-US" baseline="0"/>
                      <a:t>
</a:t>
                    </a:r>
                    <a:fld id="{BE6F4DA3-2FA6-4240-985C-DC4BE0BF5544}" type="PERCENTAGE">
                      <a:rPr lang="en-US" b="1" baseline="0"/>
                      <a:pPr/>
                      <a:t>[PERCENTAGE]</a:t>
                    </a:fld>
                    <a:endParaRPr lang="en-US" baseline="0"/>
                  </a:p>
                </c:rich>
              </c:tx>
              <c:showVal val="1"/>
              <c:showCatName val="1"/>
              <c:showPercent val="1"/>
              <c:separator>
</c:separator>
              <c:extLst>
                <c:ext xmlns:c15="http://schemas.microsoft.com/office/drawing/2012/chart" uri="{CE6537A1-D6FC-4f65-9D91-7224C49458BB}">
                  <c15:layout>
                    <c:manualLayout>
                      <c:w val="0.242466517232345"/>
                      <c:h val="0.11568137446447307"/>
                    </c:manualLayout>
                  </c15:layout>
                  <c15:dlblFieldTable/>
                  <c15:showDataLabelsRange val="0"/>
                </c:ext>
              </c:extLst>
            </c:dLbl>
            <c:dLbl>
              <c:idx val="1"/>
              <c:layout>
                <c:manualLayout>
                  <c:x val="-0.18098908736463443"/>
                  <c:y val="-0.17524098601816171"/>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2FEB123-DE9B-4460-91F1-56AE4F439F27}" type="CATEGORYNAME">
                      <a:rPr lang="en-US"/>
                      <a:pPr algn="r">
                        <a:defRPr sz="1000" b="0" i="0" u="none" strike="noStrike" kern="1200" baseline="0">
                          <a:solidFill>
                            <a:srgbClr val="000000"/>
                          </a:solidFill>
                          <a:latin typeface="Calibri"/>
                          <a:ea typeface="Calibri"/>
                          <a:cs typeface="Calibri"/>
                        </a:defRPr>
                      </a:pPr>
                      <a:t>[CATEGORY NAME]</a:t>
                    </a:fld>
                    <a:r>
                      <a:rPr lang="en-US" baseline="0"/>
                      <a:t>
</a:t>
                    </a:r>
                    <a:fld id="{27EA3701-7A2D-4DD5-B95D-A81D5DDFAAC9}" type="VALUE">
                      <a:rPr lang="en-US" baseline="0"/>
                      <a:pPr algn="r">
                        <a:defRPr sz="1000" b="0" i="0" u="none" strike="noStrike" kern="1200" baseline="0">
                          <a:solidFill>
                            <a:srgbClr val="000000"/>
                          </a:solidFill>
                          <a:latin typeface="Calibri"/>
                          <a:ea typeface="Calibri"/>
                          <a:cs typeface="Calibri"/>
                        </a:defRPr>
                      </a:pPr>
                      <a:t>[VALUE]</a:t>
                    </a:fld>
                    <a:r>
                      <a:rPr lang="en-US" baseline="0"/>
                      <a:t>
</a:t>
                    </a:r>
                    <a:fld id="{DB12B236-DFA6-45F8-9CE9-52FB3EDD6893}" type="PERCENTAGE">
                      <a:rPr lang="en-US" b="1" baseline="0"/>
                      <a:pPr algn="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2850681238514806"/>
                      <c:h val="0.12329375360233207"/>
                    </c:manualLayout>
                  </c15:layout>
                  <c15:dlblFieldTable/>
                  <c15:showDataLabelsRange val="0"/>
                </c:ext>
              </c:extLst>
            </c:dLbl>
            <c:dLbl>
              <c:idx val="2"/>
              <c:layout>
                <c:manualLayout>
                  <c:x val="0.18471757448777337"/>
                  <c:y val="-0.17524098601816171"/>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D427DA6-6F77-4D53-A3CD-80CE6A16605D}" type="CATEGORYNAME">
                      <a:rPr lang="en-US"/>
                      <a:pPr algn="l">
                        <a:defRPr sz="1000" b="0" i="0" u="none" strike="noStrike" kern="1200" baseline="0">
                          <a:solidFill>
                            <a:srgbClr val="000000"/>
                          </a:solidFill>
                          <a:latin typeface="Calibri"/>
                          <a:ea typeface="Calibri"/>
                          <a:cs typeface="Calibri"/>
                        </a:defRPr>
                      </a:pPr>
                      <a:t>[CATEGORY NAME]</a:t>
                    </a:fld>
                    <a:r>
                      <a:rPr lang="en-US" baseline="0"/>
                      <a:t>
</a:t>
                    </a:r>
                    <a:fld id="{35CC9A3D-CB7A-4597-9D41-2D87846E2772}" type="VALUE">
                      <a:rPr lang="en-US" baseline="0"/>
                      <a:pPr algn="l">
                        <a:defRPr sz="1000" b="0" i="0" u="none" strike="noStrike" kern="1200" baseline="0">
                          <a:solidFill>
                            <a:srgbClr val="000000"/>
                          </a:solidFill>
                          <a:latin typeface="Calibri"/>
                          <a:ea typeface="Calibri"/>
                          <a:cs typeface="Calibri"/>
                        </a:defRPr>
                      </a:pPr>
                      <a:t>[VALUE]</a:t>
                    </a:fld>
                    <a:r>
                      <a:rPr lang="en-US" baseline="0"/>
                      <a:t>
</a:t>
                    </a:r>
                    <a:fld id="{49BE2388-1E35-47B1-9518-37F69C91FCB1}" type="PERCENTAGE">
                      <a:rPr lang="en-US" b="1" baseline="0"/>
                      <a:pPr algn="l">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7928299618325667"/>
                      <c:h val="0.12375147718685617"/>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9'!$D$125,'Anexa 9'!$F$125,'Anexa 9'!$H$125)</c:f>
              <c:strCache>
                <c:ptCount val="3"/>
                <c:pt idx="0">
                  <c:v>Suma total contracte</c:v>
                </c:pt>
                <c:pt idx="1">
                  <c:v>Suma total acorduri adiționale de majorare</c:v>
                </c:pt>
                <c:pt idx="2">
                  <c:v>Suma total acorduri adiționale de micșorare / reziliere</c:v>
                </c:pt>
              </c:strCache>
            </c:strRef>
          </c:cat>
          <c:val>
            <c:numRef>
              <c:f>('Anexa 9'!$D$115,'Anexa 9'!$F$115,'Anexa 9'!$H$115)</c:f>
              <c:numCache>
                <c:formatCode>#,##0.00</c:formatCode>
                <c:ptCount val="3"/>
                <c:pt idx="0">
                  <c:v>1607435888.1800003</c:v>
                </c:pt>
                <c:pt idx="1">
                  <c:v>8539048.9199999999</c:v>
                </c:pt>
                <c:pt idx="2">
                  <c:v>-26050785.839999996</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c:spPr>
          <c:dPt>
            <c:idx val="0"/>
            <c:spPr>
              <a:solidFill>
                <a:schemeClr val="accent5">
                  <a:lumMod val="50000"/>
                </a:schemeClr>
              </a:solidFill>
              <a:ln w="25400" cap="flat" cmpd="sng" algn="ctr">
                <a:solidFill>
                  <a:schemeClr val="lt1"/>
                </a:solidFill>
                <a:prstDash val="solid"/>
                <a:round/>
              </a:ln>
              <a:effectLst/>
            </c:spPr>
          </c:dPt>
          <c:dPt>
            <c:idx val="1"/>
            <c:spPr>
              <a:solidFill>
                <a:schemeClr val="accent5">
                  <a:shade val="86000"/>
                </a:schemeClr>
              </a:solidFill>
              <a:ln w="25400" cap="flat" cmpd="sng" algn="ctr">
                <a:solidFill>
                  <a:schemeClr val="lt1"/>
                </a:solidFill>
                <a:prstDash val="solid"/>
                <a:round/>
              </a:ln>
              <a:effectLst/>
            </c:spPr>
          </c:dPt>
          <c:dPt>
            <c:idx val="2"/>
            <c:spPr>
              <a:solidFill>
                <a:schemeClr val="accent5">
                  <a:tint val="86000"/>
                </a:schemeClr>
              </a:solidFill>
              <a:ln w="25400" cap="flat" cmpd="sng" algn="ctr">
                <a:solidFill>
                  <a:schemeClr val="lt1"/>
                </a:solidFill>
                <a:prstDash val="solid"/>
                <a:round/>
              </a:ln>
              <a:effectLst/>
            </c:spPr>
          </c:dPt>
          <c:dPt>
            <c:idx val="3"/>
            <c:spPr>
              <a:solidFill>
                <a:schemeClr val="accent5">
                  <a:tint val="58000"/>
                </a:schemeClr>
              </a:solidFill>
              <a:ln w="25400" cap="flat" cmpd="sng" algn="ctr">
                <a:solidFill>
                  <a:schemeClr val="lt1"/>
                </a:solidFill>
                <a:prstDash val="solid"/>
                <a:round/>
              </a:ln>
              <a:effectLst/>
            </c:spPr>
          </c:dPt>
          <c:dLbls>
            <c:dLbl>
              <c:idx val="0"/>
              <c:layout>
                <c:manualLayout>
                  <c:x val="8.6444007858546154E-2"/>
                  <c:y val="0.17858953989112"/>
                </c:manualLayout>
              </c:layout>
              <c:tx>
                <c:rich>
                  <a:bodyPr/>
                  <a:lstStyle/>
                  <a:p>
                    <a:fld id="{F0EAB8E6-976E-45A0-8C73-04DE52F45855}" type="CATEGORYNAME">
                      <a:rPr lang="en-US"/>
                      <a:pPr/>
                      <a:t>[CATEGORY NAME]</a:t>
                    </a:fld>
                    <a:r>
                      <a:rPr lang="en-US" baseline="0"/>
                      <a:t>
</a:t>
                    </a:r>
                    <a:fld id="{7B7F939B-A159-49A6-9B36-5A47DFD9989F}" type="VALUE">
                      <a:rPr lang="en-US" baseline="0"/>
                      <a:pPr/>
                      <a:t>[VALUE]</a:t>
                    </a:fld>
                    <a:r>
                      <a:rPr lang="en-US" baseline="0"/>
                      <a:t>
</a:t>
                    </a:r>
                    <a:fld id="{FC549E5F-93D5-408F-919B-42709DCB1323}" type="PERCENTAGE">
                      <a:rPr lang="en-US" b="1" baseline="0"/>
                      <a:pPr/>
                      <a:t>[PERCENTAGE]</a:t>
                    </a:fld>
                    <a:endParaRPr lang="en-US" baseline="0"/>
                  </a:p>
                </c:rich>
              </c:tx>
              <c:showVal val="1"/>
              <c:showCatName val="1"/>
              <c:showPercent val="1"/>
              <c:separator>
</c:separator>
              <c:extLst>
                <c:ext xmlns:c15="http://schemas.microsoft.com/office/drawing/2012/chart" uri="{CE6537A1-D6FC-4f65-9D91-7224C49458BB}">
                  <c15:layout>
                    <c:manualLayout>
                      <c:w val="0.23297969875573019"/>
                      <c:h val="0.11568137446447307"/>
                    </c:manualLayout>
                  </c15:layout>
                  <c15:dlblFieldTable/>
                  <c15:showDataLabelsRange val="0"/>
                </c:ext>
              </c:extLst>
            </c:dLbl>
            <c:dLbl>
              <c:idx val="1"/>
              <c:layout>
                <c:manualLayout>
                  <c:x val="-0.15892140051355244"/>
                  <c:y val="-0.18174069607382501"/>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ABFAC802-63D8-43C1-8D36-6EBA55EB4828}" type="CATEGORYNAME">
                      <a:rPr lang="en-US"/>
                      <a:pPr algn="r">
                        <a:defRPr sz="1000" b="0" i="0" u="none" strike="noStrike" kern="1200" baseline="0">
                          <a:solidFill>
                            <a:srgbClr val="000000"/>
                          </a:solidFill>
                          <a:latin typeface="Calibri"/>
                          <a:ea typeface="Calibri"/>
                          <a:cs typeface="Calibri"/>
                        </a:defRPr>
                      </a:pPr>
                      <a:t>[CATEGORY NAME]</a:t>
                    </a:fld>
                    <a:r>
                      <a:rPr lang="en-US" baseline="0"/>
                      <a:t>
</a:t>
                    </a:r>
                    <a:fld id="{6E6F0D3A-7121-4BCD-A290-5C959F55CAF7}" type="VALUE">
                      <a:rPr lang="en-US" baseline="0"/>
                      <a:pPr algn="r">
                        <a:defRPr sz="1000" b="0" i="0" u="none" strike="noStrike" kern="1200" baseline="0">
                          <a:solidFill>
                            <a:srgbClr val="000000"/>
                          </a:solidFill>
                          <a:latin typeface="Calibri"/>
                          <a:ea typeface="Calibri"/>
                          <a:cs typeface="Calibri"/>
                        </a:defRPr>
                      </a:pPr>
                      <a:t>[VALUE]</a:t>
                    </a:fld>
                    <a:r>
                      <a:rPr lang="en-US" baseline="0"/>
                      <a:t>
</a:t>
                    </a:r>
                    <a:fld id="{5699A6A9-21E9-4B81-B709-73B857F0D2EB}" type="PERCENTAGE">
                      <a:rPr lang="en-US" b="1" baseline="0"/>
                      <a:pPr algn="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28058928783214476"/>
                      <c:h val="0.12730094429219219"/>
                    </c:manualLayout>
                  </c15:layout>
                  <c15:dlblFieldTable/>
                  <c15:showDataLabelsRange val="0"/>
                </c:ext>
              </c:extLst>
            </c:dLbl>
            <c:dLbl>
              <c:idx val="2"/>
              <c:layout>
                <c:manualLayout>
                  <c:x val="0.14761088208683243"/>
                  <c:y val="-0.18751892899712311"/>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0D6332BF-4091-4FE7-BE9E-09F3125B41B7}" type="CATEGORYNAME">
                      <a:rPr lang="en-US"/>
                      <a:pPr algn="l">
                        <a:defRPr sz="1000" b="0" i="0" u="none" strike="noStrike" kern="1200" baseline="0">
                          <a:solidFill>
                            <a:srgbClr val="000000"/>
                          </a:solidFill>
                          <a:latin typeface="Calibri"/>
                          <a:ea typeface="Calibri"/>
                          <a:cs typeface="Calibri"/>
                        </a:defRPr>
                      </a:pPr>
                      <a:t>[CATEGORY NAME]</a:t>
                    </a:fld>
                    <a:r>
                      <a:rPr lang="en-US" baseline="0"/>
                      <a:t>
</a:t>
                    </a:r>
                    <a:fld id="{34F170DC-7522-4C6A-91AF-CC36D351E15A}" type="VALUE">
                      <a:rPr lang="en-US" baseline="0"/>
                      <a:pPr algn="l">
                        <a:defRPr sz="1000" b="0" i="0" u="none" strike="noStrike" kern="1200" baseline="0">
                          <a:solidFill>
                            <a:srgbClr val="000000"/>
                          </a:solidFill>
                          <a:latin typeface="Calibri"/>
                          <a:ea typeface="Calibri"/>
                          <a:cs typeface="Calibri"/>
                        </a:defRPr>
                      </a:pPr>
                      <a:t>[VALUE]</a:t>
                    </a:fld>
                    <a:r>
                      <a:rPr lang="en-US" baseline="0"/>
                      <a:t>
</a:t>
                    </a:r>
                    <a:fld id="{9903E322-641F-4A78-B897-BDF900B4363A}" type="PERCENTAGE">
                      <a:rPr lang="en-US" b="1" baseline="0"/>
                      <a:pPr algn="l">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3297959562520302"/>
                      <c:h val="0.12552612285097106"/>
                    </c:manualLayout>
                  </c15:layout>
                  <c15:dlblFieldTable/>
                  <c15:showDataLabelsRange val="0"/>
                </c:ext>
              </c:extLst>
            </c:dLbl>
            <c:dLbl>
              <c:idx val="3"/>
              <c:layout>
                <c:manualLayout>
                  <c:x val="0.24028049456500958"/>
                  <c:y val="-0.11273464705626962"/>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83F8E3F0-1059-4C97-A53F-1DCB2F4A33AA}" type="CATEGORYNAME">
                      <a:rPr lang="en-US"/>
                      <a:pPr algn="r">
                        <a:defRPr sz="1000" b="0" i="0" u="none" strike="noStrike" kern="1200" baseline="0">
                          <a:solidFill>
                            <a:srgbClr val="000000"/>
                          </a:solidFill>
                          <a:latin typeface="Calibri"/>
                          <a:ea typeface="Calibri"/>
                          <a:cs typeface="Calibri"/>
                        </a:defRPr>
                      </a:pPr>
                      <a:t>[CATEGORY NAME]</a:t>
                    </a:fld>
                    <a:r>
                      <a:rPr lang="en-US" baseline="0"/>
                      <a:t>
</a:t>
                    </a:r>
                    <a:fld id="{8DDAA71D-BCA5-40D4-A183-A94D74337DBB}" type="VALUE">
                      <a:rPr lang="en-US" baseline="0"/>
                      <a:pPr algn="r">
                        <a:defRPr sz="1000" b="0" i="0" u="none" strike="noStrike" kern="1200" baseline="0">
                          <a:solidFill>
                            <a:srgbClr val="000000"/>
                          </a:solidFill>
                          <a:latin typeface="Calibri"/>
                          <a:ea typeface="Calibri"/>
                          <a:cs typeface="Calibri"/>
                        </a:defRPr>
                      </a:pPr>
                      <a:t>[VALUE]</a:t>
                    </a:fld>
                    <a:r>
                      <a:rPr lang="en-US" baseline="0"/>
                      <a:t>
</a:t>
                    </a:r>
                    <a:fld id="{2195F3E4-8433-4D5E-925F-CE9B45EB8848}" type="PERCENTAGE">
                      <a:rPr lang="en-US" b="1" baseline="0"/>
                      <a:pPr algn="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26375276213003018"/>
                      <c:h val="0.13577269770222408"/>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9'!$C$125,'Anexa 9'!$E$125,'Anexa 9'!$G$125,'Anexa 9'!$I$125)</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9'!$C$115,'Anexa 9'!$E$115,'Anexa 9'!$G$115,'Anexa 9'!$I$115)</c:f>
              <c:numCache>
                <c:formatCode>General</c:formatCode>
                <c:ptCount val="4"/>
                <c:pt idx="0">
                  <c:v>1136</c:v>
                </c:pt>
                <c:pt idx="1">
                  <c:v>18</c:v>
                </c:pt>
                <c:pt idx="2">
                  <c:v>89</c:v>
                </c:pt>
                <c:pt idx="3">
                  <c:v>15</c:v>
                </c:pt>
              </c:numCache>
            </c:numRef>
          </c:val>
        </c:ser>
        <c:dLbls/>
        <c:firstSliceAng val="29"/>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991371200331023"/>
          <c:y val="4.0613294245044756E-2"/>
          <c:w val="0.77941169498843921"/>
          <c:h val="0.88107093477779552"/>
        </c:manualLayout>
      </c:layout>
      <c:barChart>
        <c:barDir val="bar"/>
        <c:grouping val="clustered"/>
        <c:ser>
          <c:idx val="0"/>
          <c:order val="0"/>
          <c:tx>
            <c:strRef>
              <c:f>'Anexa 9'!$B$122</c:f>
              <c:strCache>
                <c:ptCount val="1"/>
                <c:pt idx="0">
                  <c:v>% Bunuri</c:v>
                </c:pt>
              </c:strCache>
            </c:strRef>
          </c:tx>
          <c:spPr>
            <a:solidFill>
              <a:schemeClr val="accent5">
                <a:lumMod val="50000"/>
              </a:schemeClr>
            </a:solidFill>
            <a:ln>
              <a:solidFill>
                <a:schemeClr val="accent5">
                  <a:lumMod val="50000"/>
                </a:schemeClr>
              </a:solidFill>
            </a:ln>
          </c:spPr>
          <c:dLbls>
            <c:dLbl>
              <c:idx val="0"/>
              <c:spPr>
                <a:noFill/>
                <a:ln>
                  <a:noFill/>
                </a:ln>
                <a:effectLst/>
              </c:spPr>
              <c:txPr>
                <a:bodyPr wrap="square" lIns="38100" tIns="19050" rIns="38100" bIns="19050" anchor="ctr">
                  <a:spAutoFit/>
                </a:bodyPr>
                <a:lstStyle/>
                <a:p>
                  <a:pPr>
                    <a:defRPr sz="1200" b="1">
                      <a:solidFill>
                        <a:schemeClr val="bg1"/>
                      </a:solidFill>
                    </a:defRPr>
                  </a:pPr>
                  <a:endParaRPr lang="en-US"/>
                </a:p>
              </c:txPr>
            </c:dLbl>
            <c:dLbl>
              <c:idx val="1"/>
              <c:spPr>
                <a:noFill/>
                <a:ln>
                  <a:noFill/>
                </a:ln>
                <a:effectLst/>
              </c:spPr>
              <c:txPr>
                <a:bodyPr wrap="square" lIns="38100" tIns="19050" rIns="38100" bIns="19050" anchor="ctr">
                  <a:spAutoFit/>
                </a:bodyPr>
                <a:lstStyle/>
                <a:p>
                  <a:pPr>
                    <a:defRPr sz="1200" b="1">
                      <a:solidFill>
                        <a:schemeClr val="bg1"/>
                      </a:solidFill>
                    </a:defRPr>
                  </a:pPr>
                  <a:endParaRPr lang="en-US"/>
                </a:p>
              </c:txPr>
            </c:dLbl>
            <c:dLbl>
              <c:idx val="2"/>
              <c:spPr>
                <a:noFill/>
                <a:ln>
                  <a:noFill/>
                </a:ln>
                <a:effectLst/>
              </c:spPr>
              <c:txPr>
                <a:bodyPr wrap="square" lIns="38100" tIns="19050" rIns="38100" bIns="19050" anchor="ctr">
                  <a:spAutoFit/>
                </a:bodyPr>
                <a:lstStyle/>
                <a:p>
                  <a:pPr>
                    <a:defRPr sz="1200" b="1">
                      <a:solidFill>
                        <a:schemeClr val="bg1"/>
                      </a:solidFill>
                    </a:defRPr>
                  </a:pPr>
                  <a:endParaRPr lang="en-US"/>
                </a:p>
              </c:txPr>
            </c:dLbl>
            <c:dLbl>
              <c:idx val="3"/>
              <c:layout>
                <c:manualLayout>
                  <c:x val="-2.6015540739313353E-3"/>
                  <c:y val="0"/>
                </c:manualLayout>
              </c:layout>
              <c:dLblPos val="outEnd"/>
              <c:showVal val="1"/>
              <c:extLst>
                <c:ext xmlns:c15="http://schemas.microsoft.com/office/drawing/2012/chart" uri="{CE6537A1-D6FC-4f65-9D91-7224C49458BB}"/>
              </c:extLst>
            </c:dLbl>
            <c:dLbl>
              <c:idx val="4"/>
              <c:layout>
                <c:manualLayout>
                  <c:x val="-9.1745331810078631E-4"/>
                  <c:y val="0"/>
                </c:manualLayout>
              </c:layout>
              <c:spPr>
                <a:noFill/>
                <a:ln>
                  <a:noFill/>
                </a:ln>
                <a:effectLst/>
              </c:spPr>
              <c:txPr>
                <a:bodyPr wrap="square" lIns="38100" tIns="19050" rIns="38100" bIns="19050" anchor="ctr">
                  <a:spAutoFit/>
                </a:bodyPr>
                <a:lstStyle/>
                <a:p>
                  <a:pPr>
                    <a:defRPr sz="1200" b="1">
                      <a:solidFill>
                        <a:sysClr val="windowText" lastClr="000000"/>
                      </a:solidFill>
                    </a:defRPr>
                  </a:pPr>
                  <a:endParaRPr lang="en-US"/>
                </a:p>
              </c:txPr>
              <c:dLblPos val="outEnd"/>
              <c:showVal val="1"/>
              <c:extLst>
                <c:ext xmlns:c15="http://schemas.microsoft.com/office/drawing/2012/chart" uri="{CE6537A1-D6FC-4f65-9D91-7224C49458BB}"/>
              </c:extLst>
            </c:dLbl>
            <c:dLbl>
              <c:idx val="5"/>
              <c:layout>
                <c:manualLayout>
                  <c:x val="-4.4684128332344412E-3"/>
                  <c:y val="0"/>
                </c:manualLayout>
              </c:layout>
              <c:dLblPos val="outEnd"/>
              <c:showVal val="1"/>
              <c:extLst>
                <c:ext xmlns:c15="http://schemas.microsoft.com/office/drawing/2012/chart" uri="{CE6537A1-D6FC-4f65-9D91-7224C49458BB}"/>
              </c:extLst>
            </c:dLbl>
            <c:dLbl>
              <c:idx val="6"/>
              <c:layout>
                <c:manualLayout>
                  <c:x val="-4.0374662047787157E-3"/>
                  <c:y val="-4.4123036215520601E-17"/>
                </c:manualLayout>
              </c:layout>
              <c:dLblPos val="outEnd"/>
              <c:showVal val="1"/>
              <c:extLst>
                <c:ext xmlns:c15="http://schemas.microsoft.com/office/drawing/2012/chart" uri="{CE6537A1-D6FC-4f65-9D91-7224C49458BB}"/>
              </c:extLst>
            </c:dLbl>
            <c:dLbl>
              <c:idx val="7"/>
              <c:spPr>
                <a:noFill/>
                <a:ln>
                  <a:noFill/>
                </a:ln>
                <a:effectLst/>
              </c:spPr>
              <c:txPr>
                <a:bodyPr wrap="square" lIns="38100" tIns="19050" rIns="38100" bIns="19050" anchor="ctr">
                  <a:spAutoFit/>
                </a:bodyPr>
                <a:lstStyle/>
                <a:p>
                  <a:pPr>
                    <a:defRPr sz="1200" b="1">
                      <a:solidFill>
                        <a:schemeClr val="bg1"/>
                      </a:solidFill>
                    </a:defRPr>
                  </a:pPr>
                  <a:endParaRPr lang="en-US"/>
                </a:p>
              </c:txPr>
            </c:dLbl>
            <c:dLbl>
              <c:idx val="8"/>
              <c:spPr>
                <a:noFill/>
                <a:ln>
                  <a:noFill/>
                </a:ln>
                <a:effectLst/>
              </c:spPr>
              <c:txPr>
                <a:bodyPr wrap="square" lIns="38100" tIns="19050" rIns="38100" bIns="19050" anchor="ctr">
                  <a:spAutoFit/>
                </a:bodyPr>
                <a:lstStyle/>
                <a:p>
                  <a:pPr>
                    <a:defRPr sz="1200" b="1">
                      <a:solidFill>
                        <a:schemeClr val="bg1"/>
                      </a:solidFill>
                    </a:defRPr>
                  </a:pPr>
                  <a:endParaRPr lang="en-US"/>
                </a:p>
              </c:txPr>
            </c:dLbl>
            <c:spPr>
              <a:noFill/>
              <a:ln>
                <a:noFill/>
              </a:ln>
              <a:effectLst/>
            </c:spPr>
            <c:txPr>
              <a:bodyPr wrap="square" lIns="38100" tIns="19050" rIns="38100" bIns="19050" anchor="ctr">
                <a:spAutoFit/>
              </a:bodyPr>
              <a:lstStyle/>
              <a:p>
                <a:pPr>
                  <a:defRPr sz="1200" b="1"/>
                </a:pPr>
                <a:endParaRPr lang="en-US"/>
              </a:p>
            </c:txPr>
            <c:dLblPos val="inEnd"/>
            <c:showVal val="1"/>
            <c:extLst>
              <c:ext xmlns:c15="http://schemas.microsoft.com/office/drawing/2012/chart" uri="{CE6537A1-D6FC-4f65-9D91-7224C49458BB}">
                <c15:showLeaderLines val="1"/>
              </c:ext>
            </c:extLst>
          </c:dLbls>
          <c:cat>
            <c:strRef>
              <c:f>'Anexa 9'!$C$125:$K$125</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9'!$C$122:$K$122</c:f>
              <c:numCache>
                <c:formatCode>#,##0.00</c:formatCode>
                <c:ptCount val="9"/>
                <c:pt idx="0" formatCode="0.00">
                  <c:v>17.077464788732396</c:v>
                </c:pt>
                <c:pt idx="1">
                  <c:v>9.1212766623001826</c:v>
                </c:pt>
                <c:pt idx="2" formatCode="0.00">
                  <c:v>11.111111111111111</c:v>
                </c:pt>
                <c:pt idx="3">
                  <c:v>28.93107690499096</c:v>
                </c:pt>
                <c:pt idx="4" formatCode="0.00">
                  <c:v>6.7415730337078648</c:v>
                </c:pt>
                <c:pt idx="5">
                  <c:v>42.539559873791511</c:v>
                </c:pt>
                <c:pt idx="6" formatCode="0.00">
                  <c:v>13.333333333333334</c:v>
                </c:pt>
                <c:pt idx="7" formatCode="0.00">
                  <c:v>16.216216216216218</c:v>
                </c:pt>
                <c:pt idx="8">
                  <c:v>8.6801136765317111</c:v>
                </c:pt>
              </c:numCache>
            </c:numRef>
          </c:val>
        </c:ser>
        <c:ser>
          <c:idx val="1"/>
          <c:order val="1"/>
          <c:tx>
            <c:strRef>
              <c:f>'Anexa 9'!$B$123</c:f>
              <c:strCache>
                <c:ptCount val="1"/>
                <c:pt idx="0">
                  <c:v>% Lucrări</c:v>
                </c:pt>
              </c:strCache>
            </c:strRef>
          </c:tx>
          <c:spPr>
            <a:solidFill>
              <a:srgbClr val="DAE3F3"/>
            </a:solidFill>
            <a:ln>
              <a:solidFill>
                <a:schemeClr val="accent5">
                  <a:lumMod val="50000"/>
                </a:schemeClr>
              </a:solidFill>
            </a:ln>
          </c:spPr>
          <c:dLbls>
            <c:dLbl>
              <c:idx val="0"/>
              <c:layout>
                <c:manualLayout>
                  <c:x val="-2.9383742250974404E-3"/>
                  <c:y val="0"/>
                </c:manualLayout>
              </c:layout>
              <c:dLblPos val="outEnd"/>
              <c:showVal val="1"/>
              <c:extLst>
                <c:ext xmlns:c15="http://schemas.microsoft.com/office/drawing/2012/chart" uri="{CE6537A1-D6FC-4f65-9D91-7224C49458BB}"/>
              </c:extLst>
            </c:dLbl>
            <c:dLbl>
              <c:idx val="1"/>
              <c:layout>
                <c:manualLayout>
                  <c:x val="-5.1636259065778942E-3"/>
                  <c:y val="-1.7665157769393611E-16"/>
                </c:manualLayout>
              </c:layout>
              <c:dLblPos val="outEnd"/>
              <c:showVal val="1"/>
              <c:extLst>
                <c:ext xmlns:c15="http://schemas.microsoft.com/office/drawing/2012/chart" uri="{CE6537A1-D6FC-4f65-9D91-7224C49458BB}"/>
              </c:extLst>
            </c:dLbl>
            <c:dLbl>
              <c:idx val="2"/>
              <c:layout>
                <c:manualLayout>
                  <c:x val="6.702822766558842E-4"/>
                  <c:y val="0"/>
                </c:manualLayout>
              </c:layout>
              <c:dLblPos val="outEnd"/>
              <c:showVal val="1"/>
              <c:extLst>
                <c:ext xmlns:c15="http://schemas.microsoft.com/office/drawing/2012/chart" uri="{CE6537A1-D6FC-4f65-9D91-7224C49458BB}"/>
              </c:extLst>
            </c:dLbl>
            <c:dLbl>
              <c:idx val="3"/>
              <c:layout>
                <c:manualLayout>
                  <c:x val="-3.2055916622461393E-3"/>
                  <c:y val="0"/>
                </c:manualLayout>
              </c:layout>
              <c:dLblPos val="outEnd"/>
              <c:showVal val="1"/>
              <c:extLst>
                <c:ext xmlns:c15="http://schemas.microsoft.com/office/drawing/2012/chart" uri="{CE6537A1-D6FC-4f65-9D91-7224C49458BB}"/>
              </c:extLst>
            </c:dLbl>
            <c:dLbl>
              <c:idx val="4"/>
              <c:layout>
                <c:manualLayout>
                  <c:x val="-3.4043257272695E-3"/>
                  <c:y val="0"/>
                </c:manualLayout>
              </c:layout>
              <c:dLblPos val="outEnd"/>
              <c:showVal val="1"/>
              <c:extLst>
                <c:ext xmlns:c15="http://schemas.microsoft.com/office/drawing/2012/chart" uri="{CE6537A1-D6FC-4f65-9D91-7224C49458BB}"/>
              </c:extLst>
            </c:dLbl>
            <c:dLbl>
              <c:idx val="5"/>
              <c:layout>
                <c:manualLayout>
                  <c:x val="-2.7772907509898805E-3"/>
                  <c:y val="-4.416289442348404E-17"/>
                </c:manualLayout>
              </c:layout>
              <c:dLblPos val="outEnd"/>
              <c:showVal val="1"/>
              <c:extLst>
                <c:ext xmlns:c15="http://schemas.microsoft.com/office/drawing/2012/chart" uri="{CE6537A1-D6FC-4f65-9D91-7224C49458BB}"/>
              </c:extLst>
            </c:dLbl>
            <c:dLbl>
              <c:idx val="6"/>
              <c:layout>
                <c:manualLayout>
                  <c:x val="-4.0374662047787157E-3"/>
                  <c:y val="-4.4123036215520601E-17"/>
                </c:manualLayout>
              </c:layout>
              <c:dLblPos val="outEnd"/>
              <c:showVal val="1"/>
              <c:extLst>
                <c:ext xmlns:c15="http://schemas.microsoft.com/office/drawing/2012/chart" uri="{CE6537A1-D6FC-4f65-9D91-7224C49458BB}"/>
              </c:extLst>
            </c:dLbl>
            <c:dLbl>
              <c:idx val="7"/>
              <c:layout>
                <c:manualLayout>
                  <c:x val="-5.2711844865726536E-3"/>
                  <c:y val="-2.2061518107760301E-17"/>
                </c:manualLayout>
              </c:layout>
              <c:dLblPos val="outEnd"/>
              <c:showVal val="1"/>
              <c:extLst>
                <c:ext xmlns:c15="http://schemas.microsoft.com/office/drawing/2012/chart" uri="{CE6537A1-D6FC-4f65-9D91-7224C49458BB}"/>
              </c:extLst>
            </c:dLbl>
            <c:dLbl>
              <c:idx val="8"/>
              <c:layout>
                <c:manualLayout>
                  <c:x val="-2.7742380003750811E-3"/>
                  <c:y val="0"/>
                </c:manualLayout>
              </c:layout>
              <c:dLblPos val="outEnd"/>
              <c:showVal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b="1"/>
                </a:pPr>
                <a:endParaRPr lang="en-US"/>
              </a:p>
            </c:txPr>
            <c:dLblPos val="inEnd"/>
            <c:showVal val="1"/>
            <c:extLst>
              <c:ext xmlns:c15="http://schemas.microsoft.com/office/drawing/2012/chart" uri="{CE6537A1-D6FC-4f65-9D91-7224C49458BB}">
                <c15:showLeaderLines val="1"/>
              </c:ext>
            </c:extLst>
          </c:dLbls>
          <c:cat>
            <c:strRef>
              <c:f>'Anexa 9'!$C$125:$K$125</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9'!$C$123:$K$123</c:f>
              <c:numCache>
                <c:formatCode>#,##0.00</c:formatCode>
                <c:ptCount val="9"/>
                <c:pt idx="0" formatCode="0.00">
                  <c:v>35.2112676056338</c:v>
                </c:pt>
                <c:pt idx="1">
                  <c:v>14.89322470466033</c:v>
                </c:pt>
                <c:pt idx="2" formatCode="0.00">
                  <c:v>72.222222222222229</c:v>
                </c:pt>
                <c:pt idx="3">
                  <c:v>51.049868912098937</c:v>
                </c:pt>
                <c:pt idx="4" formatCode="0.00">
                  <c:v>12.359550561797754</c:v>
                </c:pt>
                <c:pt idx="5">
                  <c:v>14.06132303454536</c:v>
                </c:pt>
                <c:pt idx="6" formatCode="0.00">
                  <c:v>26.666666666666668</c:v>
                </c:pt>
                <c:pt idx="7" formatCode="0.00">
                  <c:v>34.02225755166932</c:v>
                </c:pt>
                <c:pt idx="8">
                  <c:v>15.101042823314986</c:v>
                </c:pt>
              </c:numCache>
            </c:numRef>
          </c:val>
        </c:ser>
        <c:ser>
          <c:idx val="2"/>
          <c:order val="2"/>
          <c:tx>
            <c:strRef>
              <c:f>'Anexa 9'!$B$124</c:f>
              <c:strCache>
                <c:ptCount val="1"/>
                <c:pt idx="0">
                  <c:v>% Servicii</c:v>
                </c:pt>
              </c:strCache>
            </c:strRef>
          </c:tx>
          <c:spPr>
            <a:solidFill>
              <a:srgbClr val="92D050"/>
            </a:solidFill>
            <a:ln cap="flat">
              <a:solidFill>
                <a:schemeClr val="accent5">
                  <a:lumMod val="50000"/>
                </a:schemeClr>
              </a:solidFill>
            </a:ln>
          </c:spPr>
          <c:dLbls>
            <c:spPr>
              <a:noFill/>
              <a:ln>
                <a:noFill/>
              </a:ln>
              <a:effectLst/>
            </c:spPr>
            <c:txPr>
              <a:bodyPr wrap="square" lIns="38100" tIns="19050" rIns="38100" bIns="19050" anchor="ctr">
                <a:spAutoFit/>
              </a:bodyPr>
              <a:lstStyle/>
              <a:p>
                <a:pPr>
                  <a:defRPr sz="1200" b="1"/>
                </a:pPr>
                <a:endParaRPr lang="en-US"/>
              </a:p>
            </c:txPr>
            <c:dLblPos val="inEnd"/>
            <c:showVal val="1"/>
            <c:extLst>
              <c:ext xmlns:c15="http://schemas.microsoft.com/office/drawing/2012/chart" uri="{CE6537A1-D6FC-4f65-9D91-7224C49458BB}">
                <c15:showLeaderLines val="1"/>
              </c:ext>
            </c:extLst>
          </c:dLbls>
          <c:cat>
            <c:strRef>
              <c:f>'Anexa 9'!$C$125:$K$125</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9'!$C$124:$K$124</c:f>
              <c:numCache>
                <c:formatCode>#,##0.00</c:formatCode>
                <c:ptCount val="9"/>
                <c:pt idx="0" formatCode="0.00">
                  <c:v>47.7112676056338</c:v>
                </c:pt>
                <c:pt idx="1">
                  <c:v>75.985498633039484</c:v>
                </c:pt>
                <c:pt idx="2" formatCode="0.00">
                  <c:v>16.666666666666668</c:v>
                </c:pt>
                <c:pt idx="3">
                  <c:v>20.0190541829101</c:v>
                </c:pt>
                <c:pt idx="4" formatCode="0.00">
                  <c:v>80.898876404494388</c:v>
                </c:pt>
                <c:pt idx="5">
                  <c:v>43.399117091663143</c:v>
                </c:pt>
                <c:pt idx="6" formatCode="0.00">
                  <c:v>60</c:v>
                </c:pt>
                <c:pt idx="7" formatCode="0.00">
                  <c:v>49.76152623211447</c:v>
                </c:pt>
                <c:pt idx="8">
                  <c:v>76.218843500153312</c:v>
                </c:pt>
              </c:numCache>
            </c:numRef>
          </c:val>
        </c:ser>
        <c:dLbls/>
        <c:gapWidth val="30"/>
        <c:axId val="139885952"/>
        <c:axId val="139789440"/>
      </c:barChart>
      <c:catAx>
        <c:axId val="139885952"/>
        <c:scaling>
          <c:orientation val="minMax"/>
        </c:scaling>
        <c:axPos val="l"/>
        <c:numFmt formatCode="General" sourceLinked="1"/>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en-US"/>
          </a:p>
        </c:txPr>
        <c:crossAx val="139789440"/>
        <c:crosses val="autoZero"/>
        <c:auto val="1"/>
        <c:lblAlgn val="ctr"/>
        <c:lblOffset val="100"/>
      </c:catAx>
      <c:valAx>
        <c:axId val="139789440"/>
        <c:scaling>
          <c:orientation val="minMax"/>
          <c:max val="100"/>
        </c:scaling>
        <c:axPos val="b"/>
        <c:majorGridlines>
          <c:spPr>
            <a:ln w="9525" cap="flat" cmpd="sng" algn="ctr">
              <a:solidFill>
                <a:schemeClr val="tx1">
                  <a:lumMod val="15000"/>
                  <a:lumOff val="85000"/>
                </a:schemeClr>
              </a:solidFill>
              <a:round/>
            </a:ln>
            <a:effectLst/>
          </c:spPr>
        </c:majorGridlines>
        <c:numFmt formatCode="0.00" sourceLinked="1"/>
        <c:maj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en-US"/>
          </a:p>
        </c:txPr>
        <c:crossAx val="139885952"/>
        <c:crosses val="autoZero"/>
        <c:crossBetween val="between"/>
      </c:valAx>
      <c:spPr>
        <a:noFill/>
        <a:ln w="25400">
          <a:noFill/>
        </a:ln>
      </c:spPr>
    </c:plotArea>
    <c:legend>
      <c:legendPos val="b"/>
      <c:layout>
        <c:manualLayout>
          <c:xMode val="edge"/>
          <c:yMode val="edge"/>
          <c:x val="0.37746511415802758"/>
          <c:y val="0.9647140780317176"/>
          <c:w val="0.32462053729770279"/>
          <c:h val="2.3491281021924777E-2"/>
        </c:manualLayout>
      </c:layout>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en-US"/>
        </a:p>
      </c:txPr>
    </c:legend>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spPr>
            <a:ln w="25400">
              <a:solidFill>
                <a:schemeClr val="bg1"/>
              </a:solidFill>
            </a:ln>
          </c:spPr>
          <c:dPt>
            <c:idx val="0"/>
            <c:spPr>
              <a:solidFill>
                <a:schemeClr val="accent5">
                  <a:lumMod val="50000"/>
                </a:schemeClr>
              </a:solidFill>
              <a:ln w="25400" cap="flat" cmpd="sng" algn="ctr">
                <a:solidFill>
                  <a:schemeClr val="bg1"/>
                </a:solidFill>
                <a:prstDash val="solid"/>
                <a:round/>
              </a:ln>
              <a:effectLst/>
            </c:spPr>
          </c:dPt>
          <c:dPt>
            <c:idx val="1"/>
            <c:spPr>
              <a:solidFill>
                <a:schemeClr val="accent5"/>
              </a:solidFill>
              <a:ln w="25400" cap="flat" cmpd="sng" algn="ctr">
                <a:solidFill>
                  <a:schemeClr val="bg1"/>
                </a:solidFill>
                <a:prstDash val="solid"/>
                <a:round/>
              </a:ln>
              <a:effectLst/>
            </c:spPr>
          </c:dPt>
          <c:dPt>
            <c:idx val="2"/>
            <c:spPr>
              <a:solidFill>
                <a:schemeClr val="accent5">
                  <a:tint val="65000"/>
                </a:schemeClr>
              </a:solidFill>
              <a:ln w="25400" cap="flat" cmpd="sng" algn="ctr">
                <a:solidFill>
                  <a:schemeClr val="bg1"/>
                </a:solidFill>
                <a:prstDash val="solid"/>
                <a:round/>
              </a:ln>
              <a:effectLst/>
            </c:spPr>
          </c:dPt>
          <c:dLbls>
            <c:dLbl>
              <c:idx val="0"/>
              <c:layout>
                <c:manualLayout>
                  <c:x val="-1.3046264246961824E-2"/>
                  <c:y val="0.16519532439928614"/>
                </c:manualLayout>
              </c:layout>
              <c:tx>
                <c:rich>
                  <a:bodyPr/>
                  <a:lstStyle/>
                  <a:p>
                    <a:fld id="{169C8C5B-2A3E-424E-B123-92F2101E9578}" type="CATEGORYNAME">
                      <a:rPr lang="en-US"/>
                      <a:pPr/>
                      <a:t>[CATEGORY NAME]</a:t>
                    </a:fld>
                    <a:r>
                      <a:rPr lang="en-US" baseline="0"/>
                      <a:t>
</a:t>
                    </a:r>
                    <a:fld id="{3721DA55-C303-4F0F-9360-9C7F65231595}" type="VALUE">
                      <a:rPr lang="en-US" baseline="0"/>
                      <a:pPr/>
                      <a:t>[VALUE]</a:t>
                    </a:fld>
                    <a:r>
                      <a:rPr lang="en-US" baseline="0"/>
                      <a:t>
</a:t>
                    </a:r>
                    <a:fld id="{BE6F4DA3-2FA6-4240-985C-DC4BE0BF5544}" type="PERCENTAGE">
                      <a:rPr lang="en-US" b="1" baseline="0"/>
                      <a:pPr/>
                      <a:t>[PERCENTAGE]</a:t>
                    </a:fld>
                    <a:endParaRPr lang="en-US" baseline="0"/>
                  </a:p>
                </c:rich>
              </c:tx>
              <c:showVal val="1"/>
              <c:showCatName val="1"/>
              <c:showPercent val="1"/>
              <c:separator>
</c:separator>
              <c:extLst>
                <c:ext xmlns:c15="http://schemas.microsoft.com/office/drawing/2012/chart" uri="{CE6537A1-D6FC-4f65-9D91-7224C49458BB}">
                  <c15:layout>
                    <c:manualLayout>
                      <c:w val="0.242466517232345"/>
                      <c:h val="0.11568137446447307"/>
                    </c:manualLayout>
                  </c15:layout>
                  <c15:dlblFieldTable/>
                  <c15:showDataLabelsRange val="0"/>
                </c:ext>
              </c:extLst>
            </c:dLbl>
            <c:dLbl>
              <c:idx val="1"/>
              <c:layout>
                <c:manualLayout>
                  <c:x val="-0.18098908736463443"/>
                  <c:y val="-0.17524098601816171"/>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2FEB123-DE9B-4460-91F1-56AE4F439F27}" type="CATEGORYNAME">
                      <a:rPr lang="en-US"/>
                      <a:pPr algn="r">
                        <a:defRPr sz="1000" b="0" i="0" u="none" strike="noStrike" kern="1200" baseline="0">
                          <a:solidFill>
                            <a:srgbClr val="000000"/>
                          </a:solidFill>
                          <a:latin typeface="Calibri"/>
                          <a:ea typeface="Calibri"/>
                          <a:cs typeface="Calibri"/>
                        </a:defRPr>
                      </a:pPr>
                      <a:t>[CATEGORY NAME]</a:t>
                    </a:fld>
                    <a:r>
                      <a:rPr lang="en-US" baseline="0"/>
                      <a:t>
</a:t>
                    </a:r>
                    <a:fld id="{27EA3701-7A2D-4DD5-B95D-A81D5DDFAAC9}" type="VALUE">
                      <a:rPr lang="en-US" baseline="0"/>
                      <a:pPr algn="r">
                        <a:defRPr sz="1000" b="0" i="0" u="none" strike="noStrike" kern="1200" baseline="0">
                          <a:solidFill>
                            <a:srgbClr val="000000"/>
                          </a:solidFill>
                          <a:latin typeface="Calibri"/>
                          <a:ea typeface="Calibri"/>
                          <a:cs typeface="Calibri"/>
                        </a:defRPr>
                      </a:pPr>
                      <a:t>[VALUE]</a:t>
                    </a:fld>
                    <a:r>
                      <a:rPr lang="en-US" baseline="0"/>
                      <a:t>
</a:t>
                    </a:r>
                    <a:fld id="{DB12B236-DFA6-45F8-9CE9-52FB3EDD6893}" type="PERCENTAGE">
                      <a:rPr lang="en-US" b="1" baseline="0"/>
                      <a:pPr algn="r">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2850681238514806"/>
                      <c:h val="0.12329375360233207"/>
                    </c:manualLayout>
                  </c15:layout>
                  <c15:dlblFieldTable/>
                  <c15:showDataLabelsRange val="0"/>
                </c:ext>
              </c:extLst>
            </c:dLbl>
            <c:dLbl>
              <c:idx val="2"/>
              <c:layout>
                <c:manualLayout>
                  <c:x val="0.18471757448777337"/>
                  <c:y val="-0.17524098601816171"/>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D427DA6-6F77-4D53-A3CD-80CE6A16605D}" type="CATEGORYNAME">
                      <a:rPr lang="en-US"/>
                      <a:pPr algn="l">
                        <a:defRPr sz="1000" b="0" i="0" u="none" strike="noStrike" kern="1200" baseline="0">
                          <a:solidFill>
                            <a:srgbClr val="000000"/>
                          </a:solidFill>
                          <a:latin typeface="Calibri"/>
                          <a:ea typeface="Calibri"/>
                          <a:cs typeface="Calibri"/>
                        </a:defRPr>
                      </a:pPr>
                      <a:t>[CATEGORY NAME]</a:t>
                    </a:fld>
                    <a:r>
                      <a:rPr lang="en-US" baseline="0"/>
                      <a:t>
</a:t>
                    </a:r>
                    <a:fld id="{35CC9A3D-CB7A-4597-9D41-2D87846E2772}" type="VALUE">
                      <a:rPr lang="en-US" baseline="0"/>
                      <a:pPr algn="l">
                        <a:defRPr sz="1000" b="0" i="0" u="none" strike="noStrike" kern="1200" baseline="0">
                          <a:solidFill>
                            <a:srgbClr val="000000"/>
                          </a:solidFill>
                          <a:latin typeface="Calibri"/>
                          <a:ea typeface="Calibri"/>
                          <a:cs typeface="Calibri"/>
                        </a:defRPr>
                      </a:pPr>
                      <a:t>[VALUE]</a:t>
                    </a:fld>
                    <a:r>
                      <a:rPr lang="en-US" baseline="0"/>
                      <a:t>
</a:t>
                    </a:r>
                    <a:fld id="{49BE2388-1E35-47B1-9518-37F69C91FCB1}" type="PERCENTAGE">
                      <a:rPr lang="en-US" b="1" baseline="0"/>
                      <a:pPr algn="l">
                        <a:defRPr sz="1000" b="0" i="0" u="none" strike="noStrike" kern="1200" baseline="0">
                          <a:solidFill>
                            <a:srgbClr val="000000"/>
                          </a:solidFill>
                          <a:latin typeface="Calibri"/>
                          <a:ea typeface="Calibri"/>
                          <a:cs typeface="Calibri"/>
                        </a:defRPr>
                      </a:pPr>
                      <a:t>[PERCENTAGE]</a:t>
                    </a:fld>
                    <a:endParaRPr lang="en-US" baseline="0"/>
                  </a:p>
                </c:rich>
              </c:tx>
              <c:numFmt formatCode="#,##0.00%;#,##0.00%;" sourceLinked="0"/>
              <c:spPr>
                <a:noFill/>
                <a:ln w="25400">
                  <a:noFill/>
                </a:ln>
                <a:effectLst/>
              </c:spPr>
              <c:showVal val="1"/>
              <c:showCatName val="1"/>
              <c:showPercent val="1"/>
              <c:separator>
</c:separator>
              <c:extLst>
                <c:ext xmlns:c15="http://schemas.microsoft.com/office/drawing/2012/chart" uri="{CE6537A1-D6FC-4f65-9D91-7224C49458BB}">
                  <c15:layout>
                    <c:manualLayout>
                      <c:w val="0.37928299618325667"/>
                      <c:h val="0.12375147718685617"/>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n-US"/>
              </a:p>
            </c:txPr>
            <c:showVal val="1"/>
            <c:showCatName val="1"/>
            <c:showPercent val="1"/>
            <c:separator>
</c:separator>
            <c:extLst>
              <c:ext xmlns:c15="http://schemas.microsoft.com/office/drawing/2012/chart" uri="{CE6537A1-D6FC-4f65-9D91-7224C49458BB}"/>
            </c:extLst>
          </c:dLbls>
          <c:cat>
            <c:strRef>
              <c:f>('Anexa 9 (1)'!$D$36,'Anexa 9 (1)'!$F$36,'Anexa 9 (1)'!$H$36)</c:f>
              <c:strCache>
                <c:ptCount val="3"/>
                <c:pt idx="0">
                  <c:v>Suma total contracte</c:v>
                </c:pt>
                <c:pt idx="1">
                  <c:v>Suma total acorduri adiționale de majorare</c:v>
                </c:pt>
                <c:pt idx="2">
                  <c:v>Suma total acorduri adiționale de micșorare / reziliere</c:v>
                </c:pt>
              </c:strCache>
            </c:strRef>
          </c:cat>
          <c:val>
            <c:numRef>
              <c:f>('Anexa 9 (1)'!$D$26,'Anexa 9 (1)'!$F$26,'Anexa 9 (1)'!$H$26)</c:f>
              <c:numCache>
                <c:formatCode>#,##0.00</c:formatCode>
                <c:ptCount val="3"/>
                <c:pt idx="0">
                  <c:v>7072624.5500000007</c:v>
                </c:pt>
                <c:pt idx="1">
                  <c:v>0</c:v>
                </c:pt>
                <c:pt idx="2">
                  <c:v>0</c:v>
                </c:pt>
              </c:numCache>
            </c:numRef>
          </c:val>
        </c:ser>
        <c:dLbls/>
        <c:firstSliceAng val="0"/>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style val="7"/>
  <c:chart>
    <c:plotArea>
      <c:layout/>
      <c:doughnutChart>
        <c:varyColors val="1"/>
        <c:ser>
          <c:idx val="0"/>
          <c:order val="0"/>
          <c:dPt>
            <c:idx val="0"/>
            <c:spPr>
              <a:solidFill>
                <a:schemeClr val="accent5">
                  <a:shade val="58000"/>
                </a:schemeClr>
              </a:solidFill>
              <a:ln w="6350" cap="flat" cmpd="sng" algn="ctr">
                <a:solidFill>
                  <a:schemeClr val="lt1"/>
                </a:solidFill>
                <a:prstDash val="solid"/>
                <a:round/>
              </a:ln>
              <a:effectLst/>
            </c:spPr>
          </c:dPt>
          <c:dPt>
            <c:idx val="1"/>
            <c:spPr>
              <a:solidFill>
                <a:schemeClr val="accent5">
                  <a:shade val="86000"/>
                </a:schemeClr>
              </a:solidFill>
              <a:ln w="6350" cap="flat" cmpd="sng" algn="ctr">
                <a:solidFill>
                  <a:schemeClr val="lt1"/>
                </a:solidFill>
                <a:prstDash val="solid"/>
                <a:round/>
              </a:ln>
              <a:effectLst/>
            </c:spPr>
          </c:dPt>
          <c:dPt>
            <c:idx val="2"/>
            <c:spPr>
              <a:solidFill>
                <a:schemeClr val="accent5">
                  <a:tint val="86000"/>
                </a:schemeClr>
              </a:solidFill>
              <a:ln w="6350" cap="flat" cmpd="sng" algn="ctr">
                <a:solidFill>
                  <a:schemeClr val="lt1"/>
                </a:solidFill>
                <a:prstDash val="solid"/>
                <a:round/>
              </a:ln>
              <a:effectLst/>
            </c:spPr>
          </c:dPt>
          <c:dPt>
            <c:idx val="3"/>
            <c:spPr>
              <a:solidFill>
                <a:schemeClr val="accent5">
                  <a:tint val="58000"/>
                </a:schemeClr>
              </a:solidFill>
              <a:ln w="6350" cap="flat" cmpd="sng" algn="ctr">
                <a:solidFill>
                  <a:schemeClr val="lt1"/>
                </a:solidFill>
                <a:prstDash val="solid"/>
                <a:round/>
              </a:ln>
              <a:effectLst/>
            </c:spPr>
          </c:dPt>
          <c:cat>
            <c:strRef>
              <c:f>('Anexa 9 (1)'!$C$36,'Anexa 9 (1)'!$E$36,'Anexa 9 (1)'!$G$36,'Anexa 9 (1)'!$I$36)</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9 (1)'!$C$26,'Anexa 9 (1)'!$E$26,'Anexa 9 (1)'!$G$26,'Anexa 9 (1)'!$I$26)</c:f>
              <c:numCache>
                <c:formatCode>General</c:formatCode>
                <c:ptCount val="4"/>
                <c:pt idx="0">
                  <c:v>42</c:v>
                </c:pt>
                <c:pt idx="1">
                  <c:v>0</c:v>
                </c:pt>
                <c:pt idx="2">
                  <c:v>0</c:v>
                </c:pt>
                <c:pt idx="3">
                  <c:v>0</c:v>
                </c:pt>
              </c:numCache>
            </c:numRef>
          </c:val>
        </c:ser>
        <c:dLbls/>
        <c:firstSliceAng val="29"/>
        <c:holeSize val="36"/>
      </c:doughnutChart>
      <c:spPr>
        <a:noFill/>
        <a:ln w="25400">
          <a:noFill/>
        </a:ln>
        <a:effectLst/>
      </c:spPr>
    </c:plotArea>
    <c:plotVisOnly val="1"/>
    <c:dispBlanksAs val="zero"/>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991371200331023"/>
          <c:y val="4.0613294245044756E-2"/>
          <c:w val="0.77941169498843921"/>
          <c:h val="0.88107093477779552"/>
        </c:manualLayout>
      </c:layout>
      <c:barChart>
        <c:barDir val="bar"/>
        <c:grouping val="clustered"/>
        <c:ser>
          <c:idx val="0"/>
          <c:order val="0"/>
          <c:tx>
            <c:strRef>
              <c:f>'Anexa 9 (1)'!$B$33</c:f>
              <c:strCache>
                <c:ptCount val="1"/>
                <c:pt idx="0">
                  <c:v>% Bunuri</c:v>
                </c:pt>
              </c:strCache>
            </c:strRef>
          </c:tx>
          <c:spPr>
            <a:solidFill>
              <a:schemeClr val="accent5">
                <a:lumMod val="50000"/>
              </a:schemeClr>
            </a:solidFill>
            <a:ln>
              <a:solidFill>
                <a:schemeClr val="accent5">
                  <a:lumMod val="50000"/>
                </a:schemeClr>
              </a:solidFill>
            </a:ln>
          </c:spPr>
          <c:dLbls>
            <c:dLbl>
              <c:idx val="0"/>
              <c:spPr>
                <a:noFill/>
                <a:ln>
                  <a:noFill/>
                </a:ln>
                <a:effectLst/>
              </c:spPr>
              <c:txPr>
                <a:bodyPr wrap="square" lIns="38100" tIns="19050" rIns="38100" bIns="19050" anchor="ctr">
                  <a:spAutoFit/>
                </a:bodyPr>
                <a:lstStyle/>
                <a:p>
                  <a:pPr>
                    <a:defRPr sz="1200" b="1">
                      <a:solidFill>
                        <a:schemeClr val="bg1"/>
                      </a:solidFill>
                    </a:defRPr>
                  </a:pPr>
                  <a:endParaRPr lang="en-US"/>
                </a:p>
              </c:txPr>
            </c:dLbl>
            <c:dLbl>
              <c:idx val="1"/>
              <c:spPr>
                <a:noFill/>
                <a:ln>
                  <a:noFill/>
                </a:ln>
                <a:effectLst/>
              </c:spPr>
              <c:txPr>
                <a:bodyPr wrap="square" lIns="38100" tIns="19050" rIns="38100" bIns="19050" anchor="ctr">
                  <a:spAutoFit/>
                </a:bodyPr>
                <a:lstStyle/>
                <a:p>
                  <a:pPr>
                    <a:defRPr sz="1200" b="1">
                      <a:solidFill>
                        <a:schemeClr val="bg1"/>
                      </a:solidFill>
                    </a:defRPr>
                  </a:pPr>
                  <a:endParaRPr lang="en-US"/>
                </a:p>
              </c:txPr>
            </c:dLbl>
            <c:dLbl>
              <c:idx val="2"/>
              <c:spPr>
                <a:noFill/>
                <a:ln>
                  <a:noFill/>
                </a:ln>
                <a:effectLst/>
              </c:spPr>
              <c:txPr>
                <a:bodyPr wrap="square" lIns="38100" tIns="19050" rIns="38100" bIns="19050" anchor="ctr">
                  <a:spAutoFit/>
                </a:bodyPr>
                <a:lstStyle/>
                <a:p>
                  <a:pPr>
                    <a:defRPr sz="1200" b="1">
                      <a:solidFill>
                        <a:schemeClr val="bg1"/>
                      </a:solidFill>
                    </a:defRPr>
                  </a:pPr>
                  <a:endParaRPr lang="en-US"/>
                </a:p>
              </c:txPr>
            </c:dLbl>
            <c:dLbl>
              <c:idx val="3"/>
              <c:layout>
                <c:manualLayout>
                  <c:x val="-2.6015540739313353E-3"/>
                  <c:y val="0"/>
                </c:manualLayout>
              </c:layout>
              <c:dLblPos val="outEnd"/>
              <c:showVal val="1"/>
              <c:extLst>
                <c:ext xmlns:c15="http://schemas.microsoft.com/office/drawing/2012/chart" uri="{CE6537A1-D6FC-4f65-9D91-7224C49458BB}"/>
              </c:extLst>
            </c:dLbl>
            <c:dLbl>
              <c:idx val="4"/>
              <c:layout>
                <c:manualLayout>
                  <c:x val="-9.1745331810078631E-4"/>
                  <c:y val="0"/>
                </c:manualLayout>
              </c:layout>
              <c:spPr>
                <a:noFill/>
                <a:ln>
                  <a:noFill/>
                </a:ln>
                <a:effectLst/>
              </c:spPr>
              <c:txPr>
                <a:bodyPr wrap="square" lIns="38100" tIns="19050" rIns="38100" bIns="19050" anchor="ctr">
                  <a:spAutoFit/>
                </a:bodyPr>
                <a:lstStyle/>
                <a:p>
                  <a:pPr>
                    <a:defRPr sz="1200" b="1">
                      <a:solidFill>
                        <a:sysClr val="windowText" lastClr="000000"/>
                      </a:solidFill>
                    </a:defRPr>
                  </a:pPr>
                  <a:endParaRPr lang="en-US"/>
                </a:p>
              </c:txPr>
              <c:dLblPos val="outEnd"/>
              <c:showVal val="1"/>
              <c:extLst>
                <c:ext xmlns:c15="http://schemas.microsoft.com/office/drawing/2012/chart" uri="{CE6537A1-D6FC-4f65-9D91-7224C49458BB}"/>
              </c:extLst>
            </c:dLbl>
            <c:dLbl>
              <c:idx val="5"/>
              <c:layout>
                <c:manualLayout>
                  <c:x val="-4.4684128332344412E-3"/>
                  <c:y val="0"/>
                </c:manualLayout>
              </c:layout>
              <c:dLblPos val="outEnd"/>
              <c:showVal val="1"/>
              <c:extLst>
                <c:ext xmlns:c15="http://schemas.microsoft.com/office/drawing/2012/chart" uri="{CE6537A1-D6FC-4f65-9D91-7224C49458BB}"/>
              </c:extLst>
            </c:dLbl>
            <c:dLbl>
              <c:idx val="6"/>
              <c:layout>
                <c:manualLayout>
                  <c:x val="-4.0374662047787157E-3"/>
                  <c:y val="-4.4123036215520601E-17"/>
                </c:manualLayout>
              </c:layout>
              <c:dLblPos val="outEnd"/>
              <c:showVal val="1"/>
              <c:extLst>
                <c:ext xmlns:c15="http://schemas.microsoft.com/office/drawing/2012/chart" uri="{CE6537A1-D6FC-4f65-9D91-7224C49458BB}"/>
              </c:extLst>
            </c:dLbl>
            <c:dLbl>
              <c:idx val="7"/>
              <c:spPr>
                <a:noFill/>
                <a:ln>
                  <a:noFill/>
                </a:ln>
                <a:effectLst/>
              </c:spPr>
              <c:txPr>
                <a:bodyPr wrap="square" lIns="38100" tIns="19050" rIns="38100" bIns="19050" anchor="ctr">
                  <a:spAutoFit/>
                </a:bodyPr>
                <a:lstStyle/>
                <a:p>
                  <a:pPr>
                    <a:defRPr sz="1200" b="1">
                      <a:solidFill>
                        <a:schemeClr val="bg1"/>
                      </a:solidFill>
                    </a:defRPr>
                  </a:pPr>
                  <a:endParaRPr lang="en-US"/>
                </a:p>
              </c:txPr>
            </c:dLbl>
            <c:dLbl>
              <c:idx val="8"/>
              <c:spPr>
                <a:noFill/>
                <a:ln>
                  <a:noFill/>
                </a:ln>
                <a:effectLst/>
              </c:spPr>
              <c:txPr>
                <a:bodyPr wrap="square" lIns="38100" tIns="19050" rIns="38100" bIns="19050" anchor="ctr">
                  <a:spAutoFit/>
                </a:bodyPr>
                <a:lstStyle/>
                <a:p>
                  <a:pPr>
                    <a:defRPr sz="1200" b="1">
                      <a:solidFill>
                        <a:schemeClr val="bg1"/>
                      </a:solidFill>
                    </a:defRPr>
                  </a:pPr>
                  <a:endParaRPr lang="en-US"/>
                </a:p>
              </c:txPr>
            </c:dLbl>
            <c:spPr>
              <a:noFill/>
              <a:ln>
                <a:noFill/>
              </a:ln>
              <a:effectLst/>
            </c:spPr>
            <c:txPr>
              <a:bodyPr wrap="square" lIns="38100" tIns="19050" rIns="38100" bIns="19050" anchor="ctr">
                <a:spAutoFit/>
              </a:bodyPr>
              <a:lstStyle/>
              <a:p>
                <a:pPr>
                  <a:defRPr sz="1200" b="1"/>
                </a:pPr>
                <a:endParaRPr lang="en-US"/>
              </a:p>
            </c:txPr>
            <c:dLblPos val="inEnd"/>
            <c:showVal val="1"/>
            <c:extLst>
              <c:ext xmlns:c15="http://schemas.microsoft.com/office/drawing/2012/chart" uri="{CE6537A1-D6FC-4f65-9D91-7224C49458BB}">
                <c15:showLeaderLines val="1"/>
              </c:ext>
            </c:extLst>
          </c:dLbls>
          <c:cat>
            <c:strRef>
              <c:f>'Anexa 9 (1)'!$C$36:$K$36</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 (1)'!$C$33:$K$33</c:f>
              <c:numCache>
                <c:formatCode>#,##0.00</c:formatCode>
                <c:ptCount val="9"/>
                <c:pt idx="0" formatCode="0.00">
                  <c:v>57.142857142857146</c:v>
                </c:pt>
                <c:pt idx="1">
                  <c:v>24.593692026250704</c:v>
                </c:pt>
                <c:pt idx="2" formatCode="0.00">
                  <c:v>0</c:v>
                </c:pt>
                <c:pt idx="3">
                  <c:v>0</c:v>
                </c:pt>
                <c:pt idx="4" formatCode="0.00">
                  <c:v>0</c:v>
                </c:pt>
                <c:pt idx="5">
                  <c:v>0</c:v>
                </c:pt>
                <c:pt idx="6" formatCode="0.00">
                  <c:v>0</c:v>
                </c:pt>
                <c:pt idx="7" formatCode="0.00">
                  <c:v>57.142857142857146</c:v>
                </c:pt>
                <c:pt idx="8">
                  <c:v>24.593692026250704</c:v>
                </c:pt>
              </c:numCache>
            </c:numRef>
          </c:val>
        </c:ser>
        <c:ser>
          <c:idx val="1"/>
          <c:order val="1"/>
          <c:tx>
            <c:strRef>
              <c:f>'Anexa 9 (1)'!$B$34</c:f>
              <c:strCache>
                <c:ptCount val="1"/>
                <c:pt idx="0">
                  <c:v>% Lucrări</c:v>
                </c:pt>
              </c:strCache>
            </c:strRef>
          </c:tx>
          <c:spPr>
            <a:solidFill>
              <a:srgbClr val="DAE3F3"/>
            </a:solidFill>
            <a:ln>
              <a:solidFill>
                <a:schemeClr val="accent5">
                  <a:lumMod val="50000"/>
                </a:schemeClr>
              </a:solidFill>
            </a:ln>
          </c:spPr>
          <c:dLbls>
            <c:dLbl>
              <c:idx val="0"/>
              <c:layout>
                <c:manualLayout>
                  <c:x val="-2.9383742250974404E-3"/>
                  <c:y val="0"/>
                </c:manualLayout>
              </c:layout>
              <c:dLblPos val="outEnd"/>
              <c:showVal val="1"/>
              <c:extLst>
                <c:ext xmlns:c15="http://schemas.microsoft.com/office/drawing/2012/chart" uri="{CE6537A1-D6FC-4f65-9D91-7224C49458BB}"/>
              </c:extLst>
            </c:dLbl>
            <c:dLbl>
              <c:idx val="1"/>
              <c:layout>
                <c:manualLayout>
                  <c:x val="-5.1636259065778942E-3"/>
                  <c:y val="-1.7665157769393611E-16"/>
                </c:manualLayout>
              </c:layout>
              <c:dLblPos val="outEnd"/>
              <c:showVal val="1"/>
              <c:extLst>
                <c:ext xmlns:c15="http://schemas.microsoft.com/office/drawing/2012/chart" uri="{CE6537A1-D6FC-4f65-9D91-7224C49458BB}"/>
              </c:extLst>
            </c:dLbl>
            <c:dLbl>
              <c:idx val="2"/>
              <c:layout>
                <c:manualLayout>
                  <c:x val="6.702822766558842E-4"/>
                  <c:y val="0"/>
                </c:manualLayout>
              </c:layout>
              <c:dLblPos val="outEnd"/>
              <c:showVal val="1"/>
              <c:extLst>
                <c:ext xmlns:c15="http://schemas.microsoft.com/office/drawing/2012/chart" uri="{CE6537A1-D6FC-4f65-9D91-7224C49458BB}"/>
              </c:extLst>
            </c:dLbl>
            <c:dLbl>
              <c:idx val="3"/>
              <c:layout>
                <c:manualLayout>
                  <c:x val="-3.2055916622461393E-3"/>
                  <c:y val="0"/>
                </c:manualLayout>
              </c:layout>
              <c:dLblPos val="outEnd"/>
              <c:showVal val="1"/>
              <c:extLst>
                <c:ext xmlns:c15="http://schemas.microsoft.com/office/drawing/2012/chart" uri="{CE6537A1-D6FC-4f65-9D91-7224C49458BB}"/>
              </c:extLst>
            </c:dLbl>
            <c:dLbl>
              <c:idx val="4"/>
              <c:layout>
                <c:manualLayout>
                  <c:x val="-3.4043257272695E-3"/>
                  <c:y val="0"/>
                </c:manualLayout>
              </c:layout>
              <c:dLblPos val="outEnd"/>
              <c:showVal val="1"/>
              <c:extLst>
                <c:ext xmlns:c15="http://schemas.microsoft.com/office/drawing/2012/chart" uri="{CE6537A1-D6FC-4f65-9D91-7224C49458BB}"/>
              </c:extLst>
            </c:dLbl>
            <c:dLbl>
              <c:idx val="5"/>
              <c:layout>
                <c:manualLayout>
                  <c:x val="-2.7772907509898805E-3"/>
                  <c:y val="-4.416289442348404E-17"/>
                </c:manualLayout>
              </c:layout>
              <c:dLblPos val="outEnd"/>
              <c:showVal val="1"/>
              <c:extLst>
                <c:ext xmlns:c15="http://schemas.microsoft.com/office/drawing/2012/chart" uri="{CE6537A1-D6FC-4f65-9D91-7224C49458BB}"/>
              </c:extLst>
            </c:dLbl>
            <c:dLbl>
              <c:idx val="6"/>
              <c:layout>
                <c:manualLayout>
                  <c:x val="-4.0374662047787157E-3"/>
                  <c:y val="-4.4123036215520601E-17"/>
                </c:manualLayout>
              </c:layout>
              <c:dLblPos val="outEnd"/>
              <c:showVal val="1"/>
              <c:extLst>
                <c:ext xmlns:c15="http://schemas.microsoft.com/office/drawing/2012/chart" uri="{CE6537A1-D6FC-4f65-9D91-7224C49458BB}"/>
              </c:extLst>
            </c:dLbl>
            <c:dLbl>
              <c:idx val="7"/>
              <c:layout>
                <c:manualLayout>
                  <c:x val="-5.2711844865726536E-3"/>
                  <c:y val="-2.2061518107760301E-17"/>
                </c:manualLayout>
              </c:layout>
              <c:dLblPos val="outEnd"/>
              <c:showVal val="1"/>
              <c:extLst>
                <c:ext xmlns:c15="http://schemas.microsoft.com/office/drawing/2012/chart" uri="{CE6537A1-D6FC-4f65-9D91-7224C49458BB}"/>
              </c:extLst>
            </c:dLbl>
            <c:dLbl>
              <c:idx val="8"/>
              <c:layout>
                <c:manualLayout>
                  <c:x val="-2.7742380003750811E-3"/>
                  <c:y val="0"/>
                </c:manualLayout>
              </c:layout>
              <c:dLblPos val="outEnd"/>
              <c:showVal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b="1"/>
                </a:pPr>
                <a:endParaRPr lang="en-US"/>
              </a:p>
            </c:txPr>
            <c:dLblPos val="inEnd"/>
            <c:showVal val="1"/>
            <c:extLst>
              <c:ext xmlns:c15="http://schemas.microsoft.com/office/drawing/2012/chart" uri="{CE6537A1-D6FC-4f65-9D91-7224C49458BB}">
                <c15:showLeaderLines val="1"/>
              </c:ext>
            </c:extLst>
          </c:dLbls>
          <c:cat>
            <c:strRef>
              <c:f>'Anexa 9 (1)'!$C$36:$K$36</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 (1)'!$C$34:$K$34</c:f>
              <c:numCache>
                <c:formatCode>#,##0.00</c:formatCode>
                <c:ptCount val="9"/>
                <c:pt idx="0" formatCode="0.00">
                  <c:v>16.666666666666668</c:v>
                </c:pt>
                <c:pt idx="1">
                  <c:v>47.308368998606035</c:v>
                </c:pt>
                <c:pt idx="2" formatCode="0.00">
                  <c:v>0</c:v>
                </c:pt>
                <c:pt idx="3">
                  <c:v>0</c:v>
                </c:pt>
                <c:pt idx="4" formatCode="0.00">
                  <c:v>0</c:v>
                </c:pt>
                <c:pt idx="5">
                  <c:v>0</c:v>
                </c:pt>
                <c:pt idx="6" formatCode="0.00">
                  <c:v>0</c:v>
                </c:pt>
                <c:pt idx="7" formatCode="0.00">
                  <c:v>16.666666666666668</c:v>
                </c:pt>
                <c:pt idx="8">
                  <c:v>47.308368998606035</c:v>
                </c:pt>
              </c:numCache>
            </c:numRef>
          </c:val>
        </c:ser>
        <c:ser>
          <c:idx val="2"/>
          <c:order val="2"/>
          <c:tx>
            <c:strRef>
              <c:f>'Anexa 9 (1)'!$B$35</c:f>
              <c:strCache>
                <c:ptCount val="1"/>
                <c:pt idx="0">
                  <c:v>% Servicii</c:v>
                </c:pt>
              </c:strCache>
            </c:strRef>
          </c:tx>
          <c:spPr>
            <a:solidFill>
              <a:srgbClr val="92D050"/>
            </a:solidFill>
            <a:ln cap="flat">
              <a:solidFill>
                <a:schemeClr val="accent5">
                  <a:lumMod val="50000"/>
                </a:schemeClr>
              </a:solidFill>
            </a:ln>
          </c:spPr>
          <c:dLbls>
            <c:spPr>
              <a:noFill/>
              <a:ln>
                <a:noFill/>
              </a:ln>
              <a:effectLst/>
            </c:spPr>
            <c:txPr>
              <a:bodyPr wrap="square" lIns="38100" tIns="19050" rIns="38100" bIns="19050" anchor="ctr">
                <a:spAutoFit/>
              </a:bodyPr>
              <a:lstStyle/>
              <a:p>
                <a:pPr>
                  <a:defRPr sz="1200" b="1"/>
                </a:pPr>
                <a:endParaRPr lang="en-US"/>
              </a:p>
            </c:txPr>
            <c:dLblPos val="inEnd"/>
            <c:showVal val="1"/>
            <c:extLst>
              <c:ext xmlns:c15="http://schemas.microsoft.com/office/drawing/2012/chart" uri="{CE6537A1-D6FC-4f65-9D91-7224C49458BB}">
                <c15:showLeaderLines val="1"/>
              </c:ext>
            </c:extLst>
          </c:dLbls>
          <c:cat>
            <c:strRef>
              <c:f>'Anexa 9 (1)'!$C$36:$K$36</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 (1)'!$C$35:$K$35</c:f>
              <c:numCache>
                <c:formatCode>#,##0.00</c:formatCode>
                <c:ptCount val="9"/>
                <c:pt idx="0" formatCode="0.00">
                  <c:v>26.19047619047619</c:v>
                </c:pt>
                <c:pt idx="1">
                  <c:v>28.097938975143247</c:v>
                </c:pt>
                <c:pt idx="2" formatCode="0.00">
                  <c:v>0</c:v>
                </c:pt>
                <c:pt idx="3">
                  <c:v>0</c:v>
                </c:pt>
                <c:pt idx="4" formatCode="0.00">
                  <c:v>0</c:v>
                </c:pt>
                <c:pt idx="5">
                  <c:v>0</c:v>
                </c:pt>
                <c:pt idx="6" formatCode="0.00">
                  <c:v>0</c:v>
                </c:pt>
                <c:pt idx="7" formatCode="0.00">
                  <c:v>26.19047619047619</c:v>
                </c:pt>
                <c:pt idx="8">
                  <c:v>28.097938975143247</c:v>
                </c:pt>
              </c:numCache>
            </c:numRef>
          </c:val>
        </c:ser>
        <c:dLbls/>
        <c:gapWidth val="30"/>
        <c:axId val="140271616"/>
        <c:axId val="140273152"/>
      </c:barChart>
      <c:catAx>
        <c:axId val="140271616"/>
        <c:scaling>
          <c:orientation val="minMax"/>
        </c:scaling>
        <c:axPos val="l"/>
        <c:numFmt formatCode="General" sourceLinked="1"/>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en-US"/>
          </a:p>
        </c:txPr>
        <c:crossAx val="140273152"/>
        <c:crosses val="autoZero"/>
        <c:auto val="1"/>
        <c:lblAlgn val="ctr"/>
        <c:lblOffset val="100"/>
      </c:catAx>
      <c:valAx>
        <c:axId val="140273152"/>
        <c:scaling>
          <c:orientation val="minMax"/>
          <c:max val="100"/>
        </c:scaling>
        <c:axPos val="b"/>
        <c:majorGridlines>
          <c:spPr>
            <a:ln w="9525" cap="flat" cmpd="sng" algn="ctr">
              <a:solidFill>
                <a:schemeClr val="tx1">
                  <a:lumMod val="15000"/>
                  <a:lumOff val="85000"/>
                </a:schemeClr>
              </a:solidFill>
              <a:round/>
            </a:ln>
            <a:effectLst/>
          </c:spPr>
        </c:majorGridlines>
        <c:numFmt formatCode="0.00" sourceLinked="1"/>
        <c:maj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en-US"/>
          </a:p>
        </c:txPr>
        <c:crossAx val="140271616"/>
        <c:crosses val="autoZero"/>
        <c:crossBetween val="between"/>
      </c:valAx>
      <c:spPr>
        <a:noFill/>
        <a:ln w="25400">
          <a:noFill/>
        </a:ln>
      </c:spPr>
    </c:plotArea>
    <c:legend>
      <c:legendPos val="b"/>
      <c:layout>
        <c:manualLayout>
          <c:xMode val="edge"/>
          <c:yMode val="edge"/>
          <c:x val="0.37746511415802758"/>
          <c:y val="0.9647140780317176"/>
          <c:w val="0.32462053729770279"/>
          <c:h val="2.3491281021924777E-2"/>
        </c:manualLayout>
      </c:layout>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en-US"/>
        </a:p>
      </c:txPr>
    </c:legend>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manualLayout>
          <c:layoutTarget val="inner"/>
          <c:xMode val="edge"/>
          <c:yMode val="edge"/>
          <c:x val="0.12127659574468089"/>
          <c:y val="4.4025292432231591E-2"/>
          <c:w val="0.81914893617021289"/>
          <c:h val="0.67167340124972852"/>
        </c:manualLayout>
      </c:layout>
      <c:barChart>
        <c:barDir val="bar"/>
        <c:grouping val="clustered"/>
        <c:ser>
          <c:idx val="0"/>
          <c:order val="0"/>
          <c:tx>
            <c:strRef>
              <c:f>'Anexa 11'!$D$12</c:f>
              <c:strCache>
                <c:ptCount val="1"/>
                <c:pt idx="0">
                  <c:v>Nr. total contracte</c:v>
                </c:pt>
              </c:strCache>
            </c:strRef>
          </c:tx>
          <c:spPr>
            <a:solidFill>
              <a:schemeClr val="accent2">
                <a:lumMod val="25000"/>
              </a:schemeClr>
            </a:solidFill>
            <a:ln>
              <a:solidFill>
                <a:schemeClr val="accent2">
                  <a:lumMod val="25000"/>
                </a:schemeClr>
              </a:solidFill>
            </a:ln>
            <a:effectLst/>
          </c:spP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n-US"/>
              </a:p>
            </c:txPr>
            <c:dLblPos val="inEnd"/>
            <c:showVal val="1"/>
            <c:extLst>
              <c:ext xmlns:c15="http://schemas.microsoft.com/office/drawing/2012/chart" uri="{CE6537A1-D6FC-4f65-9D91-7224C49458BB}">
                <c15:layout/>
                <c15:showLeaderLines val="0"/>
              </c:ext>
            </c:extLst>
          </c:dLbls>
          <c:cat>
            <c:strRef>
              <c:f>'Anexa 11'!$B$8:$B$9</c:f>
              <c:strCache>
                <c:ptCount val="2"/>
                <c:pt idx="0">
                  <c:v>Licitații deschise</c:v>
                </c:pt>
                <c:pt idx="1">
                  <c:v>COP </c:v>
                </c:pt>
              </c:strCache>
            </c:strRef>
          </c:cat>
          <c:val>
            <c:numRef>
              <c:f>'Anexa 11'!$K$8:$K$9</c:f>
              <c:numCache>
                <c:formatCode>#,##0</c:formatCode>
                <c:ptCount val="2"/>
                <c:pt idx="0">
                  <c:v>8255</c:v>
                </c:pt>
                <c:pt idx="1">
                  <c:v>4069</c:v>
                </c:pt>
              </c:numCache>
            </c:numRef>
          </c:val>
        </c:ser>
        <c:dLbls>
          <c:showVal val="1"/>
        </c:dLbls>
        <c:gapWidth val="50"/>
        <c:axId val="140441472"/>
        <c:axId val="140443008"/>
      </c:barChart>
      <c:catAx>
        <c:axId val="140441472"/>
        <c:scaling>
          <c:orientation val="minMax"/>
        </c:scaling>
        <c:axPos val="l"/>
        <c:numFmt formatCode="General" sourceLinked="1"/>
        <c:tickLblPos val="nextTo"/>
        <c:spPr>
          <a:noFill/>
          <a:ln w="9525" cap="flat" cmpd="sng" algn="ctr">
            <a:solidFill>
              <a:schemeClr val="accent5">
                <a:lumMod val="50000"/>
              </a:schemeClr>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en-US"/>
          </a:p>
        </c:txPr>
        <c:crossAx val="140443008"/>
        <c:crosses val="autoZero"/>
        <c:auto val="1"/>
        <c:lblAlgn val="ctr"/>
        <c:lblOffset val="100"/>
      </c:catAx>
      <c:valAx>
        <c:axId val="140443008"/>
        <c:scaling>
          <c:orientation val="minMax"/>
        </c:scaling>
        <c:axPos val="b"/>
        <c:majorGridlines>
          <c:spPr>
            <a:ln w="9525" cap="flat" cmpd="sng" algn="ctr">
              <a:solidFill>
                <a:schemeClr val="accent5">
                  <a:lumMod val="40000"/>
                  <a:lumOff val="60000"/>
                </a:schemeClr>
              </a:solidFill>
              <a:prstDash val="solid"/>
              <a:round/>
            </a:ln>
            <a:effectLst/>
          </c:spPr>
        </c:majorGridlines>
        <c:numFmt formatCode="#,##0" sourceLinked="1"/>
        <c:majorTickMark val="none"/>
        <c:tickLblPos val="nextTo"/>
        <c:spPr>
          <a:noFill/>
          <a:ln w="9525" cap="flat" cmpd="sng" algn="ctr">
            <a:no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en-US"/>
          </a:p>
        </c:txPr>
        <c:crossAx val="140441472"/>
        <c:crosses val="autoZero"/>
        <c:crossBetween val="between"/>
      </c:valAx>
      <c:spPr>
        <a:noFill/>
        <a:ln w="25400">
          <a:noFill/>
        </a:ln>
        <a:effectLst/>
      </c:spPr>
    </c:plotArea>
    <c:legend>
      <c:legendPos val="b"/>
      <c:layout/>
      <c:spPr>
        <a:noFill/>
        <a:ln w="25400">
          <a:noFill/>
        </a:ln>
        <a:effectLst/>
      </c:spPr>
      <c:txPr>
        <a:bodyPr rot="0" spcFirstLastPara="1" vertOverflow="ellipsis" vert="horz" wrap="square" anchor="ctr" anchorCtr="1"/>
        <a:lstStyle/>
        <a:p>
          <a:pPr>
            <a:defRPr sz="1200" b="0" i="0" u="none" strike="noStrike" kern="1200" baseline="0">
              <a:solidFill>
                <a:srgbClr val="333333"/>
              </a:solidFill>
              <a:latin typeface="Calibri"/>
              <a:ea typeface="Calibri"/>
              <a:cs typeface="Calibri"/>
            </a:defRPr>
          </a:pPr>
          <a:endParaRPr lang="en-US"/>
        </a:p>
      </c:txPr>
    </c:legend>
    <c:plotVisOnly val="1"/>
    <c:dispBlanksAs val="gap"/>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127659574468089"/>
          <c:y val="4.4025292432231591E-2"/>
          <c:w val="0.81914893617021289"/>
          <c:h val="0.67167340124972852"/>
        </c:manualLayout>
      </c:layout>
      <c:barChart>
        <c:barDir val="bar"/>
        <c:grouping val="clustered"/>
        <c:ser>
          <c:idx val="0"/>
          <c:order val="0"/>
          <c:tx>
            <c:strRef>
              <c:f>'Anexa 11'!$E$12</c:f>
              <c:strCache>
                <c:ptCount val="1"/>
                <c:pt idx="0">
                  <c:v>Suma total contracte</c:v>
                </c:pt>
              </c:strCache>
            </c:strRef>
          </c:tx>
          <c:spPr>
            <a:solidFill>
              <a:schemeClr val="accent1">
                <a:lumMod val="40000"/>
                <a:lumOff val="60000"/>
              </a:schemeClr>
            </a:solidFill>
            <a:ln>
              <a:solidFill>
                <a:srgbClr val="16365C"/>
              </a:solidFill>
            </a:ln>
            <a:effectLst/>
          </c:spP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Calibri"/>
                    <a:ea typeface="Calibri"/>
                    <a:cs typeface="Calibri"/>
                  </a:defRPr>
                </a:pPr>
                <a:endParaRPr lang="en-US"/>
              </a:p>
            </c:txPr>
            <c:dLblPos val="outEnd"/>
            <c:showVal val="1"/>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'Anexa 11'!$B$8:$B$9</c:f>
              <c:strCache>
                <c:ptCount val="2"/>
                <c:pt idx="0">
                  <c:v>Licitații deschise</c:v>
                </c:pt>
                <c:pt idx="1">
                  <c:v>COP </c:v>
                </c:pt>
              </c:strCache>
            </c:strRef>
          </c:cat>
          <c:val>
            <c:numRef>
              <c:f>'Anexa 11'!$L$8:$L$9</c:f>
              <c:numCache>
                <c:formatCode>#,##0.00</c:formatCode>
                <c:ptCount val="2"/>
                <c:pt idx="0">
                  <c:v>7015512609.1919022</c:v>
                </c:pt>
                <c:pt idx="1">
                  <c:v>604384365.39779973</c:v>
                </c:pt>
              </c:numCache>
            </c:numRef>
          </c:val>
        </c:ser>
        <c:dLbls>
          <c:showVal val="1"/>
        </c:dLbls>
        <c:gapWidth val="50"/>
        <c:axId val="140336128"/>
        <c:axId val="140346112"/>
      </c:barChart>
      <c:catAx>
        <c:axId val="140336128"/>
        <c:scaling>
          <c:orientation val="minMax"/>
        </c:scaling>
        <c:axPos val="l"/>
        <c:numFmt formatCode="General" sourceLinked="1"/>
        <c:tickLblPos val="nextTo"/>
        <c:spPr>
          <a:noFill/>
          <a:ln w="9525" cap="flat" cmpd="sng" algn="ctr">
            <a:solidFill>
              <a:schemeClr val="accent5">
                <a:lumMod val="50000"/>
              </a:schemeClr>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en-US"/>
          </a:p>
        </c:txPr>
        <c:crossAx val="140346112"/>
        <c:crosses val="autoZero"/>
        <c:auto val="1"/>
        <c:lblAlgn val="ctr"/>
        <c:lblOffset val="100"/>
      </c:catAx>
      <c:valAx>
        <c:axId val="140346112"/>
        <c:scaling>
          <c:orientation val="minMax"/>
        </c:scaling>
        <c:axPos val="b"/>
        <c:majorGridlines>
          <c:spPr>
            <a:ln w="9525" cap="flat" cmpd="sng" algn="ctr">
              <a:solidFill>
                <a:schemeClr val="accent5">
                  <a:lumMod val="40000"/>
                  <a:lumOff val="60000"/>
                </a:schemeClr>
              </a:solidFill>
              <a:prstDash val="solid"/>
              <a:round/>
            </a:ln>
            <a:effectLst/>
          </c:spPr>
        </c:majorGridlines>
        <c:numFmt formatCode="#,##0" sourceLinked="0"/>
        <c:maj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ysClr val="windowText" lastClr="000000"/>
                </a:solidFill>
                <a:latin typeface="Calibri"/>
                <a:ea typeface="Calibri"/>
                <a:cs typeface="Calibri"/>
              </a:defRPr>
            </a:pPr>
            <a:endParaRPr lang="en-US"/>
          </a:p>
        </c:txPr>
        <c:crossAx val="140336128"/>
        <c:crosses val="autoZero"/>
        <c:crossBetween val="between"/>
      </c:valAx>
      <c:spPr>
        <a:noFill/>
        <a:ln w="25400">
          <a:noFill/>
        </a:ln>
        <a:effectLst/>
      </c:spPr>
    </c:plotArea>
    <c:legend>
      <c:legendPos val="b"/>
      <c:layout>
        <c:manualLayout>
          <c:xMode val="edge"/>
          <c:yMode val="edge"/>
          <c:x val="0.39412682616235972"/>
          <c:y val="0.88518385315595838"/>
          <c:w val="0.21522282948116794"/>
          <c:h val="0.10016097608822339"/>
        </c:manualLayout>
      </c:layout>
      <c:spPr>
        <a:noFill/>
        <a:ln w="25400">
          <a:noFill/>
        </a:ln>
        <a:effectLst/>
      </c:spPr>
      <c:txPr>
        <a:bodyPr rot="0" spcFirstLastPara="1" vertOverflow="ellipsis" vert="horz" wrap="square" anchor="ctr" anchorCtr="1"/>
        <a:lstStyle/>
        <a:p>
          <a:pPr>
            <a:defRPr sz="1200" b="0" i="0" u="none" strike="noStrike" kern="1200" baseline="0">
              <a:solidFill>
                <a:srgbClr val="333333"/>
              </a:solidFill>
              <a:latin typeface="Calibri"/>
              <a:ea typeface="Calibri"/>
              <a:cs typeface="Calibri"/>
            </a:defRPr>
          </a:pPr>
          <a:endParaRPr lang="en-US"/>
        </a:p>
      </c:txPr>
    </c:legend>
    <c:plotVisOnly val="1"/>
    <c:dispBlanksAs val="gap"/>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127659574468089"/>
          <c:y val="4.4025292432231591E-2"/>
          <c:w val="0.81914893617021289"/>
          <c:h val="0.67167340124972852"/>
        </c:manualLayout>
      </c:layout>
      <c:barChart>
        <c:barDir val="bar"/>
        <c:grouping val="clustered"/>
        <c:ser>
          <c:idx val="0"/>
          <c:order val="0"/>
          <c:tx>
            <c:strRef>
              <c:f>'Anexa 11'!$C$12</c:f>
              <c:strCache>
                <c:ptCount val="1"/>
                <c:pt idx="0">
                  <c:v>Nr. total proceduri</c:v>
                </c:pt>
              </c:strCache>
            </c:strRef>
          </c:tx>
          <c:spPr>
            <a:solidFill>
              <a:schemeClr val="accent5">
                <a:lumMod val="50000"/>
              </a:schemeClr>
            </a:solidFill>
            <a:ln>
              <a:solidFill>
                <a:schemeClr val="accent5">
                  <a:lumMod val="50000"/>
                </a:schemeClr>
              </a:solidFill>
            </a:ln>
          </c:spPr>
          <c:dLbls>
            <c:numFmt formatCode="#,##0" sourceLinked="0"/>
            <c:spPr>
              <a:noFill/>
              <a:ln>
                <a:noFill/>
              </a:ln>
              <a:effectLst/>
            </c:spPr>
            <c:txPr>
              <a:bodyPr wrap="square" lIns="38100" tIns="19050" rIns="38100" bIns="19050" anchor="ctr">
                <a:spAutoFit/>
              </a:bodyPr>
              <a:lstStyle/>
              <a:p>
                <a:pPr>
                  <a:defRPr sz="1400" b="1">
                    <a:solidFill>
                      <a:schemeClr val="bg1"/>
                    </a:solidFill>
                  </a:defRPr>
                </a:pPr>
                <a:endParaRPr lang="en-US"/>
              </a:p>
            </c:txPr>
            <c:dLblPos val="inEnd"/>
            <c:showVal val="1"/>
            <c:extLst>
              <c:ext xmlns:c15="http://schemas.microsoft.com/office/drawing/2012/chart" uri="{CE6537A1-D6FC-4f65-9D91-7224C49458BB}">
                <c15:layout/>
                <c15:showLeaderLines val="1"/>
              </c:ext>
            </c:extLst>
          </c:dLbls>
          <c:cat>
            <c:strRef>
              <c:f>'Anexa 11'!$B$8:$B$9</c:f>
              <c:strCache>
                <c:ptCount val="2"/>
                <c:pt idx="0">
                  <c:v>Licitații deschise</c:v>
                </c:pt>
                <c:pt idx="1">
                  <c:v>COP </c:v>
                </c:pt>
              </c:strCache>
            </c:strRef>
          </c:cat>
          <c:val>
            <c:numRef>
              <c:f>'Anexa 11'!$C$8:$C$9</c:f>
              <c:numCache>
                <c:formatCode>General</c:formatCode>
                <c:ptCount val="2"/>
                <c:pt idx="0">
                  <c:v>1992</c:v>
                </c:pt>
                <c:pt idx="1">
                  <c:v>2470</c:v>
                </c:pt>
              </c:numCache>
            </c:numRef>
          </c:val>
        </c:ser>
        <c:dLbls/>
        <c:gapWidth val="50"/>
        <c:axId val="140374784"/>
        <c:axId val="140376320"/>
      </c:barChart>
      <c:catAx>
        <c:axId val="140374784"/>
        <c:scaling>
          <c:orientation val="minMax"/>
        </c:scaling>
        <c:axPos val="l"/>
        <c:numFmt formatCode="General" sourceLinked="1"/>
        <c:tickLblPos val="nextTo"/>
        <c:spPr>
          <a:noFill/>
          <a:ln w="9525" cap="flat" cmpd="sng" algn="ctr">
            <a:solidFill>
              <a:schemeClr val="accent5">
                <a:lumMod val="50000"/>
              </a:schemeClr>
            </a:solidFill>
            <a:round/>
          </a:ln>
          <a:effectLst/>
        </c:spPr>
        <c:txPr>
          <a:bodyPr rot="0" vert="horz"/>
          <a:lstStyle/>
          <a:p>
            <a:pPr>
              <a:defRPr sz="1200" b="0" i="0" u="none" strike="noStrike" baseline="0">
                <a:solidFill>
                  <a:sysClr val="windowText" lastClr="000000"/>
                </a:solidFill>
                <a:latin typeface="Calibri"/>
                <a:ea typeface="Calibri"/>
                <a:cs typeface="Calibri"/>
              </a:defRPr>
            </a:pPr>
            <a:endParaRPr lang="en-US"/>
          </a:p>
        </c:txPr>
        <c:crossAx val="140376320"/>
        <c:crosses val="autoZero"/>
        <c:auto val="1"/>
        <c:lblAlgn val="ctr"/>
        <c:lblOffset val="100"/>
      </c:catAx>
      <c:valAx>
        <c:axId val="140376320"/>
        <c:scaling>
          <c:orientation val="minMax"/>
        </c:scaling>
        <c:axPos val="b"/>
        <c:majorGridlines>
          <c:spPr>
            <a:ln w="9525" cap="flat" cmpd="sng" algn="ctr">
              <a:solidFill>
                <a:schemeClr val="accent5">
                  <a:lumMod val="40000"/>
                  <a:lumOff val="60000"/>
                </a:schemeClr>
              </a:solidFill>
              <a:round/>
            </a:ln>
            <a:effectLst/>
          </c:spPr>
        </c:majorGridlines>
        <c:numFmt formatCode="General" sourceLinked="1"/>
        <c:majorTickMark val="none"/>
        <c:tickLblPos val="nextTo"/>
        <c:spPr>
          <a:ln w="9525">
            <a:noFill/>
          </a:ln>
        </c:spPr>
        <c:txPr>
          <a:bodyPr rot="0" vert="horz"/>
          <a:lstStyle/>
          <a:p>
            <a:pPr>
              <a:defRPr sz="1200" b="0" i="0" u="none" strike="noStrike" baseline="0">
                <a:solidFill>
                  <a:sysClr val="windowText" lastClr="000000"/>
                </a:solidFill>
                <a:latin typeface="Calibri"/>
                <a:ea typeface="Calibri"/>
                <a:cs typeface="Calibri"/>
              </a:defRPr>
            </a:pPr>
            <a:endParaRPr lang="en-US"/>
          </a:p>
        </c:txPr>
        <c:crossAx val="140374784"/>
        <c:crosses val="autoZero"/>
        <c:crossBetween val="between"/>
      </c:valAx>
      <c:spPr>
        <a:noFill/>
        <a:ln w="25400">
          <a:noFill/>
        </a:ln>
      </c:spPr>
    </c:plotArea>
    <c:legend>
      <c:legendPos val="b"/>
      <c:layout>
        <c:manualLayout>
          <c:xMode val="edge"/>
          <c:yMode val="edge"/>
          <c:x val="0.39412682616235972"/>
          <c:y val="0.86075856856292776"/>
          <c:w val="0.21522282948116794"/>
          <c:h val="0.10016097608822339"/>
        </c:manualLayout>
      </c:layout>
      <c:spPr>
        <a:noFill/>
        <a:ln w="25400">
          <a:noFill/>
        </a:ln>
      </c:spPr>
      <c:txPr>
        <a:bodyPr/>
        <a:lstStyle/>
        <a:p>
          <a:pPr>
            <a:defRPr sz="1200" b="0" i="0" u="none" strike="noStrike" baseline="0">
              <a:solidFill>
                <a:srgbClr val="333333"/>
              </a:solidFill>
              <a:latin typeface="Calibri"/>
              <a:ea typeface="Calibri"/>
              <a:cs typeface="Calibri"/>
            </a:defRPr>
          </a:pPr>
          <a:endParaRPr lang="en-US"/>
        </a:p>
      </c:txPr>
    </c:legend>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manualLayout>
          <c:layoutTarget val="inner"/>
          <c:xMode val="edge"/>
          <c:yMode val="edge"/>
          <c:x val="0.12127659574468089"/>
          <c:y val="4.4025292432231591E-2"/>
          <c:w val="0.81914893617021289"/>
          <c:h val="0.67167340124972852"/>
        </c:manualLayout>
      </c:layout>
      <c:barChart>
        <c:barDir val="bar"/>
        <c:grouping val="clustered"/>
        <c:ser>
          <c:idx val="0"/>
          <c:order val="0"/>
          <c:tx>
            <c:strRef>
              <c:f>'Anexa 11 (1)'!$C$13</c:f>
              <c:strCache>
                <c:ptCount val="1"/>
                <c:pt idx="0">
                  <c:v>Nr. total contracte</c:v>
                </c:pt>
              </c:strCache>
            </c:strRef>
          </c:tx>
          <c:spPr>
            <a:solidFill>
              <a:schemeClr val="accent2">
                <a:lumMod val="25000"/>
              </a:schemeClr>
            </a:solidFill>
            <a:ln>
              <a:solidFill>
                <a:schemeClr val="accent2">
                  <a:lumMod val="25000"/>
                </a:schemeClr>
              </a:solidFill>
            </a:ln>
            <a:effectLst/>
          </c:spP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n-US"/>
              </a:p>
            </c:txPr>
            <c:dLblPos val="inEnd"/>
            <c:showVal val="1"/>
            <c:extLst>
              <c:ext xmlns:c15="http://schemas.microsoft.com/office/drawing/2012/chart" uri="{CE6537A1-D6FC-4f65-9D91-7224C49458BB}">
                <c15:layout/>
                <c15:showLeaderLines val="0"/>
              </c:ext>
            </c:extLst>
          </c:dLbls>
          <c:cat>
            <c:strRef>
              <c:f>'Anexa 11 (1)'!$B$8:$B$10</c:f>
              <c:strCache>
                <c:ptCount val="3"/>
                <c:pt idx="0">
                  <c:v>LP Mtender</c:v>
                </c:pt>
                <c:pt idx="1">
                  <c:v>COP Mtender</c:v>
                </c:pt>
                <c:pt idx="2">
                  <c:v>NFP MTender</c:v>
                </c:pt>
              </c:strCache>
            </c:strRef>
          </c:cat>
          <c:val>
            <c:numRef>
              <c:f>'Anexa 11 (1)'!$J$8:$J$10</c:f>
              <c:numCache>
                <c:formatCode>#,##0</c:formatCode>
                <c:ptCount val="3"/>
                <c:pt idx="0">
                  <c:v>407</c:v>
                </c:pt>
                <c:pt idx="1">
                  <c:v>684</c:v>
                </c:pt>
                <c:pt idx="2">
                  <c:v>42</c:v>
                </c:pt>
              </c:numCache>
            </c:numRef>
          </c:val>
        </c:ser>
        <c:dLbls>
          <c:showVal val="1"/>
        </c:dLbls>
        <c:gapWidth val="50"/>
        <c:axId val="140892800"/>
        <c:axId val="140898688"/>
      </c:barChart>
      <c:catAx>
        <c:axId val="140892800"/>
        <c:scaling>
          <c:orientation val="minMax"/>
        </c:scaling>
        <c:axPos val="l"/>
        <c:numFmt formatCode="General" sourceLinked="1"/>
        <c:tickLblPos val="nextTo"/>
        <c:spPr>
          <a:noFill/>
          <a:ln w="9525" cap="flat" cmpd="sng" algn="ctr">
            <a:solidFill>
              <a:schemeClr val="accent5">
                <a:lumMod val="50000"/>
              </a:schemeClr>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en-US"/>
          </a:p>
        </c:txPr>
        <c:crossAx val="140898688"/>
        <c:crosses val="autoZero"/>
        <c:auto val="1"/>
        <c:lblAlgn val="ctr"/>
        <c:lblOffset val="100"/>
      </c:catAx>
      <c:valAx>
        <c:axId val="140898688"/>
        <c:scaling>
          <c:orientation val="minMax"/>
        </c:scaling>
        <c:axPos val="b"/>
        <c:majorGridlines>
          <c:spPr>
            <a:ln w="9525" cap="flat" cmpd="sng" algn="ctr">
              <a:solidFill>
                <a:schemeClr val="accent5">
                  <a:lumMod val="40000"/>
                  <a:lumOff val="60000"/>
                </a:schemeClr>
              </a:solidFill>
              <a:prstDash val="solid"/>
              <a:round/>
            </a:ln>
            <a:effectLst/>
          </c:spPr>
        </c:majorGridlines>
        <c:numFmt formatCode="#,##0" sourceLinked="1"/>
        <c:majorTickMark val="none"/>
        <c:tickLblPos val="nextTo"/>
        <c:spPr>
          <a:noFill/>
          <a:ln w="9525" cap="flat" cmpd="sng" algn="ctr">
            <a:no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en-US"/>
          </a:p>
        </c:txPr>
        <c:crossAx val="140892800"/>
        <c:crosses val="autoZero"/>
        <c:crossBetween val="between"/>
      </c:valAx>
      <c:spPr>
        <a:noFill/>
        <a:ln w="25400">
          <a:noFill/>
        </a:ln>
        <a:effectLst/>
      </c:spPr>
    </c:plotArea>
    <c:legend>
      <c:legendPos val="b"/>
      <c:layout/>
      <c:spPr>
        <a:noFill/>
        <a:ln w="25400">
          <a:noFill/>
        </a:ln>
        <a:effectLst/>
      </c:spPr>
      <c:txPr>
        <a:bodyPr rot="0" spcFirstLastPara="1" vertOverflow="ellipsis" vert="horz" wrap="square" anchor="ctr" anchorCtr="1"/>
        <a:lstStyle/>
        <a:p>
          <a:pPr>
            <a:defRPr sz="1200" b="0" i="0" u="none" strike="noStrike" kern="1200" baseline="0">
              <a:solidFill>
                <a:srgbClr val="333333"/>
              </a:solidFill>
              <a:latin typeface="Calibri"/>
              <a:ea typeface="Calibri"/>
              <a:cs typeface="Calibri"/>
            </a:defRPr>
          </a:pPr>
          <a:endParaRPr lang="en-US"/>
        </a:p>
      </c:txPr>
    </c:legend>
    <c:plotVisOnly val="1"/>
    <c:dispBlanksAs val="gap"/>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2127659574468089"/>
          <c:y val="4.4025292432231591E-2"/>
          <c:w val="0.81914893617021289"/>
          <c:h val="0.67167340124972852"/>
        </c:manualLayout>
      </c:layout>
      <c:barChart>
        <c:barDir val="bar"/>
        <c:grouping val="clustered"/>
        <c:ser>
          <c:idx val="0"/>
          <c:order val="0"/>
          <c:tx>
            <c:strRef>
              <c:f>'Anexa 11 (1)'!$D$13</c:f>
              <c:strCache>
                <c:ptCount val="1"/>
                <c:pt idx="0">
                  <c:v>Suma total contracte</c:v>
                </c:pt>
              </c:strCache>
            </c:strRef>
          </c:tx>
          <c:spPr>
            <a:solidFill>
              <a:schemeClr val="accent1">
                <a:lumMod val="40000"/>
                <a:lumOff val="60000"/>
              </a:schemeClr>
            </a:solidFill>
            <a:ln>
              <a:solidFill>
                <a:srgbClr val="16365C"/>
              </a:solidFill>
            </a:ln>
            <a:effectLst/>
          </c:spP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Calibri"/>
                    <a:ea typeface="Calibri"/>
                    <a:cs typeface="Calibri"/>
                  </a:defRPr>
                </a:pPr>
                <a:endParaRPr lang="en-US"/>
              </a:p>
            </c:txPr>
            <c:dLblPos val="outEnd"/>
            <c:showVal val="1"/>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'Anexa 11 (1)'!$B$8:$B$10</c:f>
              <c:strCache>
                <c:ptCount val="3"/>
                <c:pt idx="0">
                  <c:v>LP Mtender</c:v>
                </c:pt>
                <c:pt idx="1">
                  <c:v>COP Mtender</c:v>
                </c:pt>
                <c:pt idx="2">
                  <c:v>NFP MTender</c:v>
                </c:pt>
              </c:strCache>
            </c:strRef>
          </c:cat>
          <c:val>
            <c:numRef>
              <c:f>'Anexa 11 (1)'!$K$8:$K$10</c:f>
              <c:numCache>
                <c:formatCode>#,##0.00</c:formatCode>
                <c:ptCount val="3"/>
                <c:pt idx="0">
                  <c:v>352462709.25999993</c:v>
                </c:pt>
                <c:pt idx="1">
                  <c:v>119291946.71000001</c:v>
                </c:pt>
                <c:pt idx="2">
                  <c:v>7072624.5500000007</c:v>
                </c:pt>
              </c:numCache>
            </c:numRef>
          </c:val>
        </c:ser>
        <c:dLbls>
          <c:showVal val="1"/>
        </c:dLbls>
        <c:gapWidth val="50"/>
        <c:axId val="140918784"/>
        <c:axId val="140920320"/>
      </c:barChart>
      <c:catAx>
        <c:axId val="140918784"/>
        <c:scaling>
          <c:orientation val="minMax"/>
        </c:scaling>
        <c:axPos val="l"/>
        <c:numFmt formatCode="General" sourceLinked="1"/>
        <c:tickLblPos val="nextTo"/>
        <c:spPr>
          <a:noFill/>
          <a:ln w="9525" cap="flat" cmpd="sng" algn="ctr">
            <a:solidFill>
              <a:schemeClr val="accent5">
                <a:lumMod val="50000"/>
              </a:schemeClr>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en-US"/>
          </a:p>
        </c:txPr>
        <c:crossAx val="140920320"/>
        <c:crosses val="autoZero"/>
        <c:auto val="1"/>
        <c:lblAlgn val="ctr"/>
        <c:lblOffset val="100"/>
      </c:catAx>
      <c:valAx>
        <c:axId val="140920320"/>
        <c:scaling>
          <c:orientation val="minMax"/>
        </c:scaling>
        <c:axPos val="b"/>
        <c:majorGridlines>
          <c:spPr>
            <a:ln w="9525" cap="flat" cmpd="sng" algn="ctr">
              <a:solidFill>
                <a:schemeClr val="accent5">
                  <a:lumMod val="40000"/>
                  <a:lumOff val="60000"/>
                </a:schemeClr>
              </a:solidFill>
              <a:prstDash val="solid"/>
              <a:round/>
            </a:ln>
            <a:effectLst/>
          </c:spPr>
        </c:majorGridlines>
        <c:numFmt formatCode="#,##0" sourceLinked="0"/>
        <c:maj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ysClr val="windowText" lastClr="000000"/>
                </a:solidFill>
                <a:latin typeface="Calibri"/>
                <a:ea typeface="Calibri"/>
                <a:cs typeface="Calibri"/>
              </a:defRPr>
            </a:pPr>
            <a:endParaRPr lang="en-US"/>
          </a:p>
        </c:txPr>
        <c:crossAx val="140918784"/>
        <c:crosses val="autoZero"/>
        <c:crossBetween val="between"/>
      </c:valAx>
      <c:spPr>
        <a:noFill/>
        <a:ln w="25400">
          <a:noFill/>
        </a:ln>
        <a:effectLst/>
      </c:spPr>
    </c:plotArea>
    <c:legend>
      <c:legendPos val="b"/>
      <c:layout>
        <c:manualLayout>
          <c:xMode val="edge"/>
          <c:yMode val="edge"/>
          <c:x val="0.39412682616235972"/>
          <c:y val="0.88518385315595838"/>
          <c:w val="0.21522282948116794"/>
          <c:h val="0.10016097608822339"/>
        </c:manualLayout>
      </c:layout>
      <c:spPr>
        <a:noFill/>
        <a:ln w="25400">
          <a:noFill/>
        </a:ln>
        <a:effectLst/>
      </c:spPr>
      <c:txPr>
        <a:bodyPr rot="0" spcFirstLastPara="1" vertOverflow="ellipsis" vert="horz" wrap="square" anchor="ctr" anchorCtr="1"/>
        <a:lstStyle/>
        <a:p>
          <a:pPr>
            <a:defRPr sz="1200" b="0" i="0" u="none" strike="noStrike" kern="1200" baseline="0">
              <a:solidFill>
                <a:srgbClr val="333333"/>
              </a:solidFill>
              <a:latin typeface="Calibri"/>
              <a:ea typeface="Calibri"/>
              <a:cs typeface="Calibri"/>
            </a:defRPr>
          </a:pPr>
          <a:endParaRPr lang="en-US"/>
        </a:p>
      </c:txPr>
    </c:legend>
    <c:plotVisOnly val="1"/>
    <c:dispBlanksAs val="gap"/>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style val="3"/>
  <c:chart>
    <c:plotArea>
      <c:layout>
        <c:manualLayout>
          <c:layoutTarget val="inner"/>
          <c:xMode val="edge"/>
          <c:yMode val="edge"/>
          <c:x val="0.20254824432427981"/>
          <c:y val="0.16456035524794679"/>
          <c:w val="0.61816009282003348"/>
          <c:h val="0.64250139327687439"/>
        </c:manualLayout>
      </c:layout>
      <c:pieChart>
        <c:varyColors val="1"/>
        <c:ser>
          <c:idx val="0"/>
          <c:order val="0"/>
          <c:dPt>
            <c:idx val="0"/>
            <c:spPr>
              <a:solidFill>
                <a:schemeClr val="accent1">
                  <a:shade val="65000"/>
                </a:schemeClr>
              </a:solidFill>
              <a:ln w="19050">
                <a:solidFill>
                  <a:schemeClr val="lt1"/>
                </a:solidFill>
              </a:ln>
              <a:effectLst/>
            </c:spPr>
          </c:dPt>
          <c:dPt>
            <c:idx val="1"/>
            <c:spPr>
              <a:solidFill>
                <a:schemeClr val="accent1"/>
              </a:solidFill>
              <a:ln w="19050">
                <a:solidFill>
                  <a:schemeClr val="lt1"/>
                </a:solidFill>
              </a:ln>
              <a:effectLst/>
            </c:spPr>
          </c:dPt>
          <c:dPt>
            <c:idx val="2"/>
            <c:spPr>
              <a:solidFill>
                <a:schemeClr val="accent1">
                  <a:tint val="65000"/>
                </a:schemeClr>
              </a:solidFill>
              <a:ln w="19050">
                <a:solidFill>
                  <a:schemeClr val="lt1"/>
                </a:solidFill>
              </a:ln>
              <a:effectLst/>
            </c:spPr>
          </c:dPt>
          <c:dLbls>
            <c:dLbl>
              <c:idx val="0"/>
              <c:layout>
                <c:manualLayout>
                  <c:x val="-9.8849715047664224E-3"/>
                  <c:y val="0.12760790733344032"/>
                </c:manualLayout>
              </c:layout>
              <c:tx>
                <c:rich>
                  <a:bodyPr rot="0" spcFirstLastPara="1" vertOverflow="ellipsis" vert="horz" wrap="square" lIns="38100" tIns="19050" rIns="38100" bIns="19050" anchor="ctr" anchorCtr="0">
                    <a:noAutofit/>
                  </a:bodyPr>
                  <a:lstStyle/>
                  <a:p>
                    <a:pPr algn="l">
                      <a:defRPr sz="1000" b="1" i="0" u="none" strike="noStrike" kern="1200" baseline="0">
                        <a:solidFill>
                          <a:sysClr val="windowText" lastClr="000000"/>
                        </a:solidFill>
                        <a:latin typeface="+mn-lt"/>
                        <a:ea typeface="+mn-ea"/>
                        <a:cs typeface="+mn-cs"/>
                      </a:defRPr>
                    </a:pPr>
                    <a:fld id="{56C852D2-DA73-4E62-9DED-1FC12FB8E91B}" type="CATEGORYNAME">
                      <a:rPr lang="en-US"/>
                      <a:pPr algn="l">
                        <a:defRPr sz="1000" b="1" i="0" u="none" strike="noStrike" kern="1200" baseline="0">
                          <a:solidFill>
                            <a:sysClr val="windowText" lastClr="000000"/>
                          </a:solidFill>
                          <a:latin typeface="+mn-lt"/>
                          <a:ea typeface="+mn-ea"/>
                          <a:cs typeface="+mn-cs"/>
                        </a:defRPr>
                      </a:pPr>
                      <a:t>[CATEGORY NAME]</a:t>
                    </a:fld>
                    <a:r>
                      <a:rPr lang="en-US" baseline="0"/>
                      <a:t>
</a:t>
                    </a:r>
                    <a:fld id="{1BD8CFD0-18F7-4EC5-9D29-ED00C6E26FB7}" type="VALUE">
                      <a:rPr lang="en-US" baseline="0"/>
                      <a:pPr algn="l">
                        <a:defRPr sz="1000" b="1" i="0" u="none" strike="noStrike" kern="1200" baseline="0">
                          <a:solidFill>
                            <a:sysClr val="windowText" lastClr="000000"/>
                          </a:solidFill>
                          <a:latin typeface="+mn-lt"/>
                          <a:ea typeface="+mn-ea"/>
                          <a:cs typeface="+mn-cs"/>
                        </a:defRPr>
                      </a:pPr>
                      <a:t>[VALUE]</a:t>
                    </a:fld>
                    <a:r>
                      <a:rPr lang="en-US" baseline="0"/>
                      <a:t>
78,31%</a:t>
                    </a:r>
                  </a:p>
                </c:rich>
              </c:tx>
              <c:spPr>
                <a:noFill/>
                <a:ln>
                  <a:noFill/>
                </a:ln>
                <a:effectLst/>
              </c:spPr>
              <c:dLblPos val="bestFit"/>
              <c:showVal val="1"/>
              <c:showCatName val="1"/>
              <c:showPercent val="1"/>
              <c:separator>
</c:separator>
              <c:extLst>
                <c:ext xmlns:c15="http://schemas.microsoft.com/office/drawing/2012/chart" uri="{CE6537A1-D6FC-4f65-9D91-7224C49458BB}">
                  <c15:layout>
                    <c:manualLayout>
                      <c:w val="0.2990543189212298"/>
                      <c:h val="0.15502935295468837"/>
                    </c:manualLayout>
                  </c15:layout>
                  <c15:dlblFieldTable/>
                  <c15:showDataLabelsRange val="0"/>
                </c:ext>
              </c:extLst>
            </c:dLbl>
            <c:dLbl>
              <c:idx val="1"/>
              <c:layout>
                <c:manualLayout>
                  <c:x val="3.588911109103185E-2"/>
                  <c:y val="4.387098297959352E-2"/>
                </c:manualLayout>
              </c:layout>
              <c:tx>
                <c:rich>
                  <a:bodyPr rot="0" spcFirstLastPara="1" vertOverflow="ellipsis" vert="horz" wrap="square" lIns="38100" tIns="19050" rIns="38100" bIns="19050" anchor="ctr" anchorCtr="0">
                    <a:noAutofit/>
                  </a:bodyPr>
                  <a:lstStyle/>
                  <a:p>
                    <a:pPr algn="l">
                      <a:defRPr sz="1000" b="1" i="0" u="none" strike="noStrike" kern="1200" baseline="0">
                        <a:solidFill>
                          <a:sysClr val="windowText" lastClr="000000"/>
                        </a:solidFill>
                        <a:latin typeface="+mn-lt"/>
                        <a:ea typeface="+mn-ea"/>
                        <a:cs typeface="+mn-cs"/>
                      </a:defRPr>
                    </a:pPr>
                    <a:fld id="{E29C5040-ADF9-48B9-8BF9-D7B9FB27B1BA}" type="CATEGORYNAME">
                      <a:rPr lang="en-US"/>
                      <a:pPr algn="l">
                        <a:defRPr sz="1000" b="1" i="0" u="none" strike="noStrike" kern="1200" baseline="0">
                          <a:solidFill>
                            <a:sysClr val="windowText" lastClr="000000"/>
                          </a:solidFill>
                          <a:latin typeface="+mn-lt"/>
                          <a:ea typeface="+mn-ea"/>
                          <a:cs typeface="+mn-cs"/>
                        </a:defRPr>
                      </a:pPr>
                      <a:t>[CATEGORY NAME]</a:t>
                    </a:fld>
                    <a:r>
                      <a:rPr lang="en-US" baseline="0"/>
                      <a:t>
</a:t>
                    </a:r>
                    <a:fld id="{5FEAE36D-EDCA-4341-BC1B-DED5F9B38BE5}" type="VALUE">
                      <a:rPr lang="en-US" baseline="0"/>
                      <a:pPr algn="l">
                        <a:defRPr sz="1000" b="1" i="0" u="none" strike="noStrike" kern="1200" baseline="0">
                          <a:solidFill>
                            <a:sysClr val="windowText" lastClr="000000"/>
                          </a:solidFill>
                          <a:latin typeface="+mn-lt"/>
                          <a:ea typeface="+mn-ea"/>
                          <a:cs typeface="+mn-cs"/>
                        </a:defRPr>
                      </a:pPr>
                      <a:t>[VALUE]</a:t>
                    </a:fld>
                    <a:r>
                      <a:rPr lang="en-US" baseline="0"/>
                      <a:t>
5,37%</a:t>
                    </a:r>
                  </a:p>
                </c:rich>
              </c:tx>
              <c:spPr>
                <a:noFill/>
                <a:ln>
                  <a:noFill/>
                </a:ln>
                <a:effectLst/>
              </c:spPr>
              <c:dLblPos val="bestFit"/>
              <c:showVal val="1"/>
              <c:showCatName val="1"/>
              <c:showPercent val="1"/>
              <c:separator>
</c:separator>
              <c:extLst>
                <c:ext xmlns:c15="http://schemas.microsoft.com/office/drawing/2012/chart" uri="{CE6537A1-D6FC-4f65-9D91-7224C49458BB}">
                  <c15:layout>
                    <c:manualLayout>
                      <c:w val="0.25658788557268003"/>
                      <c:h val="0.16399621932437367"/>
                    </c:manualLayout>
                  </c15:layout>
                  <c15:dlblFieldTable/>
                  <c15:showDataLabelsRange val="0"/>
                </c:ext>
              </c:extLst>
            </c:dLbl>
            <c:dLbl>
              <c:idx val="2"/>
              <c:layout>
                <c:manualLayout>
                  <c:x val="0.30563450572064144"/>
                  <c:y val="-1.6142948324490425E-2"/>
                </c:manualLayout>
              </c:layout>
              <c:tx>
                <c:rich>
                  <a:bodyPr rot="0" spcFirstLastPara="1" vertOverflow="ellipsis" vert="horz" wrap="square" lIns="38100" tIns="19050" rIns="38100" bIns="19050" anchor="ctr" anchorCtr="0">
                    <a:noAutofit/>
                  </a:bodyPr>
                  <a:lstStyle/>
                  <a:p>
                    <a:pPr algn="ctr">
                      <a:defRPr sz="1000" b="1" i="0" u="none" strike="noStrike" kern="1200" baseline="0">
                        <a:solidFill>
                          <a:sysClr val="windowText" lastClr="000000"/>
                        </a:solidFill>
                        <a:latin typeface="+mn-lt"/>
                        <a:ea typeface="+mn-ea"/>
                        <a:cs typeface="+mn-cs"/>
                      </a:defRPr>
                    </a:pPr>
                    <a:fld id="{CEE12EF9-4DE9-42B7-BB49-40BBBA51870B}" type="CATEGORYNAME">
                      <a:rPr lang="en-US"/>
                      <a:pPr algn="ctr">
                        <a:defRPr sz="1000" b="1" i="0" u="none" strike="noStrike" kern="1200" baseline="0">
                          <a:solidFill>
                            <a:sysClr val="windowText" lastClr="000000"/>
                          </a:solidFill>
                          <a:latin typeface="+mn-lt"/>
                          <a:ea typeface="+mn-ea"/>
                          <a:cs typeface="+mn-cs"/>
                        </a:defRPr>
                      </a:pPr>
                      <a:t>[CATEGORY NAME]</a:t>
                    </a:fld>
                    <a:r>
                      <a:rPr lang="en-US" baseline="0"/>
                      <a:t>
</a:t>
                    </a:r>
                    <a:fld id="{29CACC73-26F9-4742-968D-B8008353D722}" type="VALUE">
                      <a:rPr lang="en-US" baseline="0"/>
                      <a:pPr algn="ctr">
                        <a:defRPr sz="1000" b="1" i="0" u="none" strike="noStrike" kern="1200" baseline="0">
                          <a:solidFill>
                            <a:sysClr val="windowText" lastClr="000000"/>
                          </a:solidFill>
                          <a:latin typeface="+mn-lt"/>
                          <a:ea typeface="+mn-ea"/>
                          <a:cs typeface="+mn-cs"/>
                        </a:defRPr>
                      </a:pPr>
                      <a:t>[VALUE]</a:t>
                    </a:fld>
                    <a:r>
                      <a:rPr lang="en-US" baseline="0"/>
                      <a:t>
16,33%</a:t>
                    </a:r>
                  </a:p>
                </c:rich>
              </c:tx>
              <c:spPr>
                <a:noFill/>
                <a:ln>
                  <a:noFill/>
                </a:ln>
                <a:effectLst/>
              </c:spPr>
              <c:dLblPos val="bestFit"/>
              <c:showVal val="1"/>
              <c:showCatName val="1"/>
              <c:showPercent val="1"/>
              <c:separator>
</c:separator>
              <c:extLst>
                <c:ext xmlns:c15="http://schemas.microsoft.com/office/drawing/2012/chart" uri="{CE6537A1-D6FC-4f65-9D91-7224C49458BB}">
                  <c15:layout>
                    <c:manualLayout>
                      <c:w val="0.30588494228637264"/>
                      <c:h val="0.16554294493543856"/>
                    </c:manualLayout>
                  </c15:layout>
                  <c15:dlblFieldTable/>
                  <c15:showDataLabelsRange val="0"/>
                </c:ext>
              </c:extLst>
            </c:dLbl>
            <c:dLbl>
              <c:idx val="3"/>
              <c:layout>
                <c:manualLayout>
                  <c:x val="0.18171693890423779"/>
                  <c:y val="2.3506587144740507E-2"/>
                </c:manualLayout>
              </c:layout>
              <c:dLblPos val="bestFit"/>
              <c:showVal val="1"/>
              <c:showCatName val="1"/>
              <c:showPercent val="1"/>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l">
                  <a:defRPr sz="1000" b="1" i="0" u="none" strike="noStrike" kern="1200" baseline="0">
                    <a:solidFill>
                      <a:sysClr val="windowText" lastClr="000000"/>
                    </a:solidFill>
                    <a:latin typeface="+mn-lt"/>
                    <a:ea typeface="+mn-ea"/>
                    <a:cs typeface="+mn-cs"/>
                  </a:defRPr>
                </a:pPr>
                <a:endParaRPr lang="en-US"/>
              </a:p>
            </c:txPr>
            <c:dLblPos val="outEnd"/>
            <c:showVal val="1"/>
            <c:showCatName val="1"/>
            <c:showPercent val="1"/>
            <c:separator>
</c:separator>
            <c:extLst>
              <c:ext xmlns:c15="http://schemas.microsoft.com/office/drawing/2012/chart" uri="{CE6537A1-D6FC-4f65-9D91-7224C49458BB}"/>
            </c:extLst>
          </c:dLbls>
          <c:cat>
            <c:strRef>
              <c:f>('Anexa 12'!$E$20,'Anexa 12'!$G$20,'Anexa 12'!$I$20)</c:f>
              <c:strCache>
                <c:ptCount val="3"/>
                <c:pt idx="0">
                  <c:v>Nr. total contracte Bunuri</c:v>
                </c:pt>
                <c:pt idx="1">
                  <c:v>Nr. total contracte  Lucrări</c:v>
                </c:pt>
                <c:pt idx="2">
                  <c:v>Nr. total contracte   Servicii</c:v>
                </c:pt>
              </c:strCache>
            </c:strRef>
          </c:cat>
          <c:val>
            <c:numRef>
              <c:f>('Anexa 12'!$E$17,'Anexa 12'!$G$17,'Anexa 12'!$I$17)</c:f>
              <c:numCache>
                <c:formatCode>#,##0</c:formatCode>
                <c:ptCount val="3"/>
                <c:pt idx="0">
                  <c:v>17187</c:v>
                </c:pt>
                <c:pt idx="1">
                  <c:v>4855</c:v>
                </c:pt>
                <c:pt idx="2">
                  <c:v>3285</c:v>
                </c:pt>
              </c:numCache>
            </c:numRef>
          </c:val>
        </c:ser>
        <c:dLbls/>
        <c:firstSliceAng val="0"/>
      </c:pieChart>
      <c:spPr>
        <a:noFill/>
        <a:ln>
          <a:noFill/>
        </a:ln>
        <a:effectLst/>
      </c:spPr>
    </c:plotArea>
    <c:plotVisOnly val="1"/>
    <c:dispBlanksAs val="zero"/>
  </c:chart>
  <c:spPr>
    <a:solidFill>
      <a:schemeClr val="bg1"/>
    </a:solidFill>
    <a:ln w="9525" cap="flat" cmpd="sng" algn="ctr">
      <a:noFill/>
      <a:round/>
    </a:ln>
    <a:effectLst/>
  </c:spPr>
  <c:txPr>
    <a:bodyPr/>
    <a:lstStyle/>
    <a:p>
      <a:pPr>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manualLayout>
          <c:layoutTarget val="inner"/>
          <c:xMode val="edge"/>
          <c:yMode val="edge"/>
          <c:x val="0.1941730410875819"/>
          <c:y val="0.22079225900793562"/>
          <c:w val="0.59233573147228158"/>
          <c:h val="0.58859108488557343"/>
        </c:manualLayout>
      </c:layout>
      <c:pieChart>
        <c:varyColors val="1"/>
        <c:ser>
          <c:idx val="0"/>
          <c:order val="0"/>
          <c:tx>
            <c:v>Series 1</c:v>
          </c:tx>
          <c:dPt>
            <c:idx val="0"/>
            <c:spPr>
              <a:solidFill>
                <a:schemeClr val="accent1">
                  <a:shade val="65000"/>
                </a:schemeClr>
              </a:solidFill>
              <a:ln w="19050">
                <a:solidFill>
                  <a:schemeClr val="lt1"/>
                </a:solidFill>
              </a:ln>
              <a:effectLst/>
            </c:spPr>
          </c:dPt>
          <c:dPt>
            <c:idx val="1"/>
            <c:spPr>
              <a:solidFill>
                <a:schemeClr val="accent1"/>
              </a:solidFill>
              <a:ln w="19050">
                <a:solidFill>
                  <a:schemeClr val="lt1"/>
                </a:solidFill>
              </a:ln>
              <a:effectLst/>
            </c:spPr>
          </c:dPt>
          <c:dPt>
            <c:idx val="2"/>
            <c:spPr>
              <a:solidFill>
                <a:schemeClr val="accent1">
                  <a:tint val="65000"/>
                </a:schemeClr>
              </a:solidFill>
              <a:ln w="19050">
                <a:solidFill>
                  <a:schemeClr val="lt1"/>
                </a:solidFill>
              </a:ln>
              <a:effectLst/>
            </c:spPr>
          </c:dPt>
          <c:dLbls>
            <c:dLbl>
              <c:idx val="0"/>
              <c:layout>
                <c:manualLayout>
                  <c:x val="-3.8007110621640721E-3"/>
                  <c:y val="-0.13904569450138665"/>
                </c:manualLayout>
              </c:layout>
              <c:tx>
                <c:rich>
                  <a:bodyPr/>
                  <a:lstStyle/>
                  <a:p>
                    <a:r>
                      <a:rPr lang="en-US"/>
                      <a:t>Suma total contracte Bunuri</a:t>
                    </a:r>
                  </a:p>
                  <a:p>
                    <a:fld id="{F118ABBA-FD8D-4D03-A95F-BECA16FD2629}" type="VALUE">
                      <a:rPr lang="en-US"/>
                      <a:pPr/>
                      <a:t>[VALUE]</a:t>
                    </a:fld>
                    <a:r>
                      <a:rPr lang="en-US"/>
                      <a:t> lei</a:t>
                    </a:r>
                  </a:p>
                  <a:p>
                    <a:r>
                      <a:rPr lang="en-US"/>
                      <a:t>71,02</a:t>
                    </a:r>
                    <a:r>
                      <a:rPr lang="en-US" baseline="0"/>
                      <a:t> </a:t>
                    </a:r>
                    <a:r>
                      <a:rPr lang="en-US"/>
                      <a:t>%</a:t>
                    </a:r>
                  </a:p>
                  <a:p>
                    <a:endParaRPr lang="ru-RU"/>
                  </a:p>
                </c:rich>
              </c:tx>
              <c:dLblPos val="bestFit"/>
              <c:showVal val="1"/>
              <c:showCatName val="1"/>
              <c:showPercent val="1"/>
              <c:extLst>
                <c:ext xmlns:c15="http://schemas.microsoft.com/office/drawing/2012/chart" uri="{CE6537A1-D6FC-4f65-9D91-7224C49458BB}">
                  <c15:layout>
                    <c:manualLayout>
                      <c:w val="0.31654256995902014"/>
                      <c:h val="0.13047180384087656"/>
                    </c:manualLayout>
                  </c15:layout>
                  <c15:dlblFieldTable/>
                  <c15:showDataLabelsRange val="0"/>
                </c:ext>
              </c:extLst>
            </c:dLbl>
            <c:dLbl>
              <c:idx val="1"/>
              <c:layout>
                <c:manualLayout>
                  <c:x val="7.3480413868505387E-2"/>
                  <c:y val="0.1535851029388936"/>
                </c:manualLayout>
              </c:layout>
              <c:tx>
                <c:rich>
                  <a:bodyPr rot="0" spcFirstLastPara="1" vertOverflow="ellipsis" vert="horz" wrap="square" lIns="38100" tIns="19050" rIns="38100" bIns="19050" anchor="ctr" anchorCtr="0">
                    <a:noAutofit/>
                  </a:bodyPr>
                  <a:lstStyle/>
                  <a:p>
                    <a:pPr algn="r">
                      <a:defRPr sz="1000" b="1" i="0" u="none" strike="noStrike" kern="1200" baseline="0">
                        <a:solidFill>
                          <a:sysClr val="windowText" lastClr="000000"/>
                        </a:solidFill>
                        <a:latin typeface="+mn-lt"/>
                        <a:ea typeface="+mn-ea"/>
                        <a:cs typeface="+mn-cs"/>
                      </a:defRPr>
                    </a:pPr>
                    <a:r>
                      <a:rPr lang="en-US"/>
                      <a:t>Suma total contracte Lucrări</a:t>
                    </a:r>
                  </a:p>
                  <a:p>
                    <a:pPr algn="r">
                      <a:defRPr sz="1000" b="1" i="0" u="none" strike="noStrike" kern="1200" baseline="0">
                        <a:solidFill>
                          <a:sysClr val="windowText" lastClr="000000"/>
                        </a:solidFill>
                        <a:latin typeface="+mn-lt"/>
                        <a:ea typeface="+mn-ea"/>
                        <a:cs typeface="+mn-cs"/>
                      </a:defRPr>
                    </a:pPr>
                    <a:fld id="{D2CBC155-9CDC-4894-BD12-E31C56A07797}" type="VALUE">
                      <a:rPr lang="en-US"/>
                      <a:pPr algn="r">
                        <a:defRPr sz="1000" b="1" i="0" u="none" strike="noStrike" kern="1200" baseline="0">
                          <a:solidFill>
                            <a:sysClr val="windowText" lastClr="000000"/>
                          </a:solidFill>
                          <a:latin typeface="+mn-lt"/>
                          <a:ea typeface="+mn-ea"/>
                          <a:cs typeface="+mn-cs"/>
                        </a:defRPr>
                      </a:pPr>
                      <a:t>[VALUE]</a:t>
                    </a:fld>
                    <a:r>
                      <a:rPr lang="en-US"/>
                      <a:t> lei</a:t>
                    </a:r>
                  </a:p>
                  <a:p>
                    <a:pPr algn="r">
                      <a:defRPr sz="1000" b="1" i="0" u="none" strike="noStrike" kern="1200" baseline="0">
                        <a:solidFill>
                          <a:sysClr val="windowText" lastClr="000000"/>
                        </a:solidFill>
                        <a:latin typeface="+mn-lt"/>
                        <a:ea typeface="+mn-ea"/>
                        <a:cs typeface="+mn-cs"/>
                      </a:defRPr>
                    </a:pPr>
                    <a:r>
                      <a:rPr lang="en-US"/>
                      <a:t>14,36</a:t>
                    </a:r>
                    <a:r>
                      <a:rPr lang="en-US" baseline="0"/>
                      <a:t> </a:t>
                    </a:r>
                    <a:r>
                      <a:rPr lang="en-US"/>
                      <a:t>%</a:t>
                    </a:r>
                  </a:p>
                </c:rich>
              </c:tx>
              <c:numFmt formatCode="General" sourceLinked="0"/>
              <c:spPr>
                <a:noFill/>
                <a:ln>
                  <a:noFill/>
                </a:ln>
                <a:effectLst/>
              </c:spPr>
              <c:dLblPos val="bestFit"/>
              <c:showVal val="1"/>
              <c:showCatName val="1"/>
              <c:showSerName val="1"/>
              <c:showPercent val="1"/>
              <c:extLst>
                <c:ext xmlns:c15="http://schemas.microsoft.com/office/drawing/2012/chart" uri="{CE6537A1-D6FC-4f65-9D91-7224C49458BB}">
                  <c15:layout>
                    <c:manualLayout>
                      <c:w val="0.34903196587540053"/>
                      <c:h val="0.17058017580508272"/>
                    </c:manualLayout>
                  </c15:layout>
                  <c15:dlblFieldTable/>
                  <c15:showDataLabelsRange val="0"/>
                </c:ext>
              </c:extLst>
            </c:dLbl>
            <c:dLbl>
              <c:idx val="2"/>
              <c:layout>
                <c:manualLayout>
                  <c:x val="1.2668039311921663E-3"/>
                  <c:y val="6.0426838600600941E-2"/>
                </c:manualLayout>
              </c:layout>
              <c:tx>
                <c:rich>
                  <a:bodyPr rot="0" spcFirstLastPara="1" vertOverflow="ellipsis" vert="horz" wrap="square" lIns="38100" tIns="19050" rIns="38100" bIns="19050" anchor="ctr" anchorCtr="0">
                    <a:noAutofit/>
                  </a:bodyPr>
                  <a:lstStyle/>
                  <a:p>
                    <a:pPr algn="r">
                      <a:defRPr sz="1000" b="1" i="0" u="none" strike="noStrike" kern="1200" baseline="0">
                        <a:solidFill>
                          <a:sysClr val="windowText" lastClr="000000"/>
                        </a:solidFill>
                        <a:latin typeface="+mn-lt"/>
                        <a:ea typeface="+mn-ea"/>
                        <a:cs typeface="+mn-cs"/>
                      </a:defRPr>
                    </a:pPr>
                    <a:r>
                      <a:rPr lang="en-US" baseline="0">
                        <a:solidFill>
                          <a:sysClr val="windowText" lastClr="000000"/>
                        </a:solidFill>
                      </a:rPr>
                      <a:t>Suma total contracte Servicii</a:t>
                    </a:r>
                  </a:p>
                  <a:p>
                    <a:pPr algn="r">
                      <a:defRPr sz="1000" b="1" i="0" u="none" strike="noStrike" kern="1200" baseline="0">
                        <a:solidFill>
                          <a:sysClr val="windowText" lastClr="000000"/>
                        </a:solidFill>
                        <a:latin typeface="+mn-lt"/>
                        <a:ea typeface="+mn-ea"/>
                        <a:cs typeface="+mn-cs"/>
                      </a:defRPr>
                    </a:pPr>
                    <a:r>
                      <a:rPr lang="en-US" baseline="0">
                        <a:solidFill>
                          <a:sysClr val="windowText" lastClr="000000"/>
                        </a:solidFill>
                      </a:rPr>
                      <a:t> </a:t>
                    </a:r>
                    <a:fld id="{D0EA3B40-AFC0-4D66-B834-FB9FBF0EDA4C}" type="VALUE">
                      <a:rPr lang="en-US" baseline="0">
                        <a:solidFill>
                          <a:sysClr val="windowText" lastClr="000000"/>
                        </a:solidFill>
                      </a:rPr>
                      <a:pPr algn="r">
                        <a:defRPr sz="1000" b="1" i="0" u="none" strike="noStrike" kern="1200" baseline="0">
                          <a:solidFill>
                            <a:sysClr val="windowText" lastClr="000000"/>
                          </a:solidFill>
                          <a:latin typeface="+mn-lt"/>
                          <a:ea typeface="+mn-ea"/>
                          <a:cs typeface="+mn-cs"/>
                        </a:defRPr>
                      </a:pPr>
                      <a:t>[VALUE]</a:t>
                    </a:fld>
                    <a:r>
                      <a:rPr lang="en-US" baseline="0">
                        <a:solidFill>
                          <a:sysClr val="windowText" lastClr="000000"/>
                        </a:solidFill>
                      </a:rPr>
                      <a:t> lei</a:t>
                    </a:r>
                  </a:p>
                  <a:p>
                    <a:pPr algn="r">
                      <a:defRPr sz="1000" b="1" i="0" u="none" strike="noStrike" kern="1200" baseline="0">
                        <a:solidFill>
                          <a:sysClr val="windowText" lastClr="000000"/>
                        </a:solidFill>
                        <a:latin typeface="+mn-lt"/>
                        <a:ea typeface="+mn-ea"/>
                        <a:cs typeface="+mn-cs"/>
                      </a:defRPr>
                    </a:pPr>
                    <a:r>
                      <a:rPr lang="en-US" baseline="0">
                        <a:solidFill>
                          <a:sysClr val="windowText" lastClr="000000"/>
                        </a:solidFill>
                      </a:rPr>
                      <a:t>14,61 %</a:t>
                    </a:r>
                  </a:p>
                </c:rich>
              </c:tx>
              <c:numFmt formatCode="General" sourceLinked="0"/>
              <c:spPr>
                <a:noFill/>
                <a:ln>
                  <a:noFill/>
                </a:ln>
                <a:effectLst/>
              </c:spPr>
              <c:dLblPos val="bestFit"/>
              <c:showVal val="1"/>
              <c:showCatName val="1"/>
              <c:showPercent val="1"/>
              <c:extLst>
                <c:ext xmlns:c15="http://schemas.microsoft.com/office/drawing/2012/chart" uri="{CE6537A1-D6FC-4f65-9D91-7224C49458BB}">
                  <c15:spPr xmlns:c15="http://schemas.microsoft.com/office/drawing/2012/chart">
                    <a:prstGeom prst="rect">
                      <a:avLst/>
                    </a:prstGeom>
                  </c15:spPr>
                  <c15:layout>
                    <c:manualLayout>
                      <c:w val="0.33552677256784413"/>
                      <c:h val="0.1612015124970535"/>
                    </c:manualLayout>
                  </c15:layout>
                  <c15:dlblFieldTable/>
                  <c15:showDataLabelsRange val="0"/>
                </c:ext>
              </c:extLst>
            </c:dLbl>
            <c:numFmt formatCode="General" sourceLinked="0"/>
            <c:spPr>
              <a:noFill/>
              <a:ln>
                <a:noFill/>
              </a:ln>
              <a:effectLst/>
            </c:spPr>
            <c:txPr>
              <a:bodyPr rot="0" spcFirstLastPara="1" vertOverflow="ellipsis" vert="horz" wrap="square" lIns="38100" tIns="19050" rIns="38100" bIns="19050" anchor="ctr" anchorCtr="0">
                <a:spAutoFit/>
              </a:bodyPr>
              <a:lstStyle/>
              <a:p>
                <a:pPr algn="r">
                  <a:defRPr sz="1000" b="1" i="0" u="none" strike="noStrike" kern="1200" baseline="0">
                    <a:solidFill>
                      <a:sysClr val="windowText" lastClr="000000"/>
                    </a:solidFill>
                    <a:latin typeface="+mn-lt"/>
                    <a:ea typeface="+mn-ea"/>
                    <a:cs typeface="+mn-cs"/>
                  </a:defRPr>
                </a:pPr>
                <a:endParaRPr lang="en-US"/>
              </a:p>
            </c:txPr>
            <c:dLblPos val="outEnd"/>
            <c:showVal val="1"/>
            <c:showCatName val="1"/>
            <c:showPercent val="1"/>
            <c:extLst>
              <c:ext xmlns:c15="http://schemas.microsoft.com/office/drawing/2012/chart" uri="{CE6537A1-D6FC-4f65-9D91-7224C49458BB}"/>
            </c:extLst>
          </c:dLbls>
          <c:cat>
            <c:strRef>
              <c:f>('Anexa 12'!$F$20,'Anexa 12'!$D$20,'Anexa 12'!$H$20)</c:f>
              <c:strCache>
                <c:ptCount val="3"/>
                <c:pt idx="0">
                  <c:v>Suma total contracte Lucrări</c:v>
                </c:pt>
                <c:pt idx="1">
                  <c:v>Suma total contracte Bunuri</c:v>
                </c:pt>
                <c:pt idx="2">
                  <c:v>Suma total contracte Servicii</c:v>
                </c:pt>
              </c:strCache>
            </c:strRef>
          </c:cat>
          <c:val>
            <c:numRef>
              <c:f>('Anexa 12'!$D$17,'Anexa 12'!$F$17,'Anexa 12'!$H$17)</c:f>
              <c:numCache>
                <c:formatCode>#,##0.00</c:formatCode>
                <c:ptCount val="3"/>
                <c:pt idx="0">
                  <c:v>3943482466.0376973</c:v>
                </c:pt>
                <c:pt idx="1">
                  <c:v>5343135544.8919983</c:v>
                </c:pt>
                <c:pt idx="2">
                  <c:v>1222089197.4900005</c:v>
                </c:pt>
              </c:numCache>
            </c:numRef>
          </c:val>
        </c:ser>
        <c:dLbls>
          <c:showVal val="1"/>
        </c:dLbls>
        <c:firstSliceAng val="0"/>
      </c:pieChart>
      <c:spPr>
        <a:noFill/>
        <a:ln>
          <a:noFill/>
        </a:ln>
        <a:effectLst/>
      </c:spPr>
    </c:plotArea>
    <c:plotVisOnly val="1"/>
    <c:dispBlanksAs val="zero"/>
  </c:chart>
  <c:spPr>
    <a:solidFill>
      <a:schemeClr val="bg1"/>
    </a:solidFill>
    <a:ln w="9525" cap="flat" cmpd="sng" algn="ctr">
      <a:noFill/>
      <a:round/>
    </a:ln>
    <a:effectLst/>
  </c:spPr>
  <c:txPr>
    <a:bodyPr/>
    <a:lstStyle/>
    <a:p>
      <a:pPr>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style val="3"/>
  <c:chart>
    <c:autoTitleDeleted val="1"/>
    <c:plotArea>
      <c:layout>
        <c:manualLayout>
          <c:layoutTarget val="inner"/>
          <c:xMode val="edge"/>
          <c:yMode val="edge"/>
          <c:x val="0.47363617397889746"/>
          <c:y val="6.053038020017408E-2"/>
          <c:w val="0.51231896415237577"/>
          <c:h val="0.93486312113589931"/>
        </c:manualLayout>
      </c:layout>
      <c:barChart>
        <c:barDir val="bar"/>
        <c:grouping val="clustered"/>
        <c:ser>
          <c:idx val="0"/>
          <c:order val="0"/>
          <c:spPr>
            <a:solidFill>
              <a:schemeClr val="accent1"/>
            </a:solidFill>
            <a:ln w="3175">
              <a:solidFill>
                <a:srgbClr val="16365C"/>
              </a:solidFill>
            </a:ln>
            <a:effectLst/>
          </c:spPr>
          <c:dPt>
            <c:idx val="0"/>
            <c:spPr>
              <a:solidFill>
                <a:schemeClr val="accent1">
                  <a:tint val="48000"/>
                </a:schemeClr>
              </a:solidFill>
              <a:ln w="3175">
                <a:solidFill>
                  <a:srgbClr val="16365C"/>
                </a:solidFill>
              </a:ln>
              <a:effectLst/>
            </c:spPr>
          </c:dPt>
          <c:dPt>
            <c:idx val="1"/>
            <c:spPr>
              <a:solidFill>
                <a:schemeClr val="accent1">
                  <a:tint val="65000"/>
                </a:schemeClr>
              </a:solidFill>
              <a:ln w="3175">
                <a:solidFill>
                  <a:srgbClr val="16365C"/>
                </a:solidFill>
              </a:ln>
              <a:effectLst/>
            </c:spPr>
          </c:dPt>
          <c:dPt>
            <c:idx val="2"/>
            <c:spPr>
              <a:solidFill>
                <a:schemeClr val="accent1">
                  <a:tint val="83000"/>
                </a:schemeClr>
              </a:solidFill>
              <a:ln w="3175">
                <a:solidFill>
                  <a:srgbClr val="16365C"/>
                </a:solidFill>
              </a:ln>
              <a:effectLst/>
            </c:spPr>
          </c:dPt>
          <c:dPt>
            <c:idx val="4"/>
          </c:dPt>
          <c:dPt>
            <c:idx val="5"/>
            <c:spPr>
              <a:solidFill>
                <a:schemeClr val="accent1">
                  <a:shade val="82000"/>
                </a:schemeClr>
              </a:solidFill>
              <a:ln w="3175">
                <a:solidFill>
                  <a:srgbClr val="16365C"/>
                </a:solidFill>
              </a:ln>
              <a:effectLst/>
            </c:spPr>
          </c:dPt>
          <c:dPt>
            <c:idx val="7"/>
            <c:spPr>
              <a:solidFill>
                <a:schemeClr val="accent1">
                  <a:shade val="65000"/>
                </a:schemeClr>
              </a:solidFill>
              <a:ln w="3175">
                <a:solidFill>
                  <a:srgbClr val="16365C"/>
                </a:solidFill>
              </a:ln>
              <a:effectLst/>
            </c:spPr>
          </c:dPt>
          <c:dPt>
            <c:idx val="9"/>
            <c:spPr>
              <a:solidFill>
                <a:schemeClr val="accent1">
                  <a:shade val="47000"/>
                </a:schemeClr>
              </a:solidFill>
              <a:ln w="3175">
                <a:solidFill>
                  <a:srgbClr val="16365C"/>
                </a:solidFill>
              </a:ln>
              <a:effectLst/>
            </c:spPr>
          </c:dPt>
          <c:dLbls>
            <c:dLbl>
              <c:idx val="0"/>
              <c:layout>
                <c:manualLayout>
                  <c:x val="4.9004589453440044E-3"/>
                  <c:y val="-1.6319865246744159E-3"/>
                </c:manualLayout>
              </c:layout>
              <c:showVal val="1"/>
              <c:extLst>
                <c:ext xmlns:c15="http://schemas.microsoft.com/office/drawing/2012/chart" uri="{CE6537A1-D6FC-4f65-9D91-7224C49458BB}"/>
              </c:extLst>
            </c:dLbl>
            <c:dLbl>
              <c:idx val="2"/>
              <c:layout>
                <c:manualLayout>
                  <c:x val="-0.11811468642732763"/>
                  <c:y val="0"/>
                </c:manualLayout>
              </c:layout>
              <c:dLblPos val="outEnd"/>
              <c:showVal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'Anexa 13'!$C$38:$C$47</c:f>
              <c:strCache>
                <c:ptCount val="10"/>
                <c:pt idx="0">
                  <c:v>Acord cadru</c:v>
                </c:pt>
                <c:pt idx="1">
                  <c:v>Licitaţii deschise, desfășurate în format de hîrtie</c:v>
                </c:pt>
                <c:pt idx="2">
                  <c:v>Licitaţii deschise desfășurate prin intermediul SIA RSAP</c:v>
                </c:pt>
                <c:pt idx="3">
                  <c:v>Licitaţii deschise desfășurate prin intermediul SIA RSAP MTender</c:v>
                </c:pt>
                <c:pt idx="4">
                  <c:v>Cererea ofertelor de preţuri cu publicarea în BAP, desfășurate în format de hîrtie</c:v>
                </c:pt>
                <c:pt idx="5">
                  <c:v>Cererea ofertelor de preţuri cu publicarea în BAP desfășurate prin intermediul SIA RSAP</c:v>
                </c:pt>
                <c:pt idx="6">
                  <c:v>Cererea ofertelor de preţuri cu publicarea în BAP desfășurate prin intermediul SIA RSAP MTender</c:v>
                </c:pt>
                <c:pt idx="7">
                  <c:v>Cererea ofertelor de preţuri fără publicarea în BAP</c:v>
                </c:pt>
                <c:pt idx="8">
                  <c:v>Negociere fără publicare desfășurate prin intermediul SIA RSAP MTender</c:v>
                </c:pt>
                <c:pt idx="9">
                  <c:v>Negociere fără publicare</c:v>
                </c:pt>
              </c:strCache>
            </c:strRef>
          </c:cat>
          <c:val>
            <c:numRef>
              <c:f>'Anexa 13'!$D$38:$D$47</c:f>
              <c:numCache>
                <c:formatCode>#,##0.00</c:formatCode>
                <c:ptCount val="10"/>
                <c:pt idx="0">
                  <c:v>21263369.989999998</c:v>
                </c:pt>
                <c:pt idx="1">
                  <c:v>624289667.29999995</c:v>
                </c:pt>
                <c:pt idx="2">
                  <c:v>7015512609.1919022</c:v>
                </c:pt>
                <c:pt idx="3">
                  <c:v>352462709.25999999</c:v>
                </c:pt>
                <c:pt idx="4">
                  <c:v>647539427.21000004</c:v>
                </c:pt>
                <c:pt idx="5">
                  <c:v>604384365.39779973</c:v>
                </c:pt>
                <c:pt idx="6">
                  <c:v>119291946.71000001</c:v>
                </c:pt>
                <c:pt idx="7">
                  <c:v>404709650.95000011</c:v>
                </c:pt>
                <c:pt idx="8">
                  <c:v>7072624.5500000007</c:v>
                </c:pt>
                <c:pt idx="9">
                  <c:v>712180837.86000037</c:v>
                </c:pt>
              </c:numCache>
            </c:numRef>
          </c:val>
        </c:ser>
        <c:dLbls/>
        <c:gapWidth val="100"/>
        <c:axId val="143700736"/>
        <c:axId val="143698944"/>
      </c:barChart>
      <c:valAx>
        <c:axId val="143698944"/>
        <c:scaling>
          <c:orientation val="minMax"/>
        </c:scaling>
        <c:axPos val="b"/>
        <c:numFmt formatCode="#,##0.00" sourceLinked="1"/>
        <c:tickLblPos val="none"/>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43700736"/>
        <c:crosses val="autoZero"/>
        <c:crossBetween val="between"/>
      </c:valAx>
      <c:catAx>
        <c:axId val="143700736"/>
        <c:scaling>
          <c:orientation val="minMax"/>
        </c:scaling>
        <c:axPos val="l"/>
        <c:numFmt formatCode="General"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143698944"/>
        <c:crosses val="autoZero"/>
        <c:auto val="1"/>
        <c:lblAlgn val="ctr"/>
        <c:lblOffset val="100"/>
      </c:cat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4464450750491874"/>
          <c:y val="6.6609909366101019E-2"/>
          <c:w val="0.49851156674678665"/>
          <c:h val="0.89565206300127476"/>
        </c:manualLayout>
      </c:layout>
      <c:barChart>
        <c:barDir val="bar"/>
        <c:grouping val="clustered"/>
        <c:ser>
          <c:idx val="0"/>
          <c:order val="0"/>
          <c:tx>
            <c:v>2017</c:v>
          </c:tx>
          <c:spPr>
            <a:solidFill>
              <a:schemeClr val="accent1"/>
            </a:solidFill>
            <a:ln>
              <a:solidFill>
                <a:schemeClr val="accent2">
                  <a:lumMod val="10000"/>
                </a:schemeClr>
              </a:solidFill>
            </a:ln>
            <a:effectLst/>
          </c:spPr>
          <c:dLbls>
            <c:dLbl>
              <c:idx val="1"/>
              <c:layout>
                <c:manualLayout>
                  <c:x val="-3.6151791954688547E-3"/>
                  <c:y val="-1.1953135483324407E-16"/>
                </c:manualLayout>
              </c:layout>
              <c:dLblPos val="outEnd"/>
              <c:showVal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'Anexa 13'!$C$38:$C$47</c:f>
              <c:strCache>
                <c:ptCount val="10"/>
                <c:pt idx="0">
                  <c:v>Acord cadru</c:v>
                </c:pt>
                <c:pt idx="1">
                  <c:v>Licitaţii deschise, desfășurate în format de hîrtie</c:v>
                </c:pt>
                <c:pt idx="2">
                  <c:v>Licitaţii deschise desfășurate prin intermediul SIA RSAP</c:v>
                </c:pt>
                <c:pt idx="3">
                  <c:v>Licitaţii deschise desfășurate prin intermediul SIA RSAP MTender</c:v>
                </c:pt>
                <c:pt idx="4">
                  <c:v>Cererea ofertelor de preţuri cu publicarea în BAP, desfășurate în format de hîrtie</c:v>
                </c:pt>
                <c:pt idx="5">
                  <c:v>Cererea ofertelor de preţuri cu publicarea în BAP desfășurate prin intermediul SIA RSAP</c:v>
                </c:pt>
                <c:pt idx="6">
                  <c:v>Cererea ofertelor de preţuri cu publicarea în BAP desfășurate prin intermediul SIA RSAP MTender</c:v>
                </c:pt>
                <c:pt idx="7">
                  <c:v>Cererea ofertelor de preţuri fără publicarea în BAP</c:v>
                </c:pt>
                <c:pt idx="8">
                  <c:v>Negociere fără publicare desfășurate prin intermediul SIA RSAP MTender</c:v>
                </c:pt>
                <c:pt idx="9">
                  <c:v>Negociere fără publicare</c:v>
                </c:pt>
              </c:strCache>
            </c:strRef>
          </c:cat>
          <c:val>
            <c:numRef>
              <c:f>'Anexa 13'!$R$48:$R$57</c:f>
              <c:numCache>
                <c:formatCode>#,##0.00</c:formatCode>
                <c:ptCount val="10"/>
                <c:pt idx="0">
                  <c:v>3365216</c:v>
                </c:pt>
                <c:pt idx="1">
                  <c:v>1000738188.4300004</c:v>
                </c:pt>
                <c:pt idx="2">
                  <c:v>5028509381.2678986</c:v>
                </c:pt>
                <c:pt idx="4">
                  <c:v>594027652.77000034</c:v>
                </c:pt>
                <c:pt idx="5">
                  <c:v>818114078.99999988</c:v>
                </c:pt>
                <c:pt idx="7">
                  <c:v>436691726.8099997</c:v>
                </c:pt>
                <c:pt idx="9">
                  <c:v>724474682.85000014</c:v>
                </c:pt>
              </c:numCache>
            </c:numRef>
          </c:val>
        </c:ser>
        <c:ser>
          <c:idx val="1"/>
          <c:order val="1"/>
          <c:tx>
            <c:v>2018</c:v>
          </c:tx>
          <c:spPr>
            <a:solidFill>
              <a:schemeClr val="accent2"/>
            </a:solidFill>
            <a:ln>
              <a:solidFill>
                <a:schemeClr val="accent2">
                  <a:lumMod val="10000"/>
                </a:schemeClr>
              </a:solidFill>
            </a:ln>
            <a:effectLst/>
          </c:spP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outEnd"/>
            <c:showVal val="1"/>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'Anexa 13'!$C$38:$C$47</c:f>
              <c:strCache>
                <c:ptCount val="10"/>
                <c:pt idx="0">
                  <c:v>Acord cadru</c:v>
                </c:pt>
                <c:pt idx="1">
                  <c:v>Licitaţii deschise, desfășurate în format de hîrtie</c:v>
                </c:pt>
                <c:pt idx="2">
                  <c:v>Licitaţii deschise desfășurate prin intermediul SIA RSAP</c:v>
                </c:pt>
                <c:pt idx="3">
                  <c:v>Licitaţii deschise desfășurate prin intermediul SIA RSAP MTender</c:v>
                </c:pt>
                <c:pt idx="4">
                  <c:v>Cererea ofertelor de preţuri cu publicarea în BAP, desfășurate în format de hîrtie</c:v>
                </c:pt>
                <c:pt idx="5">
                  <c:v>Cererea ofertelor de preţuri cu publicarea în BAP desfășurate prin intermediul SIA RSAP</c:v>
                </c:pt>
                <c:pt idx="6">
                  <c:v>Cererea ofertelor de preţuri cu publicarea în BAP desfășurate prin intermediul SIA RSAP MTender</c:v>
                </c:pt>
                <c:pt idx="7">
                  <c:v>Cererea ofertelor de preţuri fără publicarea în BAP</c:v>
                </c:pt>
                <c:pt idx="8">
                  <c:v>Negociere fără publicare desfășurate prin intermediul SIA RSAP MTender</c:v>
                </c:pt>
                <c:pt idx="9">
                  <c:v>Negociere fără publicare</c:v>
                </c:pt>
              </c:strCache>
            </c:strRef>
          </c:cat>
          <c:val>
            <c:numRef>
              <c:f>'Anexa 13'!$Q$48:$Q$57</c:f>
              <c:numCache>
                <c:formatCode>#,##0.00</c:formatCode>
                <c:ptCount val="10"/>
                <c:pt idx="0">
                  <c:v>21263369.989999998</c:v>
                </c:pt>
                <c:pt idx="1">
                  <c:v>624289667.29999995</c:v>
                </c:pt>
                <c:pt idx="2">
                  <c:v>7015512609.1919022</c:v>
                </c:pt>
                <c:pt idx="3">
                  <c:v>352462709.25999999</c:v>
                </c:pt>
                <c:pt idx="4">
                  <c:v>647539427.21000004</c:v>
                </c:pt>
                <c:pt idx="5">
                  <c:v>604384365.39779973</c:v>
                </c:pt>
                <c:pt idx="6">
                  <c:v>119291946.71000001</c:v>
                </c:pt>
                <c:pt idx="7">
                  <c:v>404709650.95000011</c:v>
                </c:pt>
                <c:pt idx="8">
                  <c:v>7072624.5500000007</c:v>
                </c:pt>
                <c:pt idx="9">
                  <c:v>712180837.86000037</c:v>
                </c:pt>
              </c:numCache>
            </c:numRef>
          </c:val>
        </c:ser>
        <c:dLbls>
          <c:showVal val="1"/>
        </c:dLbls>
        <c:gapWidth val="182"/>
        <c:axId val="144008320"/>
        <c:axId val="144009856"/>
      </c:barChart>
      <c:catAx>
        <c:axId val="144008320"/>
        <c:scaling>
          <c:orientation val="minMax"/>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a:defRPr sz="1200" b="1" i="0" u="none" strike="noStrike" kern="1200" baseline="0">
                <a:solidFill>
                  <a:sysClr val="windowText" lastClr="000000"/>
                </a:solidFill>
                <a:latin typeface="+mn-lt"/>
                <a:ea typeface="+mn-ea"/>
                <a:cs typeface="+mn-cs"/>
              </a:defRPr>
            </a:pPr>
            <a:endParaRPr lang="en-US"/>
          </a:p>
        </c:txPr>
        <c:crossAx val="144009856"/>
        <c:crosses val="autoZero"/>
        <c:auto val="1"/>
        <c:lblAlgn val="ctr"/>
        <c:lblOffset val="10"/>
        <c:tickLblSkip val="1"/>
      </c:catAx>
      <c:valAx>
        <c:axId val="144009856"/>
        <c:scaling>
          <c:orientation val="minMax"/>
        </c:scaling>
        <c:axPos val="b"/>
        <c:majorGridlines>
          <c:spPr>
            <a:ln w="9525" cap="flat" cmpd="sng" algn="ctr">
              <a:solidFill>
                <a:schemeClr val="tx1">
                  <a:lumMod val="15000"/>
                  <a:lumOff val="85000"/>
                </a:schemeClr>
              </a:solidFill>
              <a:round/>
            </a:ln>
            <a:effectLst/>
          </c:spPr>
        </c:majorGridlines>
        <c:numFmt formatCode="#,##0.00" sourceLinked="1"/>
        <c:maj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44008320"/>
        <c:crosses val="autoZero"/>
        <c:crossBetween val="between"/>
      </c:valAx>
      <c:spPr>
        <a:noFill/>
        <a:ln>
          <a:noFill/>
        </a:ln>
        <a:effectLst/>
      </c:spPr>
    </c:plotArea>
    <c:legend>
      <c:legendPos val="b"/>
      <c:layout>
        <c:manualLayout>
          <c:xMode val="edge"/>
          <c:yMode val="edge"/>
          <c:x val="2.0671621404467301E-2"/>
          <c:y val="0.93784117733724048"/>
          <c:w val="0.25342321459427447"/>
          <c:h val="2.0171896233111813E-2"/>
        </c:manualLayout>
      </c:layout>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chart>
  <c:spPr>
    <a:solidFill>
      <a:schemeClr val="bg1"/>
    </a:solidFill>
    <a:ln w="317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v>PIB</c:v>
          </c:tx>
          <c:spPr>
            <a:solidFill>
              <a:schemeClr val="accent5">
                <a:lumMod val="50000"/>
              </a:schemeClr>
            </a:solidFill>
            <a:ln>
              <a:solidFill>
                <a:schemeClr val="accent5">
                  <a:lumMod val="50000"/>
                </a:schemeClr>
              </a:solidFill>
            </a:ln>
            <a:effectLst/>
          </c:spPr>
          <c:dLbls>
            <c:spPr>
              <a:solidFill>
                <a:schemeClr val="accent1">
                  <a:lumMod val="60000"/>
                  <a:lumOff val="40000"/>
                </a:schemeClr>
              </a:solidFill>
              <a:ln w="25400">
                <a:noFill/>
              </a:ln>
            </c:spPr>
            <c:txPr>
              <a:bodyPr wrap="square" lIns="38100" tIns="19050" rIns="38100" bIns="19050" anchor="ctr">
                <a:spAutoFit/>
              </a:bodyPr>
              <a:lstStyle/>
              <a:p>
                <a:pPr>
                  <a:defRPr sz="1100" b="1" i="0" u="none" strike="noStrike" baseline="0">
                    <a:solidFill>
                      <a:schemeClr val="bg1"/>
                    </a:solidFill>
                    <a:latin typeface="Calibri"/>
                    <a:ea typeface="Calibri"/>
                    <a:cs typeface="Calibri"/>
                  </a:defRPr>
                </a:pPr>
                <a:endParaRPr lang="en-US"/>
              </a:p>
            </c:txPr>
            <c:dLblPos val="inEnd"/>
            <c:showVal val="1"/>
            <c:extLst>
              <c:ext xmlns:c15="http://schemas.microsoft.com/office/drawing/2012/chart" uri="{CE6537A1-D6FC-4f65-9D91-7224C49458BB}">
                <c15:layout/>
                <c15:showLeaderLines val="0"/>
              </c:ext>
            </c:extLst>
          </c:dLbls>
          <c:cat>
            <c:numRef>
              <c:f>'Anexa 14'!$B$5:$B$12</c:f>
              <c:numCache>
                <c:formatCode>General</c:formatCode>
                <c:ptCount val="8"/>
                <c:pt idx="0">
                  <c:v>2008</c:v>
                </c:pt>
                <c:pt idx="1">
                  <c:v>2009</c:v>
                </c:pt>
                <c:pt idx="2">
                  <c:v>2010</c:v>
                </c:pt>
                <c:pt idx="3">
                  <c:v>2011</c:v>
                </c:pt>
                <c:pt idx="4">
                  <c:v>2012</c:v>
                </c:pt>
                <c:pt idx="5">
                  <c:v>2013</c:v>
                </c:pt>
                <c:pt idx="6">
                  <c:v>2014</c:v>
                </c:pt>
                <c:pt idx="7">
                  <c:v>2015</c:v>
                </c:pt>
              </c:numCache>
            </c:numRef>
          </c:cat>
          <c:val>
            <c:numRef>
              <c:f>'Anexa 14'!$C$5:$C$12</c:f>
              <c:numCache>
                <c:formatCode>#,##0</c:formatCode>
                <c:ptCount val="8"/>
                <c:pt idx="0">
                  <c:v>62922</c:v>
                </c:pt>
                <c:pt idx="1">
                  <c:v>60429.8</c:v>
                </c:pt>
                <c:pt idx="2">
                  <c:v>71885.47</c:v>
                </c:pt>
                <c:pt idx="3">
                  <c:v>82348.7</c:v>
                </c:pt>
                <c:pt idx="4">
                  <c:v>87847</c:v>
                </c:pt>
                <c:pt idx="5">
                  <c:v>99879</c:v>
                </c:pt>
                <c:pt idx="6">
                  <c:v>112050</c:v>
                </c:pt>
                <c:pt idx="7">
                  <c:v>121851</c:v>
                </c:pt>
              </c:numCache>
            </c:numRef>
          </c:val>
        </c:ser>
        <c:ser>
          <c:idx val="1"/>
          <c:order val="1"/>
          <c:tx>
            <c:v>Achiziții Publice</c:v>
          </c:tx>
          <c:spPr>
            <a:solidFill>
              <a:schemeClr val="accent5">
                <a:lumMod val="20000"/>
                <a:lumOff val="80000"/>
              </a:schemeClr>
            </a:solidFill>
            <a:ln>
              <a:solidFill>
                <a:schemeClr val="accent5">
                  <a:lumMod val="50000"/>
                </a:schemeClr>
              </a:solidFill>
            </a:ln>
          </c:spPr>
          <c:dLbls>
            <c:spPr>
              <a:solidFill>
                <a:schemeClr val="accent1">
                  <a:lumMod val="60000"/>
                  <a:lumOff val="40000"/>
                </a:schemeClr>
              </a:solidFill>
              <a:ln>
                <a:noFill/>
              </a:ln>
              <a:effectLst/>
            </c:spPr>
            <c:txPr>
              <a:bodyPr wrap="square" lIns="38100" tIns="19050" rIns="38100" bIns="19050" anchor="ctr">
                <a:spAutoFit/>
              </a:bodyPr>
              <a:lstStyle/>
              <a:p>
                <a:pPr>
                  <a:defRPr b="1"/>
                </a:pPr>
                <a:endParaRPr lang="en-US"/>
              </a:p>
            </c:txPr>
            <c:showVal val="1"/>
            <c:extLst>
              <c:ext xmlns:c15="http://schemas.microsoft.com/office/drawing/2012/chart" uri="{CE6537A1-D6FC-4f65-9D91-7224C49458BB}">
                <c15:layout/>
                <c15:showLeaderLines val="1"/>
              </c:ext>
            </c:extLst>
          </c:dLbls>
          <c:cat>
            <c:numRef>
              <c:f>'Anexa 14'!$B$5:$B$12</c:f>
              <c:numCache>
                <c:formatCode>General</c:formatCode>
                <c:ptCount val="8"/>
                <c:pt idx="0">
                  <c:v>2008</c:v>
                </c:pt>
                <c:pt idx="1">
                  <c:v>2009</c:v>
                </c:pt>
                <c:pt idx="2">
                  <c:v>2010</c:v>
                </c:pt>
                <c:pt idx="3">
                  <c:v>2011</c:v>
                </c:pt>
                <c:pt idx="4">
                  <c:v>2012</c:v>
                </c:pt>
                <c:pt idx="5">
                  <c:v>2013</c:v>
                </c:pt>
                <c:pt idx="6">
                  <c:v>2014</c:v>
                </c:pt>
                <c:pt idx="7">
                  <c:v>2015</c:v>
                </c:pt>
              </c:numCache>
            </c:numRef>
          </c:cat>
          <c:val>
            <c:numRef>
              <c:f>'Anexa 15'!#REF!</c:f>
              <c:numCache>
                <c:formatCode>General</c:formatCode>
                <c:ptCount val="1"/>
                <c:pt idx="0">
                  <c:v>1</c:v>
                </c:pt>
              </c:numCache>
            </c:numRef>
          </c:val>
        </c:ser>
        <c:dLbls/>
        <c:gapWidth val="24"/>
        <c:axId val="144089856"/>
        <c:axId val="144091392"/>
      </c:barChart>
      <c:catAx>
        <c:axId val="144089856"/>
        <c:scaling>
          <c:orientation val="minMax"/>
        </c:scaling>
        <c:axPos val="b"/>
        <c:numFmt formatCode="General" sourceLinked="1"/>
        <c:tickLblPos val="nextTo"/>
        <c:spPr>
          <a:noFill/>
          <a:ln w="9525" cap="flat" cmpd="sng" algn="ctr">
            <a:solidFill>
              <a:schemeClr val="accent5">
                <a:lumMod val="50000"/>
              </a:schemeClr>
            </a:solidFill>
            <a:round/>
          </a:ln>
          <a:effectLst/>
        </c:spPr>
        <c:txPr>
          <a:bodyPr rot="0" vert="horz"/>
          <a:lstStyle/>
          <a:p>
            <a:pPr>
              <a:defRPr sz="1100" b="1" i="0" u="none" strike="noStrike" baseline="0">
                <a:solidFill>
                  <a:srgbClr val="333333"/>
                </a:solidFill>
                <a:latin typeface="Calibri"/>
                <a:ea typeface="Calibri"/>
                <a:cs typeface="Calibri"/>
              </a:defRPr>
            </a:pPr>
            <a:endParaRPr lang="en-US"/>
          </a:p>
        </c:txPr>
        <c:crossAx val="144091392"/>
        <c:crosses val="autoZero"/>
        <c:auto val="1"/>
        <c:lblAlgn val="ctr"/>
        <c:lblOffset val="100"/>
      </c:catAx>
      <c:valAx>
        <c:axId val="144091392"/>
        <c:scaling>
          <c:orientation val="minMax"/>
        </c:scaling>
        <c:axPos val="l"/>
        <c:majorGridlines>
          <c:spPr>
            <a:ln w="9525" cap="flat" cmpd="sng" algn="ctr">
              <a:solidFill>
                <a:schemeClr val="accent5">
                  <a:lumMod val="40000"/>
                  <a:lumOff val="60000"/>
                </a:schemeClr>
              </a:solidFill>
              <a:round/>
            </a:ln>
            <a:effectLst/>
          </c:spPr>
        </c:majorGridlines>
        <c:numFmt formatCode="#,##0" sourceLinked="1"/>
        <c:maj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44089856"/>
        <c:crosses val="autoZero"/>
        <c:crossBetween val="between"/>
      </c:valAx>
      <c:spPr>
        <a:noFill/>
        <a:ln w="25400">
          <a:noFill/>
        </a:ln>
      </c:spPr>
    </c:plotArea>
    <c:legend>
      <c:legendPos val="b"/>
      <c:layout/>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5.677585881875262E-2"/>
          <c:y val="2.7439904174932382E-2"/>
          <c:w val="0.87360070475619622"/>
          <c:h val="0.88456908963597636"/>
        </c:manualLayout>
      </c:layout>
      <c:lineChart>
        <c:grouping val="standard"/>
        <c:ser>
          <c:idx val="1"/>
          <c:order val="0"/>
          <c:tx>
            <c:v>Series2</c:v>
          </c:tx>
          <c:spPr>
            <a:ln w="50800" cap="rnd">
              <a:solidFill>
                <a:srgbClr val="002060"/>
              </a:solidFill>
              <a:round/>
            </a:ln>
            <a:effectLst/>
          </c:spPr>
          <c:marker>
            <c:symbol val="none"/>
          </c:marker>
          <c:dLbls>
            <c:dLbl>
              <c:idx val="4"/>
              <c:spPr>
                <a:solidFill>
                  <a:schemeClr val="accent5">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cap="all" baseline="0">
                      <a:solidFill>
                        <a:schemeClr val="bg1"/>
                      </a:solidFill>
                      <a:latin typeface="+mn-lt"/>
                      <a:ea typeface="+mn-ea"/>
                      <a:cs typeface="+mn-cs"/>
                    </a:defRPr>
                  </a:pPr>
                  <a:endParaRPr lang="en-US"/>
                </a:p>
              </c:txPr>
            </c:dLbl>
            <c:dLbl>
              <c:idx val="5"/>
              <c:spPr>
                <a:solidFill>
                  <a:schemeClr val="accent5">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cap="all" baseline="0">
                      <a:solidFill>
                        <a:schemeClr val="bg1"/>
                      </a:solidFill>
                      <a:latin typeface="+mn-lt"/>
                      <a:ea typeface="+mn-ea"/>
                      <a:cs typeface="+mn-cs"/>
                    </a:defRPr>
                  </a:pPr>
                  <a:endParaRPr lang="en-US"/>
                </a:p>
              </c:txPr>
            </c:dLbl>
            <c:dLbl>
              <c:idx val="6"/>
              <c:spPr>
                <a:solidFill>
                  <a:schemeClr val="accent5">
                    <a:lumMod val="75000"/>
                  </a:schemeClr>
                </a:solidFill>
                <a:ln>
                  <a:noFill/>
                </a:ln>
                <a:effectLst/>
              </c:spPr>
              <c:txPr>
                <a:bodyPr rot="0" spcFirstLastPara="1" vertOverflow="ellipsis" vert="horz" wrap="square" lIns="38100" tIns="19050" rIns="38100" bIns="19050" anchor="ctr" anchorCtr="0">
                  <a:spAutoFit/>
                </a:bodyPr>
                <a:lstStyle/>
                <a:p>
                  <a:pPr algn="ctr">
                    <a:defRPr lang="ro-RO" sz="900" b="0" i="0" u="none" strike="noStrike" kern="1200" cap="all" baseline="0">
                      <a:solidFill>
                        <a:schemeClr val="bg1"/>
                      </a:solidFill>
                      <a:latin typeface="+mn-lt"/>
                      <a:ea typeface="+mn-ea"/>
                      <a:cs typeface="+mn-cs"/>
                    </a:defRPr>
                  </a:pPr>
                  <a:endParaRPr lang="en-US"/>
                </a:p>
              </c:txPr>
            </c:dLbl>
            <c:dLbl>
              <c:idx val="7"/>
              <c:layout>
                <c:manualLayout>
                  <c:x val="-2.9988465974625317E-2"/>
                  <c:y val="2.8558675147318913E-2"/>
                </c:manualLayout>
              </c:layout>
              <c:showVal val="1"/>
              <c:extLst>
                <c:ext xmlns:c15="http://schemas.microsoft.com/office/drawing/2012/chart" uri="{CE6537A1-D6FC-4f65-9D91-7224C49458BB}">
                  <c15:layout/>
                </c:ext>
              </c:extLst>
            </c:dLbl>
            <c:spPr>
              <a:solidFill>
                <a:schemeClr val="accent5">
                  <a:lumMod val="75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cap="all" baseline="0">
                    <a:solidFill>
                      <a:schemeClr val="bg1"/>
                    </a:solidFill>
                    <a:latin typeface="+mn-lt"/>
                    <a:ea typeface="+mn-ea"/>
                    <a:cs typeface="+mn-cs"/>
                  </a:defRPr>
                </a:pPr>
                <a:endParaRPr lang="en-US"/>
              </a:p>
            </c:txPr>
            <c:showVal val="1"/>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'Anexa 14'!$B$5:$B$15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'Anexa 14'!$E$5:$E$15</c:f>
              <c:numCache>
                <c:formatCode>#,##0.00</c:formatCode>
                <c:ptCount val="11"/>
                <c:pt idx="0">
                  <c:v>9.3687422523123871</c:v>
                </c:pt>
                <c:pt idx="1">
                  <c:v>7.543943551029459</c:v>
                </c:pt>
                <c:pt idx="2">
                  <c:v>7.8490409814389475</c:v>
                </c:pt>
                <c:pt idx="3">
                  <c:v>6.6515682700516221</c:v>
                </c:pt>
                <c:pt idx="4">
                  <c:v>6.6916229353307459</c:v>
                </c:pt>
                <c:pt idx="5">
                  <c:v>7.4850569188718348</c:v>
                </c:pt>
                <c:pt idx="6">
                  <c:v>9.6733601070950463</c:v>
                </c:pt>
                <c:pt idx="7">
                  <c:v>5.3023774938244248</c:v>
                </c:pt>
                <c:pt idx="8">
                  <c:v>5.5965376721496769</c:v>
                </c:pt>
                <c:pt idx="9">
                  <c:v>5.722589097486849</c:v>
                </c:pt>
                <c:pt idx="10">
                  <c:v>5.5300606264735599</c:v>
                </c:pt>
              </c:numCache>
            </c:numRef>
          </c:val>
        </c:ser>
        <c:dLbls/>
        <c:marker val="1"/>
        <c:axId val="144378880"/>
        <c:axId val="144388864"/>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numRef>
                    <c:extLst>
                      <c:ext uri="{02D57815-91ED-43cb-92C2-25804820EDAC}">
                        <c15:formulaRef>
                          <c15:sqref>'Anexa 14'!$B$5:$B$15</c15:sqref>
                        </c15:formulaRef>
                      </c:ext>
                    </c:extLst>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extLst>
                      <c:ext uri="{02D57815-91ED-43cb-92C2-25804820EDAC}">
                        <c15:formulaRef>
                          <c15:sqref>'Anexa 14'!$C$5:$C$12</c15:sqref>
                        </c15:formulaRef>
                      </c:ext>
                    </c:extLst>
                    <c:numCache>
                      <c:formatCode>#,##0</c:formatCode>
                      <c:ptCount val="8"/>
                      <c:pt idx="0">
                        <c:v>62922</c:v>
                      </c:pt>
                      <c:pt idx="1">
                        <c:v>60429.8</c:v>
                      </c:pt>
                      <c:pt idx="2">
                        <c:v>71885.47</c:v>
                      </c:pt>
                      <c:pt idx="3">
                        <c:v>82348.7</c:v>
                      </c:pt>
                      <c:pt idx="4">
                        <c:v>87847</c:v>
                      </c:pt>
                      <c:pt idx="5">
                        <c:v>99879</c:v>
                      </c:pt>
                      <c:pt idx="6">
                        <c:v>112050</c:v>
                      </c:pt>
                      <c:pt idx="7">
                        <c:v>121851</c:v>
                      </c:pt>
                    </c:numCache>
                  </c:numRef>
                </c:val>
                <c:smooth val="0"/>
              </c15:ser>
            </c15:filteredLineSeries>
          </c:ext>
        </c:extLst>
      </c:lineChart>
      <c:catAx>
        <c:axId val="14437888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44388864"/>
        <c:crosses val="autoZero"/>
        <c:auto val="1"/>
        <c:lblAlgn val="ctr"/>
        <c:lblOffset val="100"/>
      </c:catAx>
      <c:valAx>
        <c:axId val="144388864"/>
        <c:scaling>
          <c:orientation val="minMax"/>
        </c:scaling>
        <c:axPos val="l"/>
        <c:majorGridlines>
          <c:spPr>
            <a:ln w="9525" cap="flat" cmpd="sng" algn="ctr">
              <a:solidFill>
                <a:schemeClr val="tx1">
                  <a:lumMod val="15000"/>
                  <a:lumOff val="85000"/>
                </a:schemeClr>
              </a:solidFill>
              <a:round/>
            </a:ln>
            <a:effectLst/>
          </c:spPr>
        </c:majorGridlines>
        <c:numFmt formatCode="#,##0.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378880"/>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v>PIB</c:v>
          </c:tx>
          <c:spPr>
            <a:solidFill>
              <a:schemeClr val="accent5">
                <a:lumMod val="50000"/>
              </a:schemeClr>
            </a:solidFill>
            <a:ln>
              <a:solidFill>
                <a:schemeClr val="accent5">
                  <a:lumMod val="50000"/>
                </a:schemeClr>
              </a:solidFill>
            </a:ln>
            <a:effectLst/>
          </c:spPr>
          <c:dLbls>
            <c:spPr>
              <a:solidFill>
                <a:schemeClr val="accent1">
                  <a:lumMod val="60000"/>
                  <a:lumOff val="40000"/>
                </a:schemeClr>
              </a:solidFill>
              <a:ln w="25400">
                <a:noFill/>
              </a:ln>
            </c:spPr>
            <c:txPr>
              <a:bodyPr wrap="square" lIns="38100" tIns="19050" rIns="38100" bIns="19050" anchor="ctr">
                <a:spAutoFit/>
              </a:bodyPr>
              <a:lstStyle/>
              <a:p>
                <a:pPr>
                  <a:defRPr sz="1100" b="1" i="0" u="none" strike="noStrike" baseline="0">
                    <a:solidFill>
                      <a:schemeClr val="bg1"/>
                    </a:solidFill>
                    <a:latin typeface="Calibri"/>
                    <a:ea typeface="Calibri"/>
                    <a:cs typeface="Calibri"/>
                  </a:defRPr>
                </a:pPr>
                <a:endParaRPr lang="en-US"/>
              </a:p>
            </c:txPr>
            <c:dLblPos val="inEnd"/>
            <c:showVal val="1"/>
            <c:extLst>
              <c:ext xmlns:c15="http://schemas.microsoft.com/office/drawing/2012/chart" uri="{CE6537A1-D6FC-4f65-9D91-7224C49458BB}">
                <c15:layout/>
                <c15:showLeaderLines val="0"/>
              </c:ext>
            </c:extLst>
          </c:dLbls>
          <c:cat>
            <c:numRef>
              <c:f>'Anexa 14'!$B$5:$B$15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'Anexa 14'!$C$5:$C$15</c:f>
              <c:numCache>
                <c:formatCode>#,##0</c:formatCode>
                <c:ptCount val="11"/>
                <c:pt idx="0">
                  <c:v>62922</c:v>
                </c:pt>
                <c:pt idx="1">
                  <c:v>60429.8</c:v>
                </c:pt>
                <c:pt idx="2">
                  <c:v>71885.47</c:v>
                </c:pt>
                <c:pt idx="3">
                  <c:v>82348.7</c:v>
                </c:pt>
                <c:pt idx="4">
                  <c:v>87847</c:v>
                </c:pt>
                <c:pt idx="5">
                  <c:v>99879</c:v>
                </c:pt>
                <c:pt idx="6">
                  <c:v>112050</c:v>
                </c:pt>
                <c:pt idx="7">
                  <c:v>121851</c:v>
                </c:pt>
                <c:pt idx="8">
                  <c:v>134476</c:v>
                </c:pt>
                <c:pt idx="9">
                  <c:v>150369</c:v>
                </c:pt>
                <c:pt idx="10">
                  <c:v>190016</c:v>
                </c:pt>
              </c:numCache>
            </c:numRef>
          </c:val>
        </c:ser>
        <c:ser>
          <c:idx val="1"/>
          <c:order val="1"/>
          <c:tx>
            <c:v>Volumul achizițiilor publice</c:v>
          </c:tx>
          <c:spPr>
            <a:solidFill>
              <a:schemeClr val="accent5">
                <a:lumMod val="20000"/>
                <a:lumOff val="80000"/>
              </a:schemeClr>
            </a:solidFill>
            <a:ln>
              <a:solidFill>
                <a:schemeClr val="accent5">
                  <a:lumMod val="50000"/>
                </a:schemeClr>
              </a:solidFill>
            </a:ln>
          </c:spPr>
          <c:dLbls>
            <c:spPr>
              <a:solidFill>
                <a:schemeClr val="accent1">
                  <a:lumMod val="60000"/>
                  <a:lumOff val="40000"/>
                </a:schemeClr>
              </a:solidFill>
              <a:ln>
                <a:noFill/>
              </a:ln>
              <a:effectLst/>
            </c:spPr>
            <c:txPr>
              <a:bodyPr wrap="square" lIns="38100" tIns="19050" rIns="38100" bIns="19050" anchor="ctr">
                <a:spAutoFit/>
              </a:bodyPr>
              <a:lstStyle/>
              <a:p>
                <a:pPr>
                  <a:defRPr b="1"/>
                </a:pPr>
                <a:endParaRPr lang="en-US"/>
              </a:p>
            </c:txPr>
            <c:showVal val="1"/>
            <c:extLst>
              <c:ext xmlns:c15="http://schemas.microsoft.com/office/drawing/2012/chart" uri="{CE6537A1-D6FC-4f65-9D91-7224C49458BB}">
                <c15:layout/>
                <c15:showLeaderLines val="1"/>
              </c:ext>
            </c:extLst>
          </c:dLbls>
          <c:cat>
            <c:numRef>
              <c:f>'Anexa 14'!$B$5:$B$15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'Anexa 14'!$D$5:$D$15</c:f>
              <c:numCache>
                <c:formatCode>#,##0</c:formatCode>
                <c:ptCount val="11"/>
                <c:pt idx="0">
                  <c:v>5895</c:v>
                </c:pt>
                <c:pt idx="1">
                  <c:v>4558.79</c:v>
                </c:pt>
                <c:pt idx="2">
                  <c:v>5642.32</c:v>
                </c:pt>
                <c:pt idx="3">
                  <c:v>5477.48</c:v>
                </c:pt>
                <c:pt idx="4">
                  <c:v>5878.39</c:v>
                </c:pt>
                <c:pt idx="5">
                  <c:v>7476</c:v>
                </c:pt>
                <c:pt idx="6">
                  <c:v>10839</c:v>
                </c:pt>
                <c:pt idx="7">
                  <c:v>6461</c:v>
                </c:pt>
                <c:pt idx="8">
                  <c:v>7526</c:v>
                </c:pt>
                <c:pt idx="9">
                  <c:v>8605</c:v>
                </c:pt>
                <c:pt idx="10">
                  <c:v>10508</c:v>
                </c:pt>
              </c:numCache>
            </c:numRef>
          </c:val>
        </c:ser>
        <c:dLbls/>
        <c:gapWidth val="24"/>
        <c:axId val="144435072"/>
        <c:axId val="144436608"/>
      </c:barChart>
      <c:catAx>
        <c:axId val="144435072"/>
        <c:scaling>
          <c:orientation val="minMax"/>
        </c:scaling>
        <c:axPos val="b"/>
        <c:numFmt formatCode="General" sourceLinked="1"/>
        <c:tickLblPos val="nextTo"/>
        <c:spPr>
          <a:noFill/>
          <a:ln w="9525" cap="flat" cmpd="sng" algn="ctr">
            <a:solidFill>
              <a:schemeClr val="accent5">
                <a:lumMod val="50000"/>
              </a:schemeClr>
            </a:solidFill>
            <a:round/>
          </a:ln>
          <a:effectLst/>
        </c:spPr>
        <c:txPr>
          <a:bodyPr rot="0" vert="horz"/>
          <a:lstStyle/>
          <a:p>
            <a:pPr>
              <a:defRPr sz="1100" b="1" i="0" u="none" strike="noStrike" baseline="0">
                <a:solidFill>
                  <a:srgbClr val="333333"/>
                </a:solidFill>
                <a:latin typeface="Calibri"/>
                <a:ea typeface="Calibri"/>
                <a:cs typeface="Calibri"/>
              </a:defRPr>
            </a:pPr>
            <a:endParaRPr lang="en-US"/>
          </a:p>
        </c:txPr>
        <c:crossAx val="144436608"/>
        <c:crosses val="autoZero"/>
        <c:auto val="1"/>
        <c:lblAlgn val="ctr"/>
        <c:lblOffset val="100"/>
      </c:catAx>
      <c:valAx>
        <c:axId val="144436608"/>
        <c:scaling>
          <c:orientation val="minMax"/>
        </c:scaling>
        <c:axPos val="l"/>
        <c:majorGridlines>
          <c:spPr>
            <a:ln w="9525" cap="flat" cmpd="sng" algn="ctr">
              <a:solidFill>
                <a:schemeClr val="accent5">
                  <a:lumMod val="40000"/>
                  <a:lumOff val="60000"/>
                </a:schemeClr>
              </a:solidFill>
              <a:round/>
            </a:ln>
            <a:effectLst/>
          </c:spPr>
        </c:majorGridlines>
        <c:numFmt formatCode="#,##0" sourceLinked="1"/>
        <c:maj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44435072"/>
        <c:crosses val="autoZero"/>
        <c:crossBetween val="between"/>
      </c:valAx>
      <c:spPr>
        <a:noFill/>
        <a:ln w="25400">
          <a:noFill/>
        </a:ln>
      </c:spPr>
    </c:plotArea>
    <c:legend>
      <c:legendPos val="b"/>
      <c:layout/>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gap"/>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style val="11"/>
  <c:chart>
    <c:plotArea>
      <c:layout/>
      <c:pieChart>
        <c:varyColors val="1"/>
        <c:ser>
          <c:idx val="0"/>
          <c:order val="0"/>
          <c:explosion val="3"/>
          <c:dPt>
            <c:idx val="0"/>
          </c:dPt>
          <c:dPt>
            <c:idx val="1"/>
          </c:dPt>
          <c:dPt>
            <c:idx val="2"/>
          </c:dPt>
          <c:dLbls>
            <c:dLbl>
              <c:idx val="0"/>
              <c:layout>
                <c:manualLayout>
                  <c:x val="-8.1056119087763737E-2"/>
                  <c:y val="0.41315311680451883"/>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Val val="1"/>
              <c:showCatName val="1"/>
              <c:showPercent val="1"/>
              <c:separator>
</c:separator>
              <c:extLst>
                <c:ext xmlns:c15="http://schemas.microsoft.com/office/drawing/2012/chart" uri="{CE6537A1-D6FC-4f65-9D91-7224C49458BB}"/>
              </c:extLst>
            </c:dLbl>
            <c:dLbl>
              <c:idx val="1"/>
              <c:layout>
                <c:manualLayout>
                  <c:x val="5.0664051335846498E-3"/>
                  <c:y val="0.1038631305428948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Val val="1"/>
              <c:showCatName val="1"/>
              <c:showPercent val="1"/>
              <c:separator>
</c:separator>
              <c:extLst>
                <c:ext xmlns:c15="http://schemas.microsoft.com/office/drawing/2012/chart" uri="{CE6537A1-D6FC-4f65-9D91-7224C49458BB}"/>
              </c:extLst>
            </c:dLbl>
            <c:dLbl>
              <c:idx val="2"/>
              <c:layout>
                <c:manualLayout>
                  <c:x val="0.1091302863142644"/>
                  <c:y val="-4.240327046074666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Val val="1"/>
              <c:showCatName val="1"/>
              <c:showPercent val="1"/>
              <c:separator>
</c:separator>
              <c:extLst>
                <c:ext xmlns:c15="http://schemas.microsoft.com/office/drawing/2012/chart" uri="{CE6537A1-D6FC-4f65-9D91-7224C49458BB}"/>
              </c:extLst>
            </c:dLbl>
            <c:dLbl>
              <c:idx val="3"/>
              <c:layout>
                <c:manualLayout>
                  <c:x val="0.18171693890423787"/>
                  <c:y val="2.350658714474050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Val val="1"/>
              <c:showCatName val="1"/>
              <c:showPercent val="1"/>
              <c:separator>
</c:separator>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Val val="1"/>
            <c:showCatName val="1"/>
            <c:showPercent val="1"/>
            <c:separator>
</c:separator>
            <c:showLeaderLines val="1"/>
            <c:extLst>
              <c:ext xmlns:c15="http://schemas.microsoft.com/office/drawing/2012/chart" uri="{CE6537A1-D6FC-4f65-9D91-7224C49458BB}"/>
            </c:extLst>
          </c:dLbls>
          <c:cat>
            <c:strRef>
              <c:f>('Anexa 111'!$D$17,'Anexa 111'!$F$17,'Anexa 111'!$H$17)</c:f>
              <c:strCache>
                <c:ptCount val="3"/>
                <c:pt idx="0">
                  <c:v>Suma total contracte Bunuri</c:v>
                </c:pt>
                <c:pt idx="1">
                  <c:v>Suma total contracte Lucrări</c:v>
                </c:pt>
                <c:pt idx="2">
                  <c:v>Suma total contracte Servicii</c:v>
                </c:pt>
              </c:strCache>
            </c:strRef>
          </c:cat>
          <c:val>
            <c:numRef>
              <c:f>('Anexa 111'!$D$14,'Anexa 111'!$F$14,'Anexa 111'!$H$14)</c:f>
              <c:numCache>
                <c:formatCode>#,##0.00</c:formatCode>
                <c:ptCount val="3"/>
                <c:pt idx="0">
                  <c:v>0</c:v>
                </c:pt>
                <c:pt idx="1">
                  <c:v>0</c:v>
                </c:pt>
                <c:pt idx="2">
                  <c:v>0</c:v>
                </c:pt>
              </c:numCache>
            </c:numRef>
          </c:val>
        </c:ser>
        <c:dLbls/>
        <c:firstSliceAng val="0"/>
      </c:pieChart>
      <c:spPr>
        <a:noFill/>
        <a:ln w="25400">
          <a:noFill/>
        </a:ln>
      </c:spPr>
    </c:plotArea>
    <c:plotVisOnly val="1"/>
    <c:dispBlanksAs val="zero"/>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style val="11"/>
  <c:chart>
    <c:plotArea>
      <c:layout>
        <c:manualLayout>
          <c:layoutTarget val="inner"/>
          <c:xMode val="edge"/>
          <c:yMode val="edge"/>
          <c:x val="8.9353695113562642E-2"/>
          <c:y val="0.15739268680445154"/>
          <c:w val="0.81749125316663684"/>
          <c:h val="0.68362480127186021"/>
        </c:manualLayout>
      </c:layout>
      <c:pieChart>
        <c:varyColors val="1"/>
        <c:ser>
          <c:idx val="0"/>
          <c:order val="0"/>
          <c:explosion val="3"/>
          <c:dPt>
            <c:idx val="0"/>
          </c:dPt>
          <c:dPt>
            <c:idx val="1"/>
          </c:dPt>
          <c:dPt>
            <c:idx val="2"/>
          </c:dPt>
          <c:dLbls>
            <c:dLbl>
              <c:idx val="0"/>
              <c:layout>
                <c:manualLayout>
                  <c:x val="-7.347891152600422E-2"/>
                  <c:y val="4.223081954854431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Val val="1"/>
              <c:showCatName val="1"/>
              <c:showPercent val="1"/>
              <c:separator>
</c:separator>
              <c:extLst>
                <c:ext xmlns:c15="http://schemas.microsoft.com/office/drawing/2012/chart" uri="{CE6537A1-D6FC-4f65-9D91-7224C49458BB}"/>
              </c:extLst>
            </c:dLbl>
            <c:dLbl>
              <c:idx val="1"/>
              <c:layout>
                <c:manualLayout>
                  <c:x val="3.8795863490024218E-5"/>
                  <c:y val="-6.0100924080839231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Val val="1"/>
              <c:showCatName val="1"/>
              <c:showPercent val="1"/>
              <c:separator>
</c:separator>
              <c:extLst>
                <c:ext xmlns:c15="http://schemas.microsoft.com/office/drawing/2012/chart" uri="{CE6537A1-D6FC-4f65-9D91-7224C49458BB}"/>
              </c:extLst>
            </c:dLbl>
            <c:dLbl>
              <c:idx val="2"/>
              <c:layout>
                <c:manualLayout>
                  <c:x val="0.10913028631426441"/>
                  <c:y val="-4.240327046074667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Val val="1"/>
              <c:showCatName val="1"/>
              <c:showPercent val="1"/>
              <c:separator>
</c:separator>
              <c:extLst>
                <c:ext xmlns:c15="http://schemas.microsoft.com/office/drawing/2012/chart" uri="{CE6537A1-D6FC-4f65-9D91-7224C49458BB}"/>
              </c:extLst>
            </c:dLbl>
            <c:dLbl>
              <c:idx val="3"/>
              <c:layout>
                <c:manualLayout>
                  <c:x val="0.18171693890423793"/>
                  <c:y val="2.350658714474050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Val val="1"/>
              <c:showCatName val="1"/>
              <c:showPercent val="1"/>
              <c:separator>
</c:separator>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Val val="1"/>
            <c:showCatName val="1"/>
            <c:showPercent val="1"/>
            <c:separator>
</c:separator>
            <c:showLeaderLines val="1"/>
            <c:extLst>
              <c:ext xmlns:c15="http://schemas.microsoft.com/office/drawing/2012/chart" uri="{CE6537A1-D6FC-4f65-9D91-7224C49458BB}"/>
            </c:extLst>
          </c:dLbls>
          <c:cat>
            <c:strRef>
              <c:f>('Anexa 111'!$E$17,'Anexa 111'!$G$17,'Anexa 111'!$I$17)</c:f>
              <c:strCache>
                <c:ptCount val="3"/>
                <c:pt idx="0">
                  <c:v>Nr. total contracte Bunuri</c:v>
                </c:pt>
                <c:pt idx="1">
                  <c:v>Nr. total contracte  Lucrări</c:v>
                </c:pt>
                <c:pt idx="2">
                  <c:v>Nr. total contracte   Servicii</c:v>
                </c:pt>
              </c:strCache>
            </c:strRef>
          </c:cat>
          <c:val>
            <c:numRef>
              <c:f>('Anexa 111'!$E$14,'Anexa 111'!$G$14,'Anexa 111'!$I$14)</c:f>
              <c:numCache>
                <c:formatCode>General</c:formatCode>
                <c:ptCount val="3"/>
                <c:pt idx="0">
                  <c:v>0</c:v>
                </c:pt>
                <c:pt idx="1">
                  <c:v>0</c:v>
                </c:pt>
                <c:pt idx="2">
                  <c:v>0</c:v>
                </c:pt>
              </c:numCache>
            </c:numRef>
          </c:val>
        </c:ser>
        <c:dLbls/>
        <c:firstSliceAng val="0"/>
      </c:pieChart>
      <c:spPr>
        <a:noFill/>
        <a:ln w="25400">
          <a:noFill/>
        </a:ln>
      </c:spPr>
    </c:plotArea>
    <c:plotVisOnly val="1"/>
    <c:dispBlanksAs val="zero"/>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withinLinearReversed" id="21">
  <a:schemeClr val="accent1"/>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28575</xdr:colOff>
      <xdr:row>32</xdr:row>
      <xdr:rowOff>76200</xdr:rowOff>
    </xdr:from>
    <xdr:to>
      <xdr:col>10</xdr:col>
      <xdr:colOff>571500</xdr:colOff>
      <xdr:row>67</xdr:row>
      <xdr:rowOff>9525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9525</xdr:rowOff>
    </xdr:from>
    <xdr:to>
      <xdr:col>4</xdr:col>
      <xdr:colOff>381000</xdr:colOff>
      <xdr:row>44</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151</xdr:row>
      <xdr:rowOff>123825</xdr:rowOff>
    </xdr:from>
    <xdr:to>
      <xdr:col>2</xdr:col>
      <xdr:colOff>476250</xdr:colOff>
      <xdr:row>170</xdr:row>
      <xdr:rowOff>76200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73</xdr:row>
      <xdr:rowOff>123825</xdr:rowOff>
    </xdr:from>
    <xdr:to>
      <xdr:col>2</xdr:col>
      <xdr:colOff>476250</xdr:colOff>
      <xdr:row>92</xdr:row>
      <xdr:rowOff>76200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13</xdr:row>
      <xdr:rowOff>0</xdr:rowOff>
    </xdr:from>
    <xdr:to>
      <xdr:col>3</xdr:col>
      <xdr:colOff>0</xdr:colOff>
      <xdr:row>26</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295276</xdr:colOff>
      <xdr:row>13</xdr:row>
      <xdr:rowOff>28575</xdr:rowOff>
    </xdr:from>
    <xdr:to>
      <xdr:col>10</xdr:col>
      <xdr:colOff>209550</xdr:colOff>
      <xdr:row>27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13</xdr:row>
      <xdr:rowOff>57150</xdr:rowOff>
    </xdr:from>
    <xdr:to>
      <xdr:col>6</xdr:col>
      <xdr:colOff>619125</xdr:colOff>
      <xdr:row>41</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827313</xdr:colOff>
      <xdr:row>16</xdr:row>
      <xdr:rowOff>95250</xdr:rowOff>
    </xdr:from>
    <xdr:to>
      <xdr:col>18</xdr:col>
      <xdr:colOff>504825</xdr:colOff>
      <xdr:row>43</xdr:row>
      <xdr:rowOff>85725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45</xdr:row>
      <xdr:rowOff>0</xdr:rowOff>
    </xdr:from>
    <xdr:to>
      <xdr:col>6</xdr:col>
      <xdr:colOff>676275</xdr:colOff>
      <xdr:row>74</xdr:row>
      <xdr:rowOff>9525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54429</xdr:colOff>
      <xdr:row>92</xdr:row>
      <xdr:rowOff>19050</xdr:rowOff>
    </xdr:from>
    <xdr:to>
      <xdr:col>5</xdr:col>
      <xdr:colOff>730704</xdr:colOff>
      <xdr:row>124</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892629</xdr:colOff>
      <xdr:row>91</xdr:row>
      <xdr:rowOff>962025</xdr:rowOff>
    </xdr:from>
    <xdr:to>
      <xdr:col>12</xdr:col>
      <xdr:colOff>654504</xdr:colOff>
      <xdr:row>123</xdr:row>
      <xdr:rowOff>76200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140154</xdr:colOff>
      <xdr:row>125</xdr:row>
      <xdr:rowOff>76200</xdr:rowOff>
    </xdr:from>
    <xdr:to>
      <xdr:col>12</xdr:col>
      <xdr:colOff>644979</xdr:colOff>
      <xdr:row>185</xdr:row>
      <xdr:rowOff>142875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54429</xdr:colOff>
      <xdr:row>80</xdr:row>
      <xdr:rowOff>19050</xdr:rowOff>
    </xdr:from>
    <xdr:to>
      <xdr:col>5</xdr:col>
      <xdr:colOff>730704</xdr:colOff>
      <xdr:row>112</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892629</xdr:colOff>
      <xdr:row>79</xdr:row>
      <xdr:rowOff>962025</xdr:rowOff>
    </xdr:from>
    <xdr:to>
      <xdr:col>12</xdr:col>
      <xdr:colOff>654504</xdr:colOff>
      <xdr:row>111</xdr:row>
      <xdr:rowOff>76200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140154</xdr:colOff>
      <xdr:row>113</xdr:row>
      <xdr:rowOff>76200</xdr:rowOff>
    </xdr:from>
    <xdr:to>
      <xdr:col>12</xdr:col>
      <xdr:colOff>644979</xdr:colOff>
      <xdr:row>173</xdr:row>
      <xdr:rowOff>142875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204508</xdr:colOff>
      <xdr:row>141</xdr:row>
      <xdr:rowOff>90207</xdr:rowOff>
    </xdr:from>
    <xdr:to>
      <xdr:col>5</xdr:col>
      <xdr:colOff>880783</xdr:colOff>
      <xdr:row>175</xdr:row>
      <xdr:rowOff>52107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172570</xdr:colOff>
      <xdr:row>141</xdr:row>
      <xdr:rowOff>45384</xdr:rowOff>
    </xdr:from>
    <xdr:to>
      <xdr:col>15</xdr:col>
      <xdr:colOff>100852</xdr:colOff>
      <xdr:row>175</xdr:row>
      <xdr:rowOff>7284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176</xdr:row>
      <xdr:rowOff>57150</xdr:rowOff>
    </xdr:from>
    <xdr:to>
      <xdr:col>13</xdr:col>
      <xdr:colOff>38100</xdr:colOff>
      <xdr:row>239</xdr:row>
      <xdr:rowOff>19050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204508</xdr:colOff>
      <xdr:row>110</xdr:row>
      <xdr:rowOff>90207</xdr:rowOff>
    </xdr:from>
    <xdr:to>
      <xdr:col>5</xdr:col>
      <xdr:colOff>880783</xdr:colOff>
      <xdr:row>144</xdr:row>
      <xdr:rowOff>52107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172569</xdr:colOff>
      <xdr:row>110</xdr:row>
      <xdr:rowOff>56590</xdr:rowOff>
    </xdr:from>
    <xdr:to>
      <xdr:col>15</xdr:col>
      <xdr:colOff>100851</xdr:colOff>
      <xdr:row>144</xdr:row>
      <xdr:rowOff>18490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145</xdr:row>
      <xdr:rowOff>57150</xdr:rowOff>
    </xdr:from>
    <xdr:to>
      <xdr:col>13</xdr:col>
      <xdr:colOff>38100</xdr:colOff>
      <xdr:row>208</xdr:row>
      <xdr:rowOff>19050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139</xdr:row>
      <xdr:rowOff>47625</xdr:rowOff>
    </xdr:from>
    <xdr:to>
      <xdr:col>7</xdr:col>
      <xdr:colOff>19050</xdr:colOff>
      <xdr:row>173</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139</xdr:row>
      <xdr:rowOff>76200</xdr:rowOff>
    </xdr:from>
    <xdr:to>
      <xdr:col>13</xdr:col>
      <xdr:colOff>361950</xdr:colOff>
      <xdr:row>173</xdr:row>
      <xdr:rowOff>47625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174</xdr:row>
      <xdr:rowOff>19050</xdr:rowOff>
    </xdr:from>
    <xdr:to>
      <xdr:col>13</xdr:col>
      <xdr:colOff>323850</xdr:colOff>
      <xdr:row>236</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125</xdr:row>
      <xdr:rowOff>114300</xdr:rowOff>
    </xdr:from>
    <xdr:to>
      <xdr:col>5</xdr:col>
      <xdr:colOff>702253</xdr:colOff>
      <xdr:row>160</xdr:row>
      <xdr:rowOff>135948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435553</xdr:colOff>
      <xdr:row>125</xdr:row>
      <xdr:rowOff>152400</xdr:rowOff>
    </xdr:from>
    <xdr:to>
      <xdr:col>13</xdr:col>
      <xdr:colOff>533400</xdr:colOff>
      <xdr:row>161</xdr:row>
      <xdr:rowOff>12123</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161</xdr:row>
      <xdr:rowOff>116898</xdr:rowOff>
    </xdr:from>
    <xdr:to>
      <xdr:col>12</xdr:col>
      <xdr:colOff>626053</xdr:colOff>
      <xdr:row>226</xdr:row>
      <xdr:rowOff>135948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36</xdr:row>
      <xdr:rowOff>114300</xdr:rowOff>
    </xdr:from>
    <xdr:to>
      <xdr:col>5</xdr:col>
      <xdr:colOff>702253</xdr:colOff>
      <xdr:row>71</xdr:row>
      <xdr:rowOff>135948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435553</xdr:colOff>
      <xdr:row>36</xdr:row>
      <xdr:rowOff>152400</xdr:rowOff>
    </xdr:from>
    <xdr:to>
      <xdr:col>13</xdr:col>
      <xdr:colOff>533400</xdr:colOff>
      <xdr:row>72</xdr:row>
      <xdr:rowOff>12123</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72</xdr:row>
      <xdr:rowOff>116898</xdr:rowOff>
    </xdr:from>
    <xdr:to>
      <xdr:col>12</xdr:col>
      <xdr:colOff>626053</xdr:colOff>
      <xdr:row>137</xdr:row>
      <xdr:rowOff>135948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1017</xdr:colOff>
      <xdr:row>32</xdr:row>
      <xdr:rowOff>138546</xdr:rowOff>
    </xdr:from>
    <xdr:to>
      <xdr:col>11</xdr:col>
      <xdr:colOff>369794</xdr:colOff>
      <xdr:row>49</xdr:row>
      <xdr:rowOff>72329</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1017</xdr:colOff>
      <xdr:row>49</xdr:row>
      <xdr:rowOff>149752</xdr:rowOff>
    </xdr:from>
    <xdr:to>
      <xdr:col>11</xdr:col>
      <xdr:colOff>369794</xdr:colOff>
      <xdr:row>66</xdr:row>
      <xdr:rowOff>83535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1017</xdr:colOff>
      <xdr:row>15</xdr:row>
      <xdr:rowOff>86591</xdr:rowOff>
    </xdr:from>
    <xdr:to>
      <xdr:col>11</xdr:col>
      <xdr:colOff>369794</xdr:colOff>
      <xdr:row>32</xdr:row>
      <xdr:rowOff>20375</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1017</xdr:colOff>
      <xdr:row>17</xdr:row>
      <xdr:rowOff>138546</xdr:rowOff>
    </xdr:from>
    <xdr:to>
      <xdr:col>10</xdr:col>
      <xdr:colOff>369794</xdr:colOff>
      <xdr:row>34</xdr:row>
      <xdr:rowOff>72329</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1017</xdr:colOff>
      <xdr:row>34</xdr:row>
      <xdr:rowOff>149752</xdr:rowOff>
    </xdr:from>
    <xdr:to>
      <xdr:col>10</xdr:col>
      <xdr:colOff>369794</xdr:colOff>
      <xdr:row>51</xdr:row>
      <xdr:rowOff>83535</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354496</xdr:colOff>
      <xdr:row>25</xdr:row>
      <xdr:rowOff>107674</xdr:rowOff>
    </xdr:from>
    <xdr:to>
      <xdr:col>13</xdr:col>
      <xdr:colOff>82827</xdr:colOff>
      <xdr:row>51</xdr:row>
      <xdr:rowOff>49694</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140804</xdr:colOff>
      <xdr:row>20</xdr:row>
      <xdr:rowOff>132522</xdr:rowOff>
    </xdr:from>
    <xdr:to>
      <xdr:col>7</xdr:col>
      <xdr:colOff>100633</xdr:colOff>
      <xdr:row>51</xdr:row>
      <xdr:rowOff>41413</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302252</xdr:colOff>
      <xdr:row>21</xdr:row>
      <xdr:rowOff>243923</xdr:rowOff>
    </xdr:from>
    <xdr:to>
      <xdr:col>18</xdr:col>
      <xdr:colOff>0</xdr:colOff>
      <xdr:row>51</xdr:row>
      <xdr:rowOff>347098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190500</xdr:colOff>
      <xdr:row>58</xdr:row>
      <xdr:rowOff>144198</xdr:rowOff>
    </xdr:from>
    <xdr:to>
      <xdr:col>34</xdr:col>
      <xdr:colOff>508000</xdr:colOff>
      <xdr:row>107</xdr:row>
      <xdr:rowOff>1323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16</xdr:row>
      <xdr:rowOff>133350</xdr:rowOff>
    </xdr:from>
    <xdr:to>
      <xdr:col>9</xdr:col>
      <xdr:colOff>9525</xdr:colOff>
      <xdr:row>37</xdr:row>
      <xdr:rowOff>61480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xdr:colOff>
      <xdr:row>20</xdr:row>
      <xdr:rowOff>42862</xdr:rowOff>
    </xdr:from>
    <xdr:to>
      <xdr:col>21</xdr:col>
      <xdr:colOff>190501</xdr:colOff>
      <xdr:row>33</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19049</xdr:colOff>
      <xdr:row>15</xdr:row>
      <xdr:rowOff>133349</xdr:rowOff>
    </xdr:from>
    <xdr:to>
      <xdr:col>9</xdr:col>
      <xdr:colOff>542924</xdr:colOff>
      <xdr:row>37</xdr:row>
      <xdr:rowOff>66674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95250</xdr:colOff>
      <xdr:row>18</xdr:row>
      <xdr:rowOff>66675</xdr:rowOff>
    </xdr:from>
    <xdr:to>
      <xdr:col>6</xdr:col>
      <xdr:colOff>504825</xdr:colOff>
      <xdr:row>55</xdr:row>
      <xdr:rowOff>66675</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257175</xdr:colOff>
      <xdr:row>18</xdr:row>
      <xdr:rowOff>66675</xdr:rowOff>
    </xdr:from>
    <xdr:to>
      <xdr:col>14</xdr:col>
      <xdr:colOff>295275</xdr:colOff>
      <xdr:row>55</xdr:row>
      <xdr:rowOff>66675</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2F5496"/>
      </a:accent1>
      <a:accent2>
        <a:srgbClr val="B4C6E7"/>
      </a:accent2>
      <a:accent3>
        <a:srgbClr val="78B64F"/>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tabColor rgb="FF16365C"/>
    <pageSetUpPr fitToPage="1"/>
  </sheetPr>
  <dimension ref="A1:O40"/>
  <sheetViews>
    <sheetView view="pageBreakPreview" zoomScale="85" zoomScaleNormal="55" zoomScaleSheetLayoutView="85" workbookViewId="0">
      <selection activeCell="A28" sqref="A28:H31"/>
    </sheetView>
  </sheetViews>
  <sheetFormatPr defaultRowHeight="13.8"/>
  <cols>
    <col min="1" max="1" width="7.44140625" style="6" customWidth="1"/>
    <col min="2" max="2" width="70.88671875" style="6" customWidth="1"/>
    <col min="3" max="3" width="22.33203125" style="18" customWidth="1"/>
    <col min="4" max="4" width="9.5546875" style="6" customWidth="1"/>
    <col min="5" max="5" width="13.33203125" style="6" customWidth="1"/>
    <col min="6" max="7" width="9.109375" style="6"/>
    <col min="8" max="8" width="10.109375" style="6" customWidth="1"/>
    <col min="9" max="257" width="9.109375" style="6"/>
    <col min="258" max="258" width="7.44140625" style="6" customWidth="1"/>
    <col min="259" max="259" width="54.33203125" style="6" customWidth="1"/>
    <col min="260" max="260" width="0" style="6" hidden="1" customWidth="1"/>
    <col min="261" max="261" width="9.5546875" style="6" customWidth="1"/>
    <col min="262" max="262" width="13.33203125" style="6" customWidth="1"/>
    <col min="263" max="263" width="9.109375" style="6"/>
    <col min="264" max="264" width="8" style="6" customWidth="1"/>
    <col min="265" max="513" width="9.109375" style="6"/>
    <col min="514" max="514" width="7.44140625" style="6" customWidth="1"/>
    <col min="515" max="515" width="54.33203125" style="6" customWidth="1"/>
    <col min="516" max="516" width="0" style="6" hidden="1" customWidth="1"/>
    <col min="517" max="517" width="9.5546875" style="6" customWidth="1"/>
    <col min="518" max="518" width="13.33203125" style="6" customWidth="1"/>
    <col min="519" max="519" width="9.109375" style="6"/>
    <col min="520" max="520" width="8" style="6" customWidth="1"/>
    <col min="521" max="769" width="9.109375" style="6"/>
    <col min="770" max="770" width="7.44140625" style="6" customWidth="1"/>
    <col min="771" max="771" width="54.33203125" style="6" customWidth="1"/>
    <col min="772" max="772" width="0" style="6" hidden="1" customWidth="1"/>
    <col min="773" max="773" width="9.5546875" style="6" customWidth="1"/>
    <col min="774" max="774" width="13.33203125" style="6" customWidth="1"/>
    <col min="775" max="775" width="9.109375" style="6"/>
    <col min="776" max="776" width="8" style="6" customWidth="1"/>
    <col min="777" max="1025" width="9.109375" style="6"/>
    <col min="1026" max="1026" width="7.44140625" style="6" customWidth="1"/>
    <col min="1027" max="1027" width="54.33203125" style="6" customWidth="1"/>
    <col min="1028" max="1028" width="0" style="6" hidden="1" customWidth="1"/>
    <col min="1029" max="1029" width="9.5546875" style="6" customWidth="1"/>
    <col min="1030" max="1030" width="13.33203125" style="6" customWidth="1"/>
    <col min="1031" max="1031" width="9.109375" style="6"/>
    <col min="1032" max="1032" width="8" style="6" customWidth="1"/>
    <col min="1033" max="1281" width="9.109375" style="6"/>
    <col min="1282" max="1282" width="7.44140625" style="6" customWidth="1"/>
    <col min="1283" max="1283" width="54.33203125" style="6" customWidth="1"/>
    <col min="1284" max="1284" width="0" style="6" hidden="1" customWidth="1"/>
    <col min="1285" max="1285" width="9.5546875" style="6" customWidth="1"/>
    <col min="1286" max="1286" width="13.33203125" style="6" customWidth="1"/>
    <col min="1287" max="1287" width="9.109375" style="6"/>
    <col min="1288" max="1288" width="8" style="6" customWidth="1"/>
    <col min="1289" max="1537" width="9.109375" style="6"/>
    <col min="1538" max="1538" width="7.44140625" style="6" customWidth="1"/>
    <col min="1539" max="1539" width="54.33203125" style="6" customWidth="1"/>
    <col min="1540" max="1540" width="0" style="6" hidden="1" customWidth="1"/>
    <col min="1541" max="1541" width="9.5546875" style="6" customWidth="1"/>
    <col min="1542" max="1542" width="13.33203125" style="6" customWidth="1"/>
    <col min="1543" max="1543" width="9.109375" style="6"/>
    <col min="1544" max="1544" width="8" style="6" customWidth="1"/>
    <col min="1545" max="1793" width="9.109375" style="6"/>
    <col min="1794" max="1794" width="7.44140625" style="6" customWidth="1"/>
    <col min="1795" max="1795" width="54.33203125" style="6" customWidth="1"/>
    <col min="1796" max="1796" width="0" style="6" hidden="1" customWidth="1"/>
    <col min="1797" max="1797" width="9.5546875" style="6" customWidth="1"/>
    <col min="1798" max="1798" width="13.33203125" style="6" customWidth="1"/>
    <col min="1799" max="1799" width="9.109375" style="6"/>
    <col min="1800" max="1800" width="8" style="6" customWidth="1"/>
    <col min="1801" max="2049" width="9.109375" style="6"/>
    <col min="2050" max="2050" width="7.44140625" style="6" customWidth="1"/>
    <col min="2051" max="2051" width="54.33203125" style="6" customWidth="1"/>
    <col min="2052" max="2052" width="0" style="6" hidden="1" customWidth="1"/>
    <col min="2053" max="2053" width="9.5546875" style="6" customWidth="1"/>
    <col min="2054" max="2054" width="13.33203125" style="6" customWidth="1"/>
    <col min="2055" max="2055" width="9.109375" style="6"/>
    <col min="2056" max="2056" width="8" style="6" customWidth="1"/>
    <col min="2057" max="2305" width="9.109375" style="6"/>
    <col min="2306" max="2306" width="7.44140625" style="6" customWidth="1"/>
    <col min="2307" max="2307" width="54.33203125" style="6" customWidth="1"/>
    <col min="2308" max="2308" width="0" style="6" hidden="1" customWidth="1"/>
    <col min="2309" max="2309" width="9.5546875" style="6" customWidth="1"/>
    <col min="2310" max="2310" width="13.33203125" style="6" customWidth="1"/>
    <col min="2311" max="2311" width="9.109375" style="6"/>
    <col min="2312" max="2312" width="8" style="6" customWidth="1"/>
    <col min="2313" max="2561" width="9.109375" style="6"/>
    <col min="2562" max="2562" width="7.44140625" style="6" customWidth="1"/>
    <col min="2563" max="2563" width="54.33203125" style="6" customWidth="1"/>
    <col min="2564" max="2564" width="0" style="6" hidden="1" customWidth="1"/>
    <col min="2565" max="2565" width="9.5546875" style="6" customWidth="1"/>
    <col min="2566" max="2566" width="13.33203125" style="6" customWidth="1"/>
    <col min="2567" max="2567" width="9.109375" style="6"/>
    <col min="2568" max="2568" width="8" style="6" customWidth="1"/>
    <col min="2569" max="2817" width="9.109375" style="6"/>
    <col min="2818" max="2818" width="7.44140625" style="6" customWidth="1"/>
    <col min="2819" max="2819" width="54.33203125" style="6" customWidth="1"/>
    <col min="2820" max="2820" width="0" style="6" hidden="1" customWidth="1"/>
    <col min="2821" max="2821" width="9.5546875" style="6" customWidth="1"/>
    <col min="2822" max="2822" width="13.33203125" style="6" customWidth="1"/>
    <col min="2823" max="2823" width="9.109375" style="6"/>
    <col min="2824" max="2824" width="8" style="6" customWidth="1"/>
    <col min="2825" max="3073" width="9.109375" style="6"/>
    <col min="3074" max="3074" width="7.44140625" style="6" customWidth="1"/>
    <col min="3075" max="3075" width="54.33203125" style="6" customWidth="1"/>
    <col min="3076" max="3076" width="0" style="6" hidden="1" customWidth="1"/>
    <col min="3077" max="3077" width="9.5546875" style="6" customWidth="1"/>
    <col min="3078" max="3078" width="13.33203125" style="6" customWidth="1"/>
    <col min="3079" max="3079" width="9.109375" style="6"/>
    <col min="3080" max="3080" width="8" style="6" customWidth="1"/>
    <col min="3081" max="3329" width="9.109375" style="6"/>
    <col min="3330" max="3330" width="7.44140625" style="6" customWidth="1"/>
    <col min="3331" max="3331" width="54.33203125" style="6" customWidth="1"/>
    <col min="3332" max="3332" width="0" style="6" hidden="1" customWidth="1"/>
    <col min="3333" max="3333" width="9.5546875" style="6" customWidth="1"/>
    <col min="3334" max="3334" width="13.33203125" style="6" customWidth="1"/>
    <col min="3335" max="3335" width="9.109375" style="6"/>
    <col min="3336" max="3336" width="8" style="6" customWidth="1"/>
    <col min="3337" max="3585" width="9.109375" style="6"/>
    <col min="3586" max="3586" width="7.44140625" style="6" customWidth="1"/>
    <col min="3587" max="3587" width="54.33203125" style="6" customWidth="1"/>
    <col min="3588" max="3588" width="0" style="6" hidden="1" customWidth="1"/>
    <col min="3589" max="3589" width="9.5546875" style="6" customWidth="1"/>
    <col min="3590" max="3590" width="13.33203125" style="6" customWidth="1"/>
    <col min="3591" max="3591" width="9.109375" style="6"/>
    <col min="3592" max="3592" width="8" style="6" customWidth="1"/>
    <col min="3593" max="3841" width="9.109375" style="6"/>
    <col min="3842" max="3842" width="7.44140625" style="6" customWidth="1"/>
    <col min="3843" max="3843" width="54.33203125" style="6" customWidth="1"/>
    <col min="3844" max="3844" width="0" style="6" hidden="1" customWidth="1"/>
    <col min="3845" max="3845" width="9.5546875" style="6" customWidth="1"/>
    <col min="3846" max="3846" width="13.33203125" style="6" customWidth="1"/>
    <col min="3847" max="3847" width="9.109375" style="6"/>
    <col min="3848" max="3848" width="8" style="6" customWidth="1"/>
    <col min="3849" max="4097" width="9.109375" style="6"/>
    <col min="4098" max="4098" width="7.44140625" style="6" customWidth="1"/>
    <col min="4099" max="4099" width="54.33203125" style="6" customWidth="1"/>
    <col min="4100" max="4100" width="0" style="6" hidden="1" customWidth="1"/>
    <col min="4101" max="4101" width="9.5546875" style="6" customWidth="1"/>
    <col min="4102" max="4102" width="13.33203125" style="6" customWidth="1"/>
    <col min="4103" max="4103" width="9.109375" style="6"/>
    <col min="4104" max="4104" width="8" style="6" customWidth="1"/>
    <col min="4105" max="4353" width="9.109375" style="6"/>
    <col min="4354" max="4354" width="7.44140625" style="6" customWidth="1"/>
    <col min="4355" max="4355" width="54.33203125" style="6" customWidth="1"/>
    <col min="4356" max="4356" width="0" style="6" hidden="1" customWidth="1"/>
    <col min="4357" max="4357" width="9.5546875" style="6" customWidth="1"/>
    <col min="4358" max="4358" width="13.33203125" style="6" customWidth="1"/>
    <col min="4359" max="4359" width="9.109375" style="6"/>
    <col min="4360" max="4360" width="8" style="6" customWidth="1"/>
    <col min="4361" max="4609" width="9.109375" style="6"/>
    <col min="4610" max="4610" width="7.44140625" style="6" customWidth="1"/>
    <col min="4611" max="4611" width="54.33203125" style="6" customWidth="1"/>
    <col min="4612" max="4612" width="0" style="6" hidden="1" customWidth="1"/>
    <col min="4613" max="4613" width="9.5546875" style="6" customWidth="1"/>
    <col min="4614" max="4614" width="13.33203125" style="6" customWidth="1"/>
    <col min="4615" max="4615" width="9.109375" style="6"/>
    <col min="4616" max="4616" width="8" style="6" customWidth="1"/>
    <col min="4617" max="4865" width="9.109375" style="6"/>
    <col min="4866" max="4866" width="7.44140625" style="6" customWidth="1"/>
    <col min="4867" max="4867" width="54.33203125" style="6" customWidth="1"/>
    <col min="4868" max="4868" width="0" style="6" hidden="1" customWidth="1"/>
    <col min="4869" max="4869" width="9.5546875" style="6" customWidth="1"/>
    <col min="4870" max="4870" width="13.33203125" style="6" customWidth="1"/>
    <col min="4871" max="4871" width="9.109375" style="6"/>
    <col min="4872" max="4872" width="8" style="6" customWidth="1"/>
    <col min="4873" max="5121" width="9.109375" style="6"/>
    <col min="5122" max="5122" width="7.44140625" style="6" customWidth="1"/>
    <col min="5123" max="5123" width="54.33203125" style="6" customWidth="1"/>
    <col min="5124" max="5124" width="0" style="6" hidden="1" customWidth="1"/>
    <col min="5125" max="5125" width="9.5546875" style="6" customWidth="1"/>
    <col min="5126" max="5126" width="13.33203125" style="6" customWidth="1"/>
    <col min="5127" max="5127" width="9.109375" style="6"/>
    <col min="5128" max="5128" width="8" style="6" customWidth="1"/>
    <col min="5129" max="5377" width="9.109375" style="6"/>
    <col min="5378" max="5378" width="7.44140625" style="6" customWidth="1"/>
    <col min="5379" max="5379" width="54.33203125" style="6" customWidth="1"/>
    <col min="5380" max="5380" width="0" style="6" hidden="1" customWidth="1"/>
    <col min="5381" max="5381" width="9.5546875" style="6" customWidth="1"/>
    <col min="5382" max="5382" width="13.33203125" style="6" customWidth="1"/>
    <col min="5383" max="5383" width="9.109375" style="6"/>
    <col min="5384" max="5384" width="8" style="6" customWidth="1"/>
    <col min="5385" max="5633" width="9.109375" style="6"/>
    <col min="5634" max="5634" width="7.44140625" style="6" customWidth="1"/>
    <col min="5635" max="5635" width="54.33203125" style="6" customWidth="1"/>
    <col min="5636" max="5636" width="0" style="6" hidden="1" customWidth="1"/>
    <col min="5637" max="5637" width="9.5546875" style="6" customWidth="1"/>
    <col min="5638" max="5638" width="13.33203125" style="6" customWidth="1"/>
    <col min="5639" max="5639" width="9.109375" style="6"/>
    <col min="5640" max="5640" width="8" style="6" customWidth="1"/>
    <col min="5641" max="5889" width="9.109375" style="6"/>
    <col min="5890" max="5890" width="7.44140625" style="6" customWidth="1"/>
    <col min="5891" max="5891" width="54.33203125" style="6" customWidth="1"/>
    <col min="5892" max="5892" width="0" style="6" hidden="1" customWidth="1"/>
    <col min="5893" max="5893" width="9.5546875" style="6" customWidth="1"/>
    <col min="5894" max="5894" width="13.33203125" style="6" customWidth="1"/>
    <col min="5895" max="5895" width="9.109375" style="6"/>
    <col min="5896" max="5896" width="8" style="6" customWidth="1"/>
    <col min="5897" max="6145" width="9.109375" style="6"/>
    <col min="6146" max="6146" width="7.44140625" style="6" customWidth="1"/>
    <col min="6147" max="6147" width="54.33203125" style="6" customWidth="1"/>
    <col min="6148" max="6148" width="0" style="6" hidden="1" customWidth="1"/>
    <col min="6149" max="6149" width="9.5546875" style="6" customWidth="1"/>
    <col min="6150" max="6150" width="13.33203125" style="6" customWidth="1"/>
    <col min="6151" max="6151" width="9.109375" style="6"/>
    <col min="6152" max="6152" width="8" style="6" customWidth="1"/>
    <col min="6153" max="6401" width="9.109375" style="6"/>
    <col min="6402" max="6402" width="7.44140625" style="6" customWidth="1"/>
    <col min="6403" max="6403" width="54.33203125" style="6" customWidth="1"/>
    <col min="6404" max="6404" width="0" style="6" hidden="1" customWidth="1"/>
    <col min="6405" max="6405" width="9.5546875" style="6" customWidth="1"/>
    <col min="6406" max="6406" width="13.33203125" style="6" customWidth="1"/>
    <col min="6407" max="6407" width="9.109375" style="6"/>
    <col min="6408" max="6408" width="8" style="6" customWidth="1"/>
    <col min="6409" max="6657" width="9.109375" style="6"/>
    <col min="6658" max="6658" width="7.44140625" style="6" customWidth="1"/>
    <col min="6659" max="6659" width="54.33203125" style="6" customWidth="1"/>
    <col min="6660" max="6660" width="0" style="6" hidden="1" customWidth="1"/>
    <col min="6661" max="6661" width="9.5546875" style="6" customWidth="1"/>
    <col min="6662" max="6662" width="13.33203125" style="6" customWidth="1"/>
    <col min="6663" max="6663" width="9.109375" style="6"/>
    <col min="6664" max="6664" width="8" style="6" customWidth="1"/>
    <col min="6665" max="6913" width="9.109375" style="6"/>
    <col min="6914" max="6914" width="7.44140625" style="6" customWidth="1"/>
    <col min="6915" max="6915" width="54.33203125" style="6" customWidth="1"/>
    <col min="6916" max="6916" width="0" style="6" hidden="1" customWidth="1"/>
    <col min="6917" max="6917" width="9.5546875" style="6" customWidth="1"/>
    <col min="6918" max="6918" width="13.33203125" style="6" customWidth="1"/>
    <col min="6919" max="6919" width="9.109375" style="6"/>
    <col min="6920" max="6920" width="8" style="6" customWidth="1"/>
    <col min="6921" max="7169" width="9.109375" style="6"/>
    <col min="7170" max="7170" width="7.44140625" style="6" customWidth="1"/>
    <col min="7171" max="7171" width="54.33203125" style="6" customWidth="1"/>
    <col min="7172" max="7172" width="0" style="6" hidden="1" customWidth="1"/>
    <col min="7173" max="7173" width="9.5546875" style="6" customWidth="1"/>
    <col min="7174" max="7174" width="13.33203125" style="6" customWidth="1"/>
    <col min="7175" max="7175" width="9.109375" style="6"/>
    <col min="7176" max="7176" width="8" style="6" customWidth="1"/>
    <col min="7177" max="7425" width="9.109375" style="6"/>
    <col min="7426" max="7426" width="7.44140625" style="6" customWidth="1"/>
    <col min="7427" max="7427" width="54.33203125" style="6" customWidth="1"/>
    <col min="7428" max="7428" width="0" style="6" hidden="1" customWidth="1"/>
    <col min="7429" max="7429" width="9.5546875" style="6" customWidth="1"/>
    <col min="7430" max="7430" width="13.33203125" style="6" customWidth="1"/>
    <col min="7431" max="7431" width="9.109375" style="6"/>
    <col min="7432" max="7432" width="8" style="6" customWidth="1"/>
    <col min="7433" max="7681" width="9.109375" style="6"/>
    <col min="7682" max="7682" width="7.44140625" style="6" customWidth="1"/>
    <col min="7683" max="7683" width="54.33203125" style="6" customWidth="1"/>
    <col min="7684" max="7684" width="0" style="6" hidden="1" customWidth="1"/>
    <col min="7685" max="7685" width="9.5546875" style="6" customWidth="1"/>
    <col min="7686" max="7686" width="13.33203125" style="6" customWidth="1"/>
    <col min="7687" max="7687" width="9.109375" style="6"/>
    <col min="7688" max="7688" width="8" style="6" customWidth="1"/>
    <col min="7689" max="7937" width="9.109375" style="6"/>
    <col min="7938" max="7938" width="7.44140625" style="6" customWidth="1"/>
    <col min="7939" max="7939" width="54.33203125" style="6" customWidth="1"/>
    <col min="7940" max="7940" width="0" style="6" hidden="1" customWidth="1"/>
    <col min="7941" max="7941" width="9.5546875" style="6" customWidth="1"/>
    <col min="7942" max="7942" width="13.33203125" style="6" customWidth="1"/>
    <col min="7943" max="7943" width="9.109375" style="6"/>
    <col min="7944" max="7944" width="8" style="6" customWidth="1"/>
    <col min="7945" max="8193" width="9.109375" style="6"/>
    <col min="8194" max="8194" width="7.44140625" style="6" customWidth="1"/>
    <col min="8195" max="8195" width="54.33203125" style="6" customWidth="1"/>
    <col min="8196" max="8196" width="0" style="6" hidden="1" customWidth="1"/>
    <col min="8197" max="8197" width="9.5546875" style="6" customWidth="1"/>
    <col min="8198" max="8198" width="13.33203125" style="6" customWidth="1"/>
    <col min="8199" max="8199" width="9.109375" style="6"/>
    <col min="8200" max="8200" width="8" style="6" customWidth="1"/>
    <col min="8201" max="8449" width="9.109375" style="6"/>
    <col min="8450" max="8450" width="7.44140625" style="6" customWidth="1"/>
    <col min="8451" max="8451" width="54.33203125" style="6" customWidth="1"/>
    <col min="8452" max="8452" width="0" style="6" hidden="1" customWidth="1"/>
    <col min="8453" max="8453" width="9.5546875" style="6" customWidth="1"/>
    <col min="8454" max="8454" width="13.33203125" style="6" customWidth="1"/>
    <col min="8455" max="8455" width="9.109375" style="6"/>
    <col min="8456" max="8456" width="8" style="6" customWidth="1"/>
    <col min="8457" max="8705" width="9.109375" style="6"/>
    <col min="8706" max="8706" width="7.44140625" style="6" customWidth="1"/>
    <col min="8707" max="8707" width="54.33203125" style="6" customWidth="1"/>
    <col min="8708" max="8708" width="0" style="6" hidden="1" customWidth="1"/>
    <col min="8709" max="8709" width="9.5546875" style="6" customWidth="1"/>
    <col min="8710" max="8710" width="13.33203125" style="6" customWidth="1"/>
    <col min="8711" max="8711" width="9.109375" style="6"/>
    <col min="8712" max="8712" width="8" style="6" customWidth="1"/>
    <col min="8713" max="8961" width="9.109375" style="6"/>
    <col min="8962" max="8962" width="7.44140625" style="6" customWidth="1"/>
    <col min="8963" max="8963" width="54.33203125" style="6" customWidth="1"/>
    <col min="8964" max="8964" width="0" style="6" hidden="1" customWidth="1"/>
    <col min="8965" max="8965" width="9.5546875" style="6" customWidth="1"/>
    <col min="8966" max="8966" width="13.33203125" style="6" customWidth="1"/>
    <col min="8967" max="8967" width="9.109375" style="6"/>
    <col min="8968" max="8968" width="8" style="6" customWidth="1"/>
    <col min="8969" max="9217" width="9.109375" style="6"/>
    <col min="9218" max="9218" width="7.44140625" style="6" customWidth="1"/>
    <col min="9219" max="9219" width="54.33203125" style="6" customWidth="1"/>
    <col min="9220" max="9220" width="0" style="6" hidden="1" customWidth="1"/>
    <col min="9221" max="9221" width="9.5546875" style="6" customWidth="1"/>
    <col min="9222" max="9222" width="13.33203125" style="6" customWidth="1"/>
    <col min="9223" max="9223" width="9.109375" style="6"/>
    <col min="9224" max="9224" width="8" style="6" customWidth="1"/>
    <col min="9225" max="9473" width="9.109375" style="6"/>
    <col min="9474" max="9474" width="7.44140625" style="6" customWidth="1"/>
    <col min="9475" max="9475" width="54.33203125" style="6" customWidth="1"/>
    <col min="9476" max="9476" width="0" style="6" hidden="1" customWidth="1"/>
    <col min="9477" max="9477" width="9.5546875" style="6" customWidth="1"/>
    <col min="9478" max="9478" width="13.33203125" style="6" customWidth="1"/>
    <col min="9479" max="9479" width="9.109375" style="6"/>
    <col min="9480" max="9480" width="8" style="6" customWidth="1"/>
    <col min="9481" max="9729" width="9.109375" style="6"/>
    <col min="9730" max="9730" width="7.44140625" style="6" customWidth="1"/>
    <col min="9731" max="9731" width="54.33203125" style="6" customWidth="1"/>
    <col min="9732" max="9732" width="0" style="6" hidden="1" customWidth="1"/>
    <col min="9733" max="9733" width="9.5546875" style="6" customWidth="1"/>
    <col min="9734" max="9734" width="13.33203125" style="6" customWidth="1"/>
    <col min="9735" max="9735" width="9.109375" style="6"/>
    <col min="9736" max="9736" width="8" style="6" customWidth="1"/>
    <col min="9737" max="9985" width="9.109375" style="6"/>
    <col min="9986" max="9986" width="7.44140625" style="6" customWidth="1"/>
    <col min="9987" max="9987" width="54.33203125" style="6" customWidth="1"/>
    <col min="9988" max="9988" width="0" style="6" hidden="1" customWidth="1"/>
    <col min="9989" max="9989" width="9.5546875" style="6" customWidth="1"/>
    <col min="9990" max="9990" width="13.33203125" style="6" customWidth="1"/>
    <col min="9991" max="9991" width="9.109375" style="6"/>
    <col min="9992" max="9992" width="8" style="6" customWidth="1"/>
    <col min="9993" max="10241" width="9.109375" style="6"/>
    <col min="10242" max="10242" width="7.44140625" style="6" customWidth="1"/>
    <col min="10243" max="10243" width="54.33203125" style="6" customWidth="1"/>
    <col min="10244" max="10244" width="0" style="6" hidden="1" customWidth="1"/>
    <col min="10245" max="10245" width="9.5546875" style="6" customWidth="1"/>
    <col min="10246" max="10246" width="13.33203125" style="6" customWidth="1"/>
    <col min="10247" max="10247" width="9.109375" style="6"/>
    <col min="10248" max="10248" width="8" style="6" customWidth="1"/>
    <col min="10249" max="10497" width="9.109375" style="6"/>
    <col min="10498" max="10498" width="7.44140625" style="6" customWidth="1"/>
    <col min="10499" max="10499" width="54.33203125" style="6" customWidth="1"/>
    <col min="10500" max="10500" width="0" style="6" hidden="1" customWidth="1"/>
    <col min="10501" max="10501" width="9.5546875" style="6" customWidth="1"/>
    <col min="10502" max="10502" width="13.33203125" style="6" customWidth="1"/>
    <col min="10503" max="10503" width="9.109375" style="6"/>
    <col min="10504" max="10504" width="8" style="6" customWidth="1"/>
    <col min="10505" max="10753" width="9.109375" style="6"/>
    <col min="10754" max="10754" width="7.44140625" style="6" customWidth="1"/>
    <col min="10755" max="10755" width="54.33203125" style="6" customWidth="1"/>
    <col min="10756" max="10756" width="0" style="6" hidden="1" customWidth="1"/>
    <col min="10757" max="10757" width="9.5546875" style="6" customWidth="1"/>
    <col min="10758" max="10758" width="13.33203125" style="6" customWidth="1"/>
    <col min="10759" max="10759" width="9.109375" style="6"/>
    <col min="10760" max="10760" width="8" style="6" customWidth="1"/>
    <col min="10761" max="11009" width="9.109375" style="6"/>
    <col min="11010" max="11010" width="7.44140625" style="6" customWidth="1"/>
    <col min="11011" max="11011" width="54.33203125" style="6" customWidth="1"/>
    <col min="11012" max="11012" width="0" style="6" hidden="1" customWidth="1"/>
    <col min="11013" max="11013" width="9.5546875" style="6" customWidth="1"/>
    <col min="11014" max="11014" width="13.33203125" style="6" customWidth="1"/>
    <col min="11015" max="11015" width="9.109375" style="6"/>
    <col min="11016" max="11016" width="8" style="6" customWidth="1"/>
    <col min="11017" max="11265" width="9.109375" style="6"/>
    <col min="11266" max="11266" width="7.44140625" style="6" customWidth="1"/>
    <col min="11267" max="11267" width="54.33203125" style="6" customWidth="1"/>
    <col min="11268" max="11268" width="0" style="6" hidden="1" customWidth="1"/>
    <col min="11269" max="11269" width="9.5546875" style="6" customWidth="1"/>
    <col min="11270" max="11270" width="13.33203125" style="6" customWidth="1"/>
    <col min="11271" max="11271" width="9.109375" style="6"/>
    <col min="11272" max="11272" width="8" style="6" customWidth="1"/>
    <col min="11273" max="11521" width="9.109375" style="6"/>
    <col min="11522" max="11522" width="7.44140625" style="6" customWidth="1"/>
    <col min="11523" max="11523" width="54.33203125" style="6" customWidth="1"/>
    <col min="11524" max="11524" width="0" style="6" hidden="1" customWidth="1"/>
    <col min="11525" max="11525" width="9.5546875" style="6" customWidth="1"/>
    <col min="11526" max="11526" width="13.33203125" style="6" customWidth="1"/>
    <col min="11527" max="11527" width="9.109375" style="6"/>
    <col min="11528" max="11528" width="8" style="6" customWidth="1"/>
    <col min="11529" max="11777" width="9.109375" style="6"/>
    <col min="11778" max="11778" width="7.44140625" style="6" customWidth="1"/>
    <col min="11779" max="11779" width="54.33203125" style="6" customWidth="1"/>
    <col min="11780" max="11780" width="0" style="6" hidden="1" customWidth="1"/>
    <col min="11781" max="11781" width="9.5546875" style="6" customWidth="1"/>
    <col min="11782" max="11782" width="13.33203125" style="6" customWidth="1"/>
    <col min="11783" max="11783" width="9.109375" style="6"/>
    <col min="11784" max="11784" width="8" style="6" customWidth="1"/>
    <col min="11785" max="12033" width="9.109375" style="6"/>
    <col min="12034" max="12034" width="7.44140625" style="6" customWidth="1"/>
    <col min="12035" max="12035" width="54.33203125" style="6" customWidth="1"/>
    <col min="12036" max="12036" width="0" style="6" hidden="1" customWidth="1"/>
    <col min="12037" max="12037" width="9.5546875" style="6" customWidth="1"/>
    <col min="12038" max="12038" width="13.33203125" style="6" customWidth="1"/>
    <col min="12039" max="12039" width="9.109375" style="6"/>
    <col min="12040" max="12040" width="8" style="6" customWidth="1"/>
    <col min="12041" max="12289" width="9.109375" style="6"/>
    <col min="12290" max="12290" width="7.44140625" style="6" customWidth="1"/>
    <col min="12291" max="12291" width="54.33203125" style="6" customWidth="1"/>
    <col min="12292" max="12292" width="0" style="6" hidden="1" customWidth="1"/>
    <col min="12293" max="12293" width="9.5546875" style="6" customWidth="1"/>
    <col min="12294" max="12294" width="13.33203125" style="6" customWidth="1"/>
    <col min="12295" max="12295" width="9.109375" style="6"/>
    <col min="12296" max="12296" width="8" style="6" customWidth="1"/>
    <col min="12297" max="12545" width="9.109375" style="6"/>
    <col min="12546" max="12546" width="7.44140625" style="6" customWidth="1"/>
    <col min="12547" max="12547" width="54.33203125" style="6" customWidth="1"/>
    <col min="12548" max="12548" width="0" style="6" hidden="1" customWidth="1"/>
    <col min="12549" max="12549" width="9.5546875" style="6" customWidth="1"/>
    <col min="12550" max="12550" width="13.33203125" style="6" customWidth="1"/>
    <col min="12551" max="12551" width="9.109375" style="6"/>
    <col min="12552" max="12552" width="8" style="6" customWidth="1"/>
    <col min="12553" max="12801" width="9.109375" style="6"/>
    <col min="12802" max="12802" width="7.44140625" style="6" customWidth="1"/>
    <col min="12803" max="12803" width="54.33203125" style="6" customWidth="1"/>
    <col min="12804" max="12804" width="0" style="6" hidden="1" customWidth="1"/>
    <col min="12805" max="12805" width="9.5546875" style="6" customWidth="1"/>
    <col min="12806" max="12806" width="13.33203125" style="6" customWidth="1"/>
    <col min="12807" max="12807" width="9.109375" style="6"/>
    <col min="12808" max="12808" width="8" style="6" customWidth="1"/>
    <col min="12809" max="13057" width="9.109375" style="6"/>
    <col min="13058" max="13058" width="7.44140625" style="6" customWidth="1"/>
    <col min="13059" max="13059" width="54.33203125" style="6" customWidth="1"/>
    <col min="13060" max="13060" width="0" style="6" hidden="1" customWidth="1"/>
    <col min="13061" max="13061" width="9.5546875" style="6" customWidth="1"/>
    <col min="13062" max="13062" width="13.33203125" style="6" customWidth="1"/>
    <col min="13063" max="13063" width="9.109375" style="6"/>
    <col min="13064" max="13064" width="8" style="6" customWidth="1"/>
    <col min="13065" max="13313" width="9.109375" style="6"/>
    <col min="13314" max="13314" width="7.44140625" style="6" customWidth="1"/>
    <col min="13315" max="13315" width="54.33203125" style="6" customWidth="1"/>
    <col min="13316" max="13316" width="0" style="6" hidden="1" customWidth="1"/>
    <col min="13317" max="13317" width="9.5546875" style="6" customWidth="1"/>
    <col min="13318" max="13318" width="13.33203125" style="6" customWidth="1"/>
    <col min="13319" max="13319" width="9.109375" style="6"/>
    <col min="13320" max="13320" width="8" style="6" customWidth="1"/>
    <col min="13321" max="13569" width="9.109375" style="6"/>
    <col min="13570" max="13570" width="7.44140625" style="6" customWidth="1"/>
    <col min="13571" max="13571" width="54.33203125" style="6" customWidth="1"/>
    <col min="13572" max="13572" width="0" style="6" hidden="1" customWidth="1"/>
    <col min="13573" max="13573" width="9.5546875" style="6" customWidth="1"/>
    <col min="13574" max="13574" width="13.33203125" style="6" customWidth="1"/>
    <col min="13575" max="13575" width="9.109375" style="6"/>
    <col min="13576" max="13576" width="8" style="6" customWidth="1"/>
    <col min="13577" max="13825" width="9.109375" style="6"/>
    <col min="13826" max="13826" width="7.44140625" style="6" customWidth="1"/>
    <col min="13827" max="13827" width="54.33203125" style="6" customWidth="1"/>
    <col min="13828" max="13828" width="0" style="6" hidden="1" customWidth="1"/>
    <col min="13829" max="13829" width="9.5546875" style="6" customWidth="1"/>
    <col min="13830" max="13830" width="13.33203125" style="6" customWidth="1"/>
    <col min="13831" max="13831" width="9.109375" style="6"/>
    <col min="13832" max="13832" width="8" style="6" customWidth="1"/>
    <col min="13833" max="14081" width="9.109375" style="6"/>
    <col min="14082" max="14082" width="7.44140625" style="6" customWidth="1"/>
    <col min="14083" max="14083" width="54.33203125" style="6" customWidth="1"/>
    <col min="14084" max="14084" width="0" style="6" hidden="1" customWidth="1"/>
    <col min="14085" max="14085" width="9.5546875" style="6" customWidth="1"/>
    <col min="14086" max="14086" width="13.33203125" style="6" customWidth="1"/>
    <col min="14087" max="14087" width="9.109375" style="6"/>
    <col min="14088" max="14088" width="8" style="6" customWidth="1"/>
    <col min="14089" max="14337" width="9.109375" style="6"/>
    <col min="14338" max="14338" width="7.44140625" style="6" customWidth="1"/>
    <col min="14339" max="14339" width="54.33203125" style="6" customWidth="1"/>
    <col min="14340" max="14340" width="0" style="6" hidden="1" customWidth="1"/>
    <col min="14341" max="14341" width="9.5546875" style="6" customWidth="1"/>
    <col min="14342" max="14342" width="13.33203125" style="6" customWidth="1"/>
    <col min="14343" max="14343" width="9.109375" style="6"/>
    <col min="14344" max="14344" width="8" style="6" customWidth="1"/>
    <col min="14345" max="14593" width="9.109375" style="6"/>
    <col min="14594" max="14594" width="7.44140625" style="6" customWidth="1"/>
    <col min="14595" max="14595" width="54.33203125" style="6" customWidth="1"/>
    <col min="14596" max="14596" width="0" style="6" hidden="1" customWidth="1"/>
    <col min="14597" max="14597" width="9.5546875" style="6" customWidth="1"/>
    <col min="14598" max="14598" width="13.33203125" style="6" customWidth="1"/>
    <col min="14599" max="14599" width="9.109375" style="6"/>
    <col min="14600" max="14600" width="8" style="6" customWidth="1"/>
    <col min="14601" max="14849" width="9.109375" style="6"/>
    <col min="14850" max="14850" width="7.44140625" style="6" customWidth="1"/>
    <col min="14851" max="14851" width="54.33203125" style="6" customWidth="1"/>
    <col min="14852" max="14852" width="0" style="6" hidden="1" customWidth="1"/>
    <col min="14853" max="14853" width="9.5546875" style="6" customWidth="1"/>
    <col min="14854" max="14854" width="13.33203125" style="6" customWidth="1"/>
    <col min="14855" max="14855" width="9.109375" style="6"/>
    <col min="14856" max="14856" width="8" style="6" customWidth="1"/>
    <col min="14857" max="15105" width="9.109375" style="6"/>
    <col min="15106" max="15106" width="7.44140625" style="6" customWidth="1"/>
    <col min="15107" max="15107" width="54.33203125" style="6" customWidth="1"/>
    <col min="15108" max="15108" width="0" style="6" hidden="1" customWidth="1"/>
    <col min="15109" max="15109" width="9.5546875" style="6" customWidth="1"/>
    <col min="15110" max="15110" width="13.33203125" style="6" customWidth="1"/>
    <col min="15111" max="15111" width="9.109375" style="6"/>
    <col min="15112" max="15112" width="8" style="6" customWidth="1"/>
    <col min="15113" max="15361" width="9.109375" style="6"/>
    <col min="15362" max="15362" width="7.44140625" style="6" customWidth="1"/>
    <col min="15363" max="15363" width="54.33203125" style="6" customWidth="1"/>
    <col min="15364" max="15364" width="0" style="6" hidden="1" customWidth="1"/>
    <col min="15365" max="15365" width="9.5546875" style="6" customWidth="1"/>
    <col min="15366" max="15366" width="13.33203125" style="6" customWidth="1"/>
    <col min="15367" max="15367" width="9.109375" style="6"/>
    <col min="15368" max="15368" width="8" style="6" customWidth="1"/>
    <col min="15369" max="15617" width="9.109375" style="6"/>
    <col min="15618" max="15618" width="7.44140625" style="6" customWidth="1"/>
    <col min="15619" max="15619" width="54.33203125" style="6" customWidth="1"/>
    <col min="15620" max="15620" width="0" style="6" hidden="1" customWidth="1"/>
    <col min="15621" max="15621" width="9.5546875" style="6" customWidth="1"/>
    <col min="15622" max="15622" width="13.33203125" style="6" customWidth="1"/>
    <col min="15623" max="15623" width="9.109375" style="6"/>
    <col min="15624" max="15624" width="8" style="6" customWidth="1"/>
    <col min="15625" max="15873" width="9.109375" style="6"/>
    <col min="15874" max="15874" width="7.44140625" style="6" customWidth="1"/>
    <col min="15875" max="15875" width="54.33203125" style="6" customWidth="1"/>
    <col min="15876" max="15876" width="0" style="6" hidden="1" customWidth="1"/>
    <col min="15877" max="15877" width="9.5546875" style="6" customWidth="1"/>
    <col min="15878" max="15878" width="13.33203125" style="6" customWidth="1"/>
    <col min="15879" max="15879" width="9.109375" style="6"/>
    <col min="15880" max="15880" width="8" style="6" customWidth="1"/>
    <col min="15881" max="16129" width="9.109375" style="6"/>
    <col min="16130" max="16130" width="7.44140625" style="6" customWidth="1"/>
    <col min="16131" max="16131" width="54.33203125" style="6" customWidth="1"/>
    <col min="16132" max="16132" width="0" style="6" hidden="1" customWidth="1"/>
    <col min="16133" max="16133" width="9.5546875" style="6" customWidth="1"/>
    <col min="16134" max="16134" width="13.33203125" style="6" customWidth="1"/>
    <col min="16135" max="16135" width="9.109375" style="6"/>
    <col min="16136" max="16136" width="8" style="6" customWidth="1"/>
    <col min="16137" max="16384" width="9.109375" style="6"/>
  </cols>
  <sheetData>
    <row r="1" spans="1:15" s="7" customFormat="1" ht="16.5" customHeight="1">
      <c r="A1" s="3"/>
      <c r="B1" s="3"/>
      <c r="C1" s="4"/>
      <c r="D1" s="3"/>
      <c r="E1" s="5"/>
      <c r="F1" s="694" t="s">
        <v>207</v>
      </c>
      <c r="G1" s="694"/>
      <c r="H1" s="694"/>
      <c r="I1" s="3"/>
      <c r="J1" s="6"/>
      <c r="K1" s="6"/>
      <c r="L1" s="3"/>
      <c r="M1" s="5"/>
      <c r="N1" s="694"/>
      <c r="O1" s="694"/>
    </row>
    <row r="2" spans="1:15" s="7" customFormat="1" ht="16.5" customHeight="1">
      <c r="A2" s="695" t="s">
        <v>728</v>
      </c>
      <c r="B2" s="695"/>
      <c r="C2" s="695"/>
      <c r="D2" s="695"/>
      <c r="E2" s="695"/>
      <c r="F2" s="695"/>
      <c r="G2" s="695"/>
      <c r="H2" s="695"/>
      <c r="I2" s="8"/>
      <c r="J2" s="8"/>
      <c r="K2" s="8"/>
      <c r="L2" s="9"/>
      <c r="M2" s="9"/>
      <c r="N2" s="9"/>
      <c r="O2" s="10"/>
    </row>
    <row r="3" spans="1:15" s="7" customFormat="1" ht="16.5" customHeight="1">
      <c r="A3" s="695"/>
      <c r="B3" s="695"/>
      <c r="C3" s="695"/>
      <c r="D3" s="695"/>
      <c r="E3" s="695"/>
      <c r="F3" s="695"/>
      <c r="G3" s="695"/>
      <c r="H3" s="695"/>
      <c r="I3" s="8"/>
      <c r="J3" s="8"/>
      <c r="K3" s="8"/>
      <c r="L3" s="9"/>
      <c r="M3" s="9"/>
      <c r="N3" s="9"/>
      <c r="O3" s="10"/>
    </row>
    <row r="4" spans="1:15" s="7" customFormat="1" ht="16.5" customHeight="1" thickBot="1">
      <c r="A4" s="696"/>
      <c r="B4" s="696"/>
      <c r="C4" s="696"/>
      <c r="D4" s="696"/>
      <c r="E4" s="696"/>
      <c r="F4" s="696"/>
      <c r="G4" s="696"/>
      <c r="H4" s="696"/>
      <c r="I4" s="12"/>
      <c r="J4" s="12"/>
      <c r="K4" s="12"/>
      <c r="L4" s="12"/>
      <c r="M4" s="12"/>
      <c r="N4" s="12"/>
      <c r="O4" s="10"/>
    </row>
    <row r="5" spans="1:15" s="14" customFormat="1" ht="33" customHeight="1" thickBot="1">
      <c r="A5" s="514" t="s">
        <v>208</v>
      </c>
      <c r="B5" s="515" t="s">
        <v>209</v>
      </c>
      <c r="C5" s="516" t="s">
        <v>210</v>
      </c>
      <c r="D5" s="517" t="s">
        <v>610</v>
      </c>
      <c r="E5" s="517" t="s">
        <v>211</v>
      </c>
      <c r="F5" s="517" t="s">
        <v>212</v>
      </c>
      <c r="G5" s="517" t="s">
        <v>213</v>
      </c>
      <c r="H5" s="518" t="s">
        <v>561</v>
      </c>
      <c r="I5" s="13"/>
      <c r="J5" s="13"/>
    </row>
    <row r="6" spans="1:15" s="15" customFormat="1" ht="16.5" customHeight="1">
      <c r="A6" s="388">
        <v>1</v>
      </c>
      <c r="B6" s="389" t="s">
        <v>227</v>
      </c>
      <c r="C6" s="390" t="s">
        <v>228</v>
      </c>
      <c r="D6" s="521">
        <v>98</v>
      </c>
      <c r="E6" s="521">
        <v>97</v>
      </c>
      <c r="F6" s="521">
        <v>1</v>
      </c>
      <c r="G6" s="593">
        <v>0</v>
      </c>
      <c r="H6" s="522">
        <v>0</v>
      </c>
    </row>
    <row r="7" spans="1:15" s="15" customFormat="1" ht="16.5" customHeight="1">
      <c r="A7" s="385">
        <v>2</v>
      </c>
      <c r="B7" s="386" t="s">
        <v>355</v>
      </c>
      <c r="C7" s="387" t="s">
        <v>356</v>
      </c>
      <c r="D7" s="519">
        <v>39</v>
      </c>
      <c r="E7" s="519">
        <v>39</v>
      </c>
      <c r="F7" s="519">
        <v>0</v>
      </c>
      <c r="G7" s="594">
        <v>0</v>
      </c>
      <c r="H7" s="520">
        <v>0</v>
      </c>
    </row>
    <row r="8" spans="1:15" s="15" customFormat="1" ht="16.5" customHeight="1">
      <c r="A8" s="388">
        <v>3</v>
      </c>
      <c r="B8" s="389" t="s">
        <v>392</v>
      </c>
      <c r="C8" s="390" t="s">
        <v>357</v>
      </c>
      <c r="D8" s="521">
        <v>39</v>
      </c>
      <c r="E8" s="521">
        <v>37</v>
      </c>
      <c r="F8" s="521">
        <v>1</v>
      </c>
      <c r="G8" s="593">
        <v>1</v>
      </c>
      <c r="H8" s="522">
        <v>0</v>
      </c>
    </row>
    <row r="9" spans="1:15" s="15" customFormat="1" ht="16.5" customHeight="1">
      <c r="A9" s="385">
        <v>4</v>
      </c>
      <c r="B9" s="386" t="s">
        <v>220</v>
      </c>
      <c r="C9" s="387" t="s">
        <v>221</v>
      </c>
      <c r="D9" s="519">
        <v>481</v>
      </c>
      <c r="E9" s="519">
        <v>481</v>
      </c>
      <c r="F9" s="519">
        <v>0</v>
      </c>
      <c r="G9" s="594">
        <v>0</v>
      </c>
      <c r="H9" s="520">
        <v>0</v>
      </c>
    </row>
    <row r="10" spans="1:15" s="15" customFormat="1" ht="16.5" customHeight="1">
      <c r="A10" s="388">
        <v>5</v>
      </c>
      <c r="B10" s="389" t="s">
        <v>218</v>
      </c>
      <c r="C10" s="390" t="s">
        <v>219</v>
      </c>
      <c r="D10" s="521">
        <v>528</v>
      </c>
      <c r="E10" s="521">
        <v>525</v>
      </c>
      <c r="F10" s="521">
        <v>0</v>
      </c>
      <c r="G10" s="593">
        <v>0</v>
      </c>
      <c r="H10" s="522">
        <v>3</v>
      </c>
    </row>
    <row r="11" spans="1:15" s="15" customFormat="1" ht="16.5" customHeight="1">
      <c r="A11" s="385">
        <v>6</v>
      </c>
      <c r="B11" s="386" t="s">
        <v>627</v>
      </c>
      <c r="C11" s="387" t="s">
        <v>628</v>
      </c>
      <c r="D11" s="519">
        <v>241</v>
      </c>
      <c r="E11" s="519">
        <v>241</v>
      </c>
      <c r="F11" s="519">
        <v>0</v>
      </c>
      <c r="G11" s="594">
        <v>0</v>
      </c>
      <c r="H11" s="520">
        <v>0</v>
      </c>
    </row>
    <row r="12" spans="1:15" s="15" customFormat="1" ht="16.5" customHeight="1">
      <c r="A12" s="388">
        <v>7</v>
      </c>
      <c r="B12" s="389" t="s">
        <v>611</v>
      </c>
      <c r="C12" s="390" t="s">
        <v>619</v>
      </c>
      <c r="D12" s="521">
        <v>245</v>
      </c>
      <c r="E12" s="521">
        <v>245</v>
      </c>
      <c r="F12" s="521">
        <v>0</v>
      </c>
      <c r="G12" s="593">
        <v>0</v>
      </c>
      <c r="H12" s="522">
        <v>0</v>
      </c>
      <c r="M12" s="368"/>
    </row>
    <row r="13" spans="1:15" s="15" customFormat="1" ht="16.5" customHeight="1">
      <c r="A13" s="385">
        <v>8</v>
      </c>
      <c r="B13" s="386" t="s">
        <v>214</v>
      </c>
      <c r="C13" s="387" t="s">
        <v>215</v>
      </c>
      <c r="D13" s="519">
        <v>2411</v>
      </c>
      <c r="E13" s="519">
        <v>2411</v>
      </c>
      <c r="F13" s="519">
        <v>0</v>
      </c>
      <c r="G13" s="594">
        <v>0</v>
      </c>
      <c r="H13" s="520">
        <v>0</v>
      </c>
    </row>
    <row r="14" spans="1:15" s="15" customFormat="1" ht="16.5" customHeight="1">
      <c r="A14" s="388">
        <v>9</v>
      </c>
      <c r="B14" s="389" t="s">
        <v>732</v>
      </c>
      <c r="C14" s="390" t="s">
        <v>222</v>
      </c>
      <c r="D14" s="521">
        <v>2492</v>
      </c>
      <c r="E14" s="521">
        <v>2481</v>
      </c>
      <c r="F14" s="521">
        <v>0</v>
      </c>
      <c r="G14" s="593">
        <v>0</v>
      </c>
      <c r="H14" s="522">
        <v>11</v>
      </c>
    </row>
    <row r="15" spans="1:15" s="15" customFormat="1" ht="16.5" customHeight="1">
      <c r="A15" s="385">
        <v>10</v>
      </c>
      <c r="B15" s="386" t="s">
        <v>629</v>
      </c>
      <c r="C15" s="387" t="s">
        <v>630</v>
      </c>
      <c r="D15" s="519">
        <v>22</v>
      </c>
      <c r="E15" s="519">
        <v>22</v>
      </c>
      <c r="F15" s="519">
        <v>0</v>
      </c>
      <c r="G15" s="594">
        <v>0</v>
      </c>
      <c r="H15" s="520">
        <v>0</v>
      </c>
    </row>
    <row r="16" spans="1:15" s="15" customFormat="1" ht="16.5" customHeight="1">
      <c r="A16" s="388">
        <v>11</v>
      </c>
      <c r="B16" s="389" t="s">
        <v>733</v>
      </c>
      <c r="C16" s="390" t="s">
        <v>620</v>
      </c>
      <c r="D16" s="521">
        <v>509</v>
      </c>
      <c r="E16" s="521">
        <v>507</v>
      </c>
      <c r="F16" s="521">
        <v>0</v>
      </c>
      <c r="G16" s="593">
        <v>0</v>
      </c>
      <c r="H16" s="522">
        <v>2</v>
      </c>
    </row>
    <row r="17" spans="1:9" s="15" customFormat="1" ht="16.5" customHeight="1">
      <c r="A17" s="385">
        <v>12</v>
      </c>
      <c r="B17" s="386" t="s">
        <v>358</v>
      </c>
      <c r="C17" s="387" t="s">
        <v>407</v>
      </c>
      <c r="D17" s="519">
        <v>2325</v>
      </c>
      <c r="E17" s="519">
        <v>2311</v>
      </c>
      <c r="F17" s="519">
        <v>0</v>
      </c>
      <c r="G17" s="594">
        <v>0</v>
      </c>
      <c r="H17" s="520">
        <v>14</v>
      </c>
    </row>
    <row r="18" spans="1:9" s="15" customFormat="1" ht="16.5" customHeight="1">
      <c r="A18" s="388">
        <v>13</v>
      </c>
      <c r="B18" s="389" t="s">
        <v>612</v>
      </c>
      <c r="C18" s="390" t="s">
        <v>408</v>
      </c>
      <c r="D18" s="521">
        <v>847</v>
      </c>
      <c r="E18" s="521">
        <v>843</v>
      </c>
      <c r="F18" s="521">
        <v>2</v>
      </c>
      <c r="G18" s="593">
        <v>0</v>
      </c>
      <c r="H18" s="522">
        <v>2</v>
      </c>
    </row>
    <row r="19" spans="1:9" s="15" customFormat="1" ht="16.5" customHeight="1">
      <c r="A19" s="385">
        <v>14</v>
      </c>
      <c r="B19" s="386" t="s">
        <v>613</v>
      </c>
      <c r="C19" s="387" t="s">
        <v>621</v>
      </c>
      <c r="D19" s="519">
        <v>20</v>
      </c>
      <c r="E19" s="519">
        <v>20</v>
      </c>
      <c r="F19" s="519">
        <v>0</v>
      </c>
      <c r="G19" s="594">
        <v>0</v>
      </c>
      <c r="H19" s="520">
        <v>0</v>
      </c>
    </row>
    <row r="20" spans="1:9" s="15" customFormat="1" ht="16.5" customHeight="1">
      <c r="A20" s="388">
        <v>15</v>
      </c>
      <c r="B20" s="389" t="s">
        <v>225</v>
      </c>
      <c r="C20" s="390" t="s">
        <v>226</v>
      </c>
      <c r="D20" s="521">
        <v>1173</v>
      </c>
      <c r="E20" s="521">
        <v>1173</v>
      </c>
      <c r="F20" s="521">
        <v>0</v>
      </c>
      <c r="G20" s="593">
        <v>0</v>
      </c>
      <c r="H20" s="522">
        <v>0</v>
      </c>
      <c r="I20" s="16"/>
    </row>
    <row r="21" spans="1:9" s="15" customFormat="1" ht="16.5" customHeight="1">
      <c r="A21" s="385">
        <v>16</v>
      </c>
      <c r="B21" s="386" t="s">
        <v>216</v>
      </c>
      <c r="C21" s="387" t="s">
        <v>217</v>
      </c>
      <c r="D21" s="519">
        <v>765</v>
      </c>
      <c r="E21" s="519">
        <v>737</v>
      </c>
      <c r="F21" s="519">
        <v>7</v>
      </c>
      <c r="G21" s="594">
        <v>0</v>
      </c>
      <c r="H21" s="520">
        <v>21</v>
      </c>
      <c r="I21" s="16"/>
    </row>
    <row r="22" spans="1:9" s="15" customFormat="1" ht="16.5" customHeight="1">
      <c r="A22" s="388">
        <v>17</v>
      </c>
      <c r="B22" s="389" t="s">
        <v>614</v>
      </c>
      <c r="C22" s="390" t="s">
        <v>622</v>
      </c>
      <c r="D22" s="521">
        <v>14</v>
      </c>
      <c r="E22" s="521">
        <v>14</v>
      </c>
      <c r="F22" s="521">
        <v>0</v>
      </c>
      <c r="G22" s="593">
        <v>0</v>
      </c>
      <c r="H22" s="522">
        <v>0</v>
      </c>
      <c r="I22" s="16"/>
    </row>
    <row r="23" spans="1:9" s="15" customFormat="1" ht="16.5" customHeight="1">
      <c r="A23" s="385">
        <v>18</v>
      </c>
      <c r="B23" s="386" t="s">
        <v>615</v>
      </c>
      <c r="C23" s="387" t="s">
        <v>615</v>
      </c>
      <c r="D23" s="519">
        <v>876</v>
      </c>
      <c r="E23" s="519">
        <v>876</v>
      </c>
      <c r="F23" s="519">
        <v>0</v>
      </c>
      <c r="G23" s="594">
        <v>0</v>
      </c>
      <c r="H23" s="520">
        <v>0</v>
      </c>
      <c r="I23" s="16"/>
    </row>
    <row r="24" spans="1:9" s="15" customFormat="1" ht="16.5" customHeight="1">
      <c r="A24" s="388">
        <v>19</v>
      </c>
      <c r="B24" s="389" t="s">
        <v>616</v>
      </c>
      <c r="C24" s="390" t="s">
        <v>623</v>
      </c>
      <c r="D24" s="521">
        <v>125</v>
      </c>
      <c r="E24" s="521">
        <v>125</v>
      </c>
      <c r="F24" s="521">
        <v>0</v>
      </c>
      <c r="G24" s="593">
        <v>0</v>
      </c>
      <c r="H24" s="522">
        <v>0</v>
      </c>
      <c r="I24" s="16"/>
    </row>
    <row r="25" spans="1:9" s="15" customFormat="1" ht="16.5" customHeight="1">
      <c r="A25" s="385">
        <v>20</v>
      </c>
      <c r="B25" s="386" t="s">
        <v>617</v>
      </c>
      <c r="C25" s="387" t="s">
        <v>624</v>
      </c>
      <c r="D25" s="519">
        <v>3</v>
      </c>
      <c r="E25" s="519">
        <v>3</v>
      </c>
      <c r="F25" s="519">
        <v>0</v>
      </c>
      <c r="G25" s="594">
        <v>0</v>
      </c>
      <c r="H25" s="520">
        <v>0</v>
      </c>
      <c r="I25" s="16"/>
    </row>
    <row r="26" spans="1:9" s="15" customFormat="1" ht="16.5" customHeight="1">
      <c r="A26" s="388">
        <v>21</v>
      </c>
      <c r="B26" s="389" t="s">
        <v>229</v>
      </c>
      <c r="C26" s="390" t="s">
        <v>230</v>
      </c>
      <c r="D26" s="521">
        <v>36</v>
      </c>
      <c r="E26" s="521">
        <v>36</v>
      </c>
      <c r="F26" s="521">
        <v>0</v>
      </c>
      <c r="G26" s="593">
        <v>0</v>
      </c>
      <c r="H26" s="522">
        <v>0</v>
      </c>
      <c r="I26" s="16"/>
    </row>
    <row r="27" spans="1:9" s="15" customFormat="1" ht="16.5" customHeight="1">
      <c r="A27" s="385">
        <v>22</v>
      </c>
      <c r="B27" s="386" t="s">
        <v>231</v>
      </c>
      <c r="C27" s="387" t="s">
        <v>232</v>
      </c>
      <c r="D27" s="519">
        <v>16</v>
      </c>
      <c r="E27" s="519">
        <v>16</v>
      </c>
      <c r="F27" s="519">
        <v>0</v>
      </c>
      <c r="G27" s="594">
        <v>0</v>
      </c>
      <c r="H27" s="520">
        <v>0</v>
      </c>
      <c r="I27" s="16"/>
    </row>
    <row r="28" spans="1:9" s="15" customFormat="1" ht="16.5" customHeight="1">
      <c r="A28" s="388">
        <v>23</v>
      </c>
      <c r="B28" s="389" t="s">
        <v>233</v>
      </c>
      <c r="C28" s="390" t="s">
        <v>233</v>
      </c>
      <c r="D28" s="521">
        <v>7</v>
      </c>
      <c r="E28" s="521">
        <v>7</v>
      </c>
      <c r="F28" s="521">
        <v>0</v>
      </c>
      <c r="G28" s="593">
        <v>0</v>
      </c>
      <c r="H28" s="522">
        <v>0</v>
      </c>
      <c r="I28" s="16"/>
    </row>
    <row r="29" spans="1:9" s="15" customFormat="1" ht="16.5" customHeight="1">
      <c r="A29" s="385">
        <v>24</v>
      </c>
      <c r="B29" s="386" t="s">
        <v>223</v>
      </c>
      <c r="C29" s="387" t="s">
        <v>224</v>
      </c>
      <c r="D29" s="519">
        <v>1656</v>
      </c>
      <c r="E29" s="519">
        <v>1639</v>
      </c>
      <c r="F29" s="519">
        <v>17</v>
      </c>
      <c r="G29" s="594">
        <v>0</v>
      </c>
      <c r="H29" s="520">
        <v>0</v>
      </c>
      <c r="I29" s="16"/>
    </row>
    <row r="30" spans="1:9" s="15" customFormat="1" ht="16.5" customHeight="1">
      <c r="A30" s="388">
        <v>25</v>
      </c>
      <c r="B30" s="389" t="s">
        <v>618</v>
      </c>
      <c r="C30" s="390" t="s">
        <v>618</v>
      </c>
      <c r="D30" s="521">
        <v>128</v>
      </c>
      <c r="E30" s="521">
        <v>125</v>
      </c>
      <c r="F30" s="521">
        <v>3</v>
      </c>
      <c r="G30" s="593">
        <v>0</v>
      </c>
      <c r="H30" s="522">
        <v>0</v>
      </c>
      <c r="I30" s="16"/>
    </row>
    <row r="31" spans="1:9" s="15" customFormat="1" ht="16.5" customHeight="1" thickBot="1">
      <c r="A31" s="385">
        <v>26</v>
      </c>
      <c r="B31" s="386" t="s">
        <v>234</v>
      </c>
      <c r="C31" s="387"/>
      <c r="D31" s="519">
        <v>1104</v>
      </c>
      <c r="E31" s="519" t="s">
        <v>235</v>
      </c>
      <c r="F31" s="519" t="s">
        <v>235</v>
      </c>
      <c r="G31" s="594" t="s">
        <v>235</v>
      </c>
      <c r="H31" s="520" t="s">
        <v>235</v>
      </c>
    </row>
    <row r="32" spans="1:9" s="15" customFormat="1" ht="16.5" customHeight="1" thickBot="1">
      <c r="A32" s="592"/>
      <c r="B32" s="523" t="s">
        <v>182</v>
      </c>
      <c r="C32" s="524"/>
      <c r="D32" s="525">
        <v>15718</v>
      </c>
      <c r="E32" s="526" t="s">
        <v>235</v>
      </c>
      <c r="F32" s="525" t="s">
        <v>235</v>
      </c>
      <c r="G32" s="595"/>
      <c r="H32" s="527" t="s">
        <v>235</v>
      </c>
    </row>
    <row r="40" spans="2:2">
      <c r="B40" s="17"/>
    </row>
  </sheetData>
  <mergeCells count="3">
    <mergeCell ref="F1:H1"/>
    <mergeCell ref="N1:O1"/>
    <mergeCell ref="A2:H4"/>
  </mergeCells>
  <printOptions horizontalCentered="1"/>
  <pageMargins left="0.98425196850393704" right="0.39370078740157483" top="0.39370078740157483" bottom="0.39370078740157483" header="0" footer="0"/>
  <pageSetup paperSize="9" scale="58" fitToHeight="0"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sheetPr>
    <tabColor rgb="FF16365C"/>
    <pageSetUpPr fitToPage="1"/>
  </sheetPr>
  <dimension ref="A1:J26"/>
  <sheetViews>
    <sheetView view="pageBreakPreview" zoomScaleNormal="55" zoomScaleSheetLayoutView="100" workbookViewId="0">
      <selection activeCell="B14" sqref="B14"/>
    </sheetView>
  </sheetViews>
  <sheetFormatPr defaultRowHeight="13.8"/>
  <cols>
    <col min="1" max="1" width="7.44140625" style="6" customWidth="1"/>
    <col min="2" max="2" width="67.33203125" style="6" customWidth="1"/>
    <col min="3" max="3" width="13.88671875" style="6" customWidth="1"/>
    <col min="4" max="5" width="9.109375" style="6"/>
    <col min="6" max="6" width="36" style="6" customWidth="1"/>
    <col min="7" max="256" width="9.109375" style="6"/>
    <col min="257" max="257" width="7.44140625" style="6" customWidth="1"/>
    <col min="258" max="258" width="67.33203125" style="6" customWidth="1"/>
    <col min="259" max="259" width="13.88671875" style="6" customWidth="1"/>
    <col min="260" max="512" width="9.109375" style="6"/>
    <col min="513" max="513" width="7.44140625" style="6" customWidth="1"/>
    <col min="514" max="514" width="67.33203125" style="6" customWidth="1"/>
    <col min="515" max="515" width="13.88671875" style="6" customWidth="1"/>
    <col min="516" max="768" width="9.109375" style="6"/>
    <col min="769" max="769" width="7.44140625" style="6" customWidth="1"/>
    <col min="770" max="770" width="67.33203125" style="6" customWidth="1"/>
    <col min="771" max="771" width="13.88671875" style="6" customWidth="1"/>
    <col min="772" max="1024" width="9.109375" style="6"/>
    <col min="1025" max="1025" width="7.44140625" style="6" customWidth="1"/>
    <col min="1026" max="1026" width="67.33203125" style="6" customWidth="1"/>
    <col min="1027" max="1027" width="13.88671875" style="6" customWidth="1"/>
    <col min="1028" max="1280" width="9.109375" style="6"/>
    <col min="1281" max="1281" width="7.44140625" style="6" customWidth="1"/>
    <col min="1282" max="1282" width="67.33203125" style="6" customWidth="1"/>
    <col min="1283" max="1283" width="13.88671875" style="6" customWidth="1"/>
    <col min="1284" max="1536" width="9.109375" style="6"/>
    <col min="1537" max="1537" width="7.44140625" style="6" customWidth="1"/>
    <col min="1538" max="1538" width="67.33203125" style="6" customWidth="1"/>
    <col min="1539" max="1539" width="13.88671875" style="6" customWidth="1"/>
    <col min="1540" max="1792" width="9.109375" style="6"/>
    <col min="1793" max="1793" width="7.44140625" style="6" customWidth="1"/>
    <col min="1794" max="1794" width="67.33203125" style="6" customWidth="1"/>
    <col min="1795" max="1795" width="13.88671875" style="6" customWidth="1"/>
    <col min="1796" max="2048" width="9.109375" style="6"/>
    <col min="2049" max="2049" width="7.44140625" style="6" customWidth="1"/>
    <col min="2050" max="2050" width="67.33203125" style="6" customWidth="1"/>
    <col min="2051" max="2051" width="13.88671875" style="6" customWidth="1"/>
    <col min="2052" max="2304" width="9.109375" style="6"/>
    <col min="2305" max="2305" width="7.44140625" style="6" customWidth="1"/>
    <col min="2306" max="2306" width="67.33203125" style="6" customWidth="1"/>
    <col min="2307" max="2307" width="13.88671875" style="6" customWidth="1"/>
    <col min="2308" max="2560" width="9.109375" style="6"/>
    <col min="2561" max="2561" width="7.44140625" style="6" customWidth="1"/>
    <col min="2562" max="2562" width="67.33203125" style="6" customWidth="1"/>
    <col min="2563" max="2563" width="13.88671875" style="6" customWidth="1"/>
    <col min="2564" max="2816" width="9.109375" style="6"/>
    <col min="2817" max="2817" width="7.44140625" style="6" customWidth="1"/>
    <col min="2818" max="2818" width="67.33203125" style="6" customWidth="1"/>
    <col min="2819" max="2819" width="13.88671875" style="6" customWidth="1"/>
    <col min="2820" max="3072" width="9.109375" style="6"/>
    <col min="3073" max="3073" width="7.44140625" style="6" customWidth="1"/>
    <col min="3074" max="3074" width="67.33203125" style="6" customWidth="1"/>
    <col min="3075" max="3075" width="13.88671875" style="6" customWidth="1"/>
    <col min="3076" max="3328" width="9.109375" style="6"/>
    <col min="3329" max="3329" width="7.44140625" style="6" customWidth="1"/>
    <col min="3330" max="3330" width="67.33203125" style="6" customWidth="1"/>
    <col min="3331" max="3331" width="13.88671875" style="6" customWidth="1"/>
    <col min="3332" max="3584" width="9.109375" style="6"/>
    <col min="3585" max="3585" width="7.44140625" style="6" customWidth="1"/>
    <col min="3586" max="3586" width="67.33203125" style="6" customWidth="1"/>
    <col min="3587" max="3587" width="13.88671875" style="6" customWidth="1"/>
    <col min="3588" max="3840" width="9.109375" style="6"/>
    <col min="3841" max="3841" width="7.44140625" style="6" customWidth="1"/>
    <col min="3842" max="3842" width="67.33203125" style="6" customWidth="1"/>
    <col min="3843" max="3843" width="13.88671875" style="6" customWidth="1"/>
    <col min="3844" max="4096" width="9.109375" style="6"/>
    <col min="4097" max="4097" width="7.44140625" style="6" customWidth="1"/>
    <col min="4098" max="4098" width="67.33203125" style="6" customWidth="1"/>
    <col min="4099" max="4099" width="13.88671875" style="6" customWidth="1"/>
    <col min="4100" max="4352" width="9.109375" style="6"/>
    <col min="4353" max="4353" width="7.44140625" style="6" customWidth="1"/>
    <col min="4354" max="4354" width="67.33203125" style="6" customWidth="1"/>
    <col min="4355" max="4355" width="13.88671875" style="6" customWidth="1"/>
    <col min="4356" max="4608" width="9.109375" style="6"/>
    <col min="4609" max="4609" width="7.44140625" style="6" customWidth="1"/>
    <col min="4610" max="4610" width="67.33203125" style="6" customWidth="1"/>
    <col min="4611" max="4611" width="13.88671875" style="6" customWidth="1"/>
    <col min="4612" max="4864" width="9.109375" style="6"/>
    <col min="4865" max="4865" width="7.44140625" style="6" customWidth="1"/>
    <col min="4866" max="4866" width="67.33203125" style="6" customWidth="1"/>
    <col min="4867" max="4867" width="13.88671875" style="6" customWidth="1"/>
    <col min="4868" max="5120" width="9.109375" style="6"/>
    <col min="5121" max="5121" width="7.44140625" style="6" customWidth="1"/>
    <col min="5122" max="5122" width="67.33203125" style="6" customWidth="1"/>
    <col min="5123" max="5123" width="13.88671875" style="6" customWidth="1"/>
    <col min="5124" max="5376" width="9.109375" style="6"/>
    <col min="5377" max="5377" width="7.44140625" style="6" customWidth="1"/>
    <col min="5378" max="5378" width="67.33203125" style="6" customWidth="1"/>
    <col min="5379" max="5379" width="13.88671875" style="6" customWidth="1"/>
    <col min="5380" max="5632" width="9.109375" style="6"/>
    <col min="5633" max="5633" width="7.44140625" style="6" customWidth="1"/>
    <col min="5634" max="5634" width="67.33203125" style="6" customWidth="1"/>
    <col min="5635" max="5635" width="13.88671875" style="6" customWidth="1"/>
    <col min="5636" max="5888" width="9.109375" style="6"/>
    <col min="5889" max="5889" width="7.44140625" style="6" customWidth="1"/>
    <col min="5890" max="5890" width="67.33203125" style="6" customWidth="1"/>
    <col min="5891" max="5891" width="13.88671875" style="6" customWidth="1"/>
    <col min="5892" max="6144" width="9.109375" style="6"/>
    <col min="6145" max="6145" width="7.44140625" style="6" customWidth="1"/>
    <col min="6146" max="6146" width="67.33203125" style="6" customWidth="1"/>
    <col min="6147" max="6147" width="13.88671875" style="6" customWidth="1"/>
    <col min="6148" max="6400" width="9.109375" style="6"/>
    <col min="6401" max="6401" width="7.44140625" style="6" customWidth="1"/>
    <col min="6402" max="6402" width="67.33203125" style="6" customWidth="1"/>
    <col min="6403" max="6403" width="13.88671875" style="6" customWidth="1"/>
    <col min="6404" max="6656" width="9.109375" style="6"/>
    <col min="6657" max="6657" width="7.44140625" style="6" customWidth="1"/>
    <col min="6658" max="6658" width="67.33203125" style="6" customWidth="1"/>
    <col min="6659" max="6659" width="13.88671875" style="6" customWidth="1"/>
    <col min="6660" max="6912" width="9.109375" style="6"/>
    <col min="6913" max="6913" width="7.44140625" style="6" customWidth="1"/>
    <col min="6914" max="6914" width="67.33203125" style="6" customWidth="1"/>
    <col min="6915" max="6915" width="13.88671875" style="6" customWidth="1"/>
    <col min="6916" max="7168" width="9.109375" style="6"/>
    <col min="7169" max="7169" width="7.44140625" style="6" customWidth="1"/>
    <col min="7170" max="7170" width="67.33203125" style="6" customWidth="1"/>
    <col min="7171" max="7171" width="13.88671875" style="6" customWidth="1"/>
    <col min="7172" max="7424" width="9.109375" style="6"/>
    <col min="7425" max="7425" width="7.44140625" style="6" customWidth="1"/>
    <col min="7426" max="7426" width="67.33203125" style="6" customWidth="1"/>
    <col min="7427" max="7427" width="13.88671875" style="6" customWidth="1"/>
    <col min="7428" max="7680" width="9.109375" style="6"/>
    <col min="7681" max="7681" width="7.44140625" style="6" customWidth="1"/>
    <col min="7682" max="7682" width="67.33203125" style="6" customWidth="1"/>
    <col min="7683" max="7683" width="13.88671875" style="6" customWidth="1"/>
    <col min="7684" max="7936" width="9.109375" style="6"/>
    <col min="7937" max="7937" width="7.44140625" style="6" customWidth="1"/>
    <col min="7938" max="7938" width="67.33203125" style="6" customWidth="1"/>
    <col min="7939" max="7939" width="13.88671875" style="6" customWidth="1"/>
    <col min="7940" max="8192" width="9.109375" style="6"/>
    <col min="8193" max="8193" width="7.44140625" style="6" customWidth="1"/>
    <col min="8194" max="8194" width="67.33203125" style="6" customWidth="1"/>
    <col min="8195" max="8195" width="13.88671875" style="6" customWidth="1"/>
    <col min="8196" max="8448" width="9.109375" style="6"/>
    <col min="8449" max="8449" width="7.44140625" style="6" customWidth="1"/>
    <col min="8450" max="8450" width="67.33203125" style="6" customWidth="1"/>
    <col min="8451" max="8451" width="13.88671875" style="6" customWidth="1"/>
    <col min="8452" max="8704" width="9.109375" style="6"/>
    <col min="8705" max="8705" width="7.44140625" style="6" customWidth="1"/>
    <col min="8706" max="8706" width="67.33203125" style="6" customWidth="1"/>
    <col min="8707" max="8707" width="13.88671875" style="6" customWidth="1"/>
    <col min="8708" max="8960" width="9.109375" style="6"/>
    <col min="8961" max="8961" width="7.44140625" style="6" customWidth="1"/>
    <col min="8962" max="8962" width="67.33203125" style="6" customWidth="1"/>
    <col min="8963" max="8963" width="13.88671875" style="6" customWidth="1"/>
    <col min="8964" max="9216" width="9.109375" style="6"/>
    <col min="9217" max="9217" width="7.44140625" style="6" customWidth="1"/>
    <col min="9218" max="9218" width="67.33203125" style="6" customWidth="1"/>
    <col min="9219" max="9219" width="13.88671875" style="6" customWidth="1"/>
    <col min="9220" max="9472" width="9.109375" style="6"/>
    <col min="9473" max="9473" width="7.44140625" style="6" customWidth="1"/>
    <col min="9474" max="9474" width="67.33203125" style="6" customWidth="1"/>
    <col min="9475" max="9475" width="13.88671875" style="6" customWidth="1"/>
    <col min="9476" max="9728" width="9.109375" style="6"/>
    <col min="9729" max="9729" width="7.44140625" style="6" customWidth="1"/>
    <col min="9730" max="9730" width="67.33203125" style="6" customWidth="1"/>
    <col min="9731" max="9731" width="13.88671875" style="6" customWidth="1"/>
    <col min="9732" max="9984" width="9.109375" style="6"/>
    <col min="9985" max="9985" width="7.44140625" style="6" customWidth="1"/>
    <col min="9986" max="9986" width="67.33203125" style="6" customWidth="1"/>
    <col min="9987" max="9987" width="13.88671875" style="6" customWidth="1"/>
    <col min="9988" max="10240" width="9.109375" style="6"/>
    <col min="10241" max="10241" width="7.44140625" style="6" customWidth="1"/>
    <col min="10242" max="10242" width="67.33203125" style="6" customWidth="1"/>
    <col min="10243" max="10243" width="13.88671875" style="6" customWidth="1"/>
    <col min="10244" max="10496" width="9.109375" style="6"/>
    <col min="10497" max="10497" width="7.44140625" style="6" customWidth="1"/>
    <col min="10498" max="10498" width="67.33203125" style="6" customWidth="1"/>
    <col min="10499" max="10499" width="13.88671875" style="6" customWidth="1"/>
    <col min="10500" max="10752" width="9.109375" style="6"/>
    <col min="10753" max="10753" width="7.44140625" style="6" customWidth="1"/>
    <col min="10754" max="10754" width="67.33203125" style="6" customWidth="1"/>
    <col min="10755" max="10755" width="13.88671875" style="6" customWidth="1"/>
    <col min="10756" max="11008" width="9.109375" style="6"/>
    <col min="11009" max="11009" width="7.44140625" style="6" customWidth="1"/>
    <col min="11010" max="11010" width="67.33203125" style="6" customWidth="1"/>
    <col min="11011" max="11011" width="13.88671875" style="6" customWidth="1"/>
    <col min="11012" max="11264" width="9.109375" style="6"/>
    <col min="11265" max="11265" width="7.44140625" style="6" customWidth="1"/>
    <col min="11266" max="11266" width="67.33203125" style="6" customWidth="1"/>
    <col min="11267" max="11267" width="13.88671875" style="6" customWidth="1"/>
    <col min="11268" max="11520" width="9.109375" style="6"/>
    <col min="11521" max="11521" width="7.44140625" style="6" customWidth="1"/>
    <col min="11522" max="11522" width="67.33203125" style="6" customWidth="1"/>
    <col min="11523" max="11523" width="13.88671875" style="6" customWidth="1"/>
    <col min="11524" max="11776" width="9.109375" style="6"/>
    <col min="11777" max="11777" width="7.44140625" style="6" customWidth="1"/>
    <col min="11778" max="11778" width="67.33203125" style="6" customWidth="1"/>
    <col min="11779" max="11779" width="13.88671875" style="6" customWidth="1"/>
    <col min="11780" max="12032" width="9.109375" style="6"/>
    <col min="12033" max="12033" width="7.44140625" style="6" customWidth="1"/>
    <col min="12034" max="12034" width="67.33203125" style="6" customWidth="1"/>
    <col min="12035" max="12035" width="13.88671875" style="6" customWidth="1"/>
    <col min="12036" max="12288" width="9.109375" style="6"/>
    <col min="12289" max="12289" width="7.44140625" style="6" customWidth="1"/>
    <col min="12290" max="12290" width="67.33203125" style="6" customWidth="1"/>
    <col min="12291" max="12291" width="13.88671875" style="6" customWidth="1"/>
    <col min="12292" max="12544" width="9.109375" style="6"/>
    <col min="12545" max="12545" width="7.44140625" style="6" customWidth="1"/>
    <col min="12546" max="12546" width="67.33203125" style="6" customWidth="1"/>
    <col min="12547" max="12547" width="13.88671875" style="6" customWidth="1"/>
    <col min="12548" max="12800" width="9.109375" style="6"/>
    <col min="12801" max="12801" width="7.44140625" style="6" customWidth="1"/>
    <col min="12802" max="12802" width="67.33203125" style="6" customWidth="1"/>
    <col min="12803" max="12803" width="13.88671875" style="6" customWidth="1"/>
    <col min="12804" max="13056" width="9.109375" style="6"/>
    <col min="13057" max="13057" width="7.44140625" style="6" customWidth="1"/>
    <col min="13058" max="13058" width="67.33203125" style="6" customWidth="1"/>
    <col min="13059" max="13059" width="13.88671875" style="6" customWidth="1"/>
    <col min="13060" max="13312" width="9.109375" style="6"/>
    <col min="13313" max="13313" width="7.44140625" style="6" customWidth="1"/>
    <col min="13314" max="13314" width="67.33203125" style="6" customWidth="1"/>
    <col min="13315" max="13315" width="13.88671875" style="6" customWidth="1"/>
    <col min="13316" max="13568" width="9.109375" style="6"/>
    <col min="13569" max="13569" width="7.44140625" style="6" customWidth="1"/>
    <col min="13570" max="13570" width="67.33203125" style="6" customWidth="1"/>
    <col min="13571" max="13571" width="13.88671875" style="6" customWidth="1"/>
    <col min="13572" max="13824" width="9.109375" style="6"/>
    <col min="13825" max="13825" width="7.44140625" style="6" customWidth="1"/>
    <col min="13826" max="13826" width="67.33203125" style="6" customWidth="1"/>
    <col min="13827" max="13827" width="13.88671875" style="6" customWidth="1"/>
    <col min="13828" max="14080" width="9.109375" style="6"/>
    <col min="14081" max="14081" width="7.44140625" style="6" customWidth="1"/>
    <col min="14082" max="14082" width="67.33203125" style="6" customWidth="1"/>
    <col min="14083" max="14083" width="13.88671875" style="6" customWidth="1"/>
    <col min="14084" max="14336" width="9.109375" style="6"/>
    <col min="14337" max="14337" width="7.44140625" style="6" customWidth="1"/>
    <col min="14338" max="14338" width="67.33203125" style="6" customWidth="1"/>
    <col min="14339" max="14339" width="13.88671875" style="6" customWidth="1"/>
    <col min="14340" max="14592" width="9.109375" style="6"/>
    <col min="14593" max="14593" width="7.44140625" style="6" customWidth="1"/>
    <col min="14594" max="14594" width="67.33203125" style="6" customWidth="1"/>
    <col min="14595" max="14595" width="13.88671875" style="6" customWidth="1"/>
    <col min="14596" max="14848" width="9.109375" style="6"/>
    <col min="14849" max="14849" width="7.44140625" style="6" customWidth="1"/>
    <col min="14850" max="14850" width="67.33203125" style="6" customWidth="1"/>
    <col min="14851" max="14851" width="13.88671875" style="6" customWidth="1"/>
    <col min="14852" max="15104" width="9.109375" style="6"/>
    <col min="15105" max="15105" width="7.44140625" style="6" customWidth="1"/>
    <col min="15106" max="15106" width="67.33203125" style="6" customWidth="1"/>
    <col min="15107" max="15107" width="13.88671875" style="6" customWidth="1"/>
    <col min="15108" max="15360" width="9.109375" style="6"/>
    <col min="15361" max="15361" width="7.44140625" style="6" customWidth="1"/>
    <col min="15362" max="15362" width="67.33203125" style="6" customWidth="1"/>
    <col min="15363" max="15363" width="13.88671875" style="6" customWidth="1"/>
    <col min="15364" max="15616" width="9.109375" style="6"/>
    <col min="15617" max="15617" width="7.44140625" style="6" customWidth="1"/>
    <col min="15618" max="15618" width="67.33203125" style="6" customWidth="1"/>
    <col min="15619" max="15619" width="13.88671875" style="6" customWidth="1"/>
    <col min="15620" max="15872" width="9.109375" style="6"/>
    <col min="15873" max="15873" width="7.44140625" style="6" customWidth="1"/>
    <col min="15874" max="15874" width="67.33203125" style="6" customWidth="1"/>
    <col min="15875" max="15875" width="13.88671875" style="6" customWidth="1"/>
    <col min="15876" max="16128" width="9.109375" style="6"/>
    <col min="16129" max="16129" width="7.44140625" style="6" customWidth="1"/>
    <col min="16130" max="16130" width="67.33203125" style="6" customWidth="1"/>
    <col min="16131" max="16131" width="13.88671875" style="6" customWidth="1"/>
    <col min="16132" max="16384" width="9.109375" style="6"/>
  </cols>
  <sheetData>
    <row r="1" spans="1:10" s="7" customFormat="1" ht="16.5" customHeight="1">
      <c r="A1" s="3"/>
      <c r="B1" s="699" t="s">
        <v>236</v>
      </c>
      <c r="C1" s="699"/>
      <c r="D1" s="3"/>
      <c r="E1" s="6"/>
      <c r="F1" s="6"/>
      <c r="G1" s="3"/>
      <c r="H1" s="5"/>
      <c r="I1" s="694"/>
      <c r="J1" s="694"/>
    </row>
    <row r="2" spans="1:10" s="7" customFormat="1" ht="16.5" customHeight="1">
      <c r="A2" s="700" t="s">
        <v>237</v>
      </c>
      <c r="B2" s="700"/>
      <c r="C2" s="700"/>
      <c r="D2" s="8"/>
      <c r="E2" s="8"/>
      <c r="F2" s="8"/>
      <c r="G2" s="9"/>
      <c r="H2" s="9"/>
      <c r="I2" s="9"/>
      <c r="J2" s="10"/>
    </row>
    <row r="3" spans="1:10" s="7" customFormat="1" ht="16.5" customHeight="1">
      <c r="A3" s="700" t="s">
        <v>625</v>
      </c>
      <c r="B3" s="700"/>
      <c r="C3" s="700"/>
      <c r="D3" s="8"/>
      <c r="E3" s="8"/>
      <c r="F3" s="8"/>
      <c r="G3" s="9"/>
      <c r="H3" s="9"/>
      <c r="I3" s="9"/>
      <c r="J3" s="10"/>
    </row>
    <row r="4" spans="1:10" s="7" customFormat="1" ht="16.5" customHeight="1" thickBot="1">
      <c r="A4" s="11"/>
      <c r="B4" s="12"/>
      <c r="C4" s="12"/>
      <c r="D4" s="12"/>
      <c r="E4" s="12"/>
      <c r="F4" s="12"/>
      <c r="G4" s="12"/>
      <c r="H4" s="12"/>
      <c r="I4" s="12"/>
      <c r="J4" s="10"/>
    </row>
    <row r="5" spans="1:10" s="14" customFormat="1" ht="33" customHeight="1" thickBot="1">
      <c r="A5" s="268" t="s">
        <v>208</v>
      </c>
      <c r="B5" s="264" t="s">
        <v>238</v>
      </c>
      <c r="C5" s="265" t="s">
        <v>239</v>
      </c>
      <c r="D5" s="13"/>
      <c r="E5" s="13"/>
    </row>
    <row r="6" spans="1:10" s="15" customFormat="1" ht="16.5" customHeight="1">
      <c r="A6" s="266">
        <v>1</v>
      </c>
      <c r="B6" s="528" t="s">
        <v>240</v>
      </c>
      <c r="C6" s="266">
        <v>15</v>
      </c>
      <c r="F6" s="305"/>
      <c r="G6" s="306"/>
    </row>
    <row r="7" spans="1:10" s="15" customFormat="1" ht="16.5" customHeight="1">
      <c r="A7" s="267">
        <v>2</v>
      </c>
      <c r="B7" s="529" t="s">
        <v>241</v>
      </c>
      <c r="C7" s="267">
        <v>100</v>
      </c>
      <c r="F7" s="305"/>
      <c r="G7" s="307"/>
    </row>
    <row r="8" spans="1:10" s="15" customFormat="1" ht="16.5" customHeight="1">
      <c r="A8" s="266">
        <v>3</v>
      </c>
      <c r="B8" s="528" t="s">
        <v>242</v>
      </c>
      <c r="C8" s="266">
        <v>21</v>
      </c>
      <c r="F8" s="305"/>
      <c r="G8" s="307"/>
    </row>
    <row r="9" spans="1:10" s="15" customFormat="1" ht="16.5" customHeight="1">
      <c r="A9" s="267">
        <v>4</v>
      </c>
      <c r="B9" s="529" t="s">
        <v>243</v>
      </c>
      <c r="C9" s="267">
        <v>32</v>
      </c>
      <c r="F9" s="305"/>
      <c r="G9" s="308"/>
    </row>
    <row r="10" spans="1:10" s="15" customFormat="1" ht="16.5" customHeight="1">
      <c r="A10" s="266">
        <v>5</v>
      </c>
      <c r="B10" s="528" t="s">
        <v>244</v>
      </c>
      <c r="C10" s="266">
        <v>295</v>
      </c>
      <c r="F10" s="305"/>
      <c r="G10" s="307"/>
    </row>
    <row r="11" spans="1:10" s="15" customFormat="1" ht="16.5" customHeight="1">
      <c r="A11" s="267">
        <v>6</v>
      </c>
      <c r="B11" s="529" t="s">
        <v>562</v>
      </c>
      <c r="C11" s="267">
        <v>70</v>
      </c>
      <c r="F11" s="305"/>
      <c r="G11" s="307"/>
    </row>
    <row r="12" spans="1:10" s="15" customFormat="1" ht="16.5" customHeight="1">
      <c r="A12" s="266">
        <v>7</v>
      </c>
      <c r="B12" s="528" t="s">
        <v>369</v>
      </c>
      <c r="C12" s="266">
        <v>8</v>
      </c>
      <c r="F12" s="305"/>
      <c r="G12" s="307"/>
    </row>
    <row r="13" spans="1:10" s="15" customFormat="1" ht="16.5" customHeight="1">
      <c r="A13" s="267">
        <v>8</v>
      </c>
      <c r="B13" s="529" t="s">
        <v>729</v>
      </c>
      <c r="C13" s="267">
        <v>67</v>
      </c>
      <c r="F13" s="305"/>
      <c r="G13" s="307"/>
    </row>
    <row r="14" spans="1:10" s="15" customFormat="1" ht="16.5" customHeight="1">
      <c r="A14" s="266">
        <v>9</v>
      </c>
      <c r="B14" s="528" t="s">
        <v>458</v>
      </c>
      <c r="C14" s="266">
        <v>54</v>
      </c>
      <c r="F14" s="539"/>
      <c r="G14" s="307"/>
    </row>
    <row r="15" spans="1:10" s="15" customFormat="1" ht="16.5" customHeight="1">
      <c r="A15" s="267">
        <v>10</v>
      </c>
      <c r="B15" s="529" t="s">
        <v>459</v>
      </c>
      <c r="C15" s="267">
        <v>70</v>
      </c>
      <c r="F15" s="305"/>
      <c r="G15" s="307"/>
    </row>
    <row r="16" spans="1:10" s="15" customFormat="1" ht="16.5" customHeight="1">
      <c r="A16" s="266">
        <v>11</v>
      </c>
      <c r="B16" s="528" t="s">
        <v>626</v>
      </c>
      <c r="C16" s="266">
        <v>175</v>
      </c>
      <c r="F16" s="305"/>
      <c r="G16" s="307"/>
    </row>
    <row r="17" spans="1:10" s="15" customFormat="1" ht="16.5" customHeight="1">
      <c r="A17" s="267">
        <v>12</v>
      </c>
      <c r="B17" s="529" t="s">
        <v>245</v>
      </c>
      <c r="C17" s="267">
        <v>241</v>
      </c>
      <c r="F17" s="305"/>
      <c r="G17" s="307"/>
    </row>
    <row r="18" spans="1:10" ht="20.25" customHeight="1" thickBot="1">
      <c r="A18" s="697" t="s">
        <v>182</v>
      </c>
      <c r="B18" s="698"/>
      <c r="C18" s="547">
        <v>1148</v>
      </c>
      <c r="E18" s="305"/>
      <c r="F18" s="308"/>
    </row>
    <row r="19" spans="1:10" ht="14.4">
      <c r="F19" s="305"/>
      <c r="G19" s="307"/>
    </row>
    <row r="20" spans="1:10" ht="14.4">
      <c r="F20" s="305"/>
      <c r="G20" s="308"/>
    </row>
    <row r="26" spans="1:10" s="18" customFormat="1">
      <c r="A26" s="6"/>
      <c r="B26" s="17"/>
      <c r="C26" s="6"/>
      <c r="D26" s="6"/>
      <c r="E26" s="6"/>
      <c r="F26" s="6"/>
      <c r="G26" s="6"/>
      <c r="H26" s="6"/>
      <c r="I26" s="6"/>
      <c r="J26" s="6"/>
    </row>
  </sheetData>
  <mergeCells count="5">
    <mergeCell ref="A18:B18"/>
    <mergeCell ref="B1:C1"/>
    <mergeCell ref="I1:J1"/>
    <mergeCell ref="A2:C2"/>
    <mergeCell ref="A3:C3"/>
  </mergeCells>
  <printOptions horizontalCentered="1"/>
  <pageMargins left="0.98425196850393704" right="0.39370078740157483" top="0.39370078740157483" bottom="0.39370078740157483" header="0" footer="0"/>
  <pageSetup paperSize="9" scale="99" fitToHeight="0"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sheetPr>
    <tabColor rgb="FF16365C"/>
    <pageSetUpPr fitToPage="1"/>
  </sheetPr>
  <dimension ref="A1:F166"/>
  <sheetViews>
    <sheetView view="pageBreakPreview" zoomScaleNormal="85" zoomScaleSheetLayoutView="100" workbookViewId="0">
      <pane ySplit="6" topLeftCell="A127" activePane="bottomLeft" state="frozen"/>
      <selection activeCell="A8" sqref="A8:A13"/>
      <selection pane="bottomLeft" activeCell="E1" sqref="E1:F1"/>
    </sheetView>
  </sheetViews>
  <sheetFormatPr defaultColWidth="4.6640625" defaultRowHeight="13.8"/>
  <cols>
    <col min="1" max="1" width="8.6640625" style="23" customWidth="1"/>
    <col min="2" max="2" width="55.33203125" style="24" customWidth="1"/>
    <col min="3" max="4" width="9.44140625" style="25" customWidth="1"/>
    <col min="5" max="6" width="9.44140625" style="6" customWidth="1"/>
    <col min="7" max="7" width="9.109375" style="6" customWidth="1"/>
    <col min="8" max="8" width="10.33203125" style="6" customWidth="1"/>
    <col min="9" max="255" width="9.109375" style="6" customWidth="1"/>
    <col min="256" max="256" width="4.6640625" style="6"/>
    <col min="257" max="257" width="8.6640625" style="6" customWidth="1"/>
    <col min="258" max="258" width="51.6640625" style="6" customWidth="1"/>
    <col min="259" max="260" width="14.5546875" style="6" customWidth="1"/>
    <col min="261" max="511" width="9.109375" style="6" customWidth="1"/>
    <col min="512" max="512" width="4.6640625" style="6"/>
    <col min="513" max="513" width="8.6640625" style="6" customWidth="1"/>
    <col min="514" max="514" width="51.6640625" style="6" customWidth="1"/>
    <col min="515" max="516" width="14.5546875" style="6" customWidth="1"/>
    <col min="517" max="767" width="9.109375" style="6" customWidth="1"/>
    <col min="768" max="768" width="4.6640625" style="6"/>
    <col min="769" max="769" width="8.6640625" style="6" customWidth="1"/>
    <col min="770" max="770" width="51.6640625" style="6" customWidth="1"/>
    <col min="771" max="772" width="14.5546875" style="6" customWidth="1"/>
    <col min="773" max="1023" width="9.109375" style="6" customWidth="1"/>
    <col min="1024" max="1024" width="4.6640625" style="6"/>
    <col min="1025" max="1025" width="8.6640625" style="6" customWidth="1"/>
    <col min="1026" max="1026" width="51.6640625" style="6" customWidth="1"/>
    <col min="1027" max="1028" width="14.5546875" style="6" customWidth="1"/>
    <col min="1029" max="1279" width="9.109375" style="6" customWidth="1"/>
    <col min="1280" max="1280" width="4.6640625" style="6"/>
    <col min="1281" max="1281" width="8.6640625" style="6" customWidth="1"/>
    <col min="1282" max="1282" width="51.6640625" style="6" customWidth="1"/>
    <col min="1283" max="1284" width="14.5546875" style="6" customWidth="1"/>
    <col min="1285" max="1535" width="9.109375" style="6" customWidth="1"/>
    <col min="1536" max="1536" width="4.6640625" style="6"/>
    <col min="1537" max="1537" width="8.6640625" style="6" customWidth="1"/>
    <col min="1538" max="1538" width="51.6640625" style="6" customWidth="1"/>
    <col min="1539" max="1540" width="14.5546875" style="6" customWidth="1"/>
    <col min="1541" max="1791" width="9.109375" style="6" customWidth="1"/>
    <col min="1792" max="1792" width="4.6640625" style="6"/>
    <col min="1793" max="1793" width="8.6640625" style="6" customWidth="1"/>
    <col min="1794" max="1794" width="51.6640625" style="6" customWidth="1"/>
    <col min="1795" max="1796" width="14.5546875" style="6" customWidth="1"/>
    <col min="1797" max="2047" width="9.109375" style="6" customWidth="1"/>
    <col min="2048" max="2048" width="4.6640625" style="6"/>
    <col min="2049" max="2049" width="8.6640625" style="6" customWidth="1"/>
    <col min="2050" max="2050" width="51.6640625" style="6" customWidth="1"/>
    <col min="2051" max="2052" width="14.5546875" style="6" customWidth="1"/>
    <col min="2053" max="2303" width="9.109375" style="6" customWidth="1"/>
    <col min="2304" max="2304" width="4.6640625" style="6"/>
    <col min="2305" max="2305" width="8.6640625" style="6" customWidth="1"/>
    <col min="2306" max="2306" width="51.6640625" style="6" customWidth="1"/>
    <col min="2307" max="2308" width="14.5546875" style="6" customWidth="1"/>
    <col min="2309" max="2559" width="9.109375" style="6" customWidth="1"/>
    <col min="2560" max="2560" width="4.6640625" style="6"/>
    <col min="2561" max="2561" width="8.6640625" style="6" customWidth="1"/>
    <col min="2562" max="2562" width="51.6640625" style="6" customWidth="1"/>
    <col min="2563" max="2564" width="14.5546875" style="6" customWidth="1"/>
    <col min="2565" max="2815" width="9.109375" style="6" customWidth="1"/>
    <col min="2816" max="2816" width="4.6640625" style="6"/>
    <col min="2817" max="2817" width="8.6640625" style="6" customWidth="1"/>
    <col min="2818" max="2818" width="51.6640625" style="6" customWidth="1"/>
    <col min="2819" max="2820" width="14.5546875" style="6" customWidth="1"/>
    <col min="2821" max="3071" width="9.109375" style="6" customWidth="1"/>
    <col min="3072" max="3072" width="4.6640625" style="6"/>
    <col min="3073" max="3073" width="8.6640625" style="6" customWidth="1"/>
    <col min="3074" max="3074" width="51.6640625" style="6" customWidth="1"/>
    <col min="3075" max="3076" width="14.5546875" style="6" customWidth="1"/>
    <col min="3077" max="3327" width="9.109375" style="6" customWidth="1"/>
    <col min="3328" max="3328" width="4.6640625" style="6"/>
    <col min="3329" max="3329" width="8.6640625" style="6" customWidth="1"/>
    <col min="3330" max="3330" width="51.6640625" style="6" customWidth="1"/>
    <col min="3331" max="3332" width="14.5546875" style="6" customWidth="1"/>
    <col min="3333" max="3583" width="9.109375" style="6" customWidth="1"/>
    <col min="3584" max="3584" width="4.6640625" style="6"/>
    <col min="3585" max="3585" width="8.6640625" style="6" customWidth="1"/>
    <col min="3586" max="3586" width="51.6640625" style="6" customWidth="1"/>
    <col min="3587" max="3588" width="14.5546875" style="6" customWidth="1"/>
    <col min="3589" max="3839" width="9.109375" style="6" customWidth="1"/>
    <col min="3840" max="3840" width="4.6640625" style="6"/>
    <col min="3841" max="3841" width="8.6640625" style="6" customWidth="1"/>
    <col min="3842" max="3842" width="51.6640625" style="6" customWidth="1"/>
    <col min="3843" max="3844" width="14.5546875" style="6" customWidth="1"/>
    <col min="3845" max="4095" width="9.109375" style="6" customWidth="1"/>
    <col min="4096" max="4096" width="4.6640625" style="6"/>
    <col min="4097" max="4097" width="8.6640625" style="6" customWidth="1"/>
    <col min="4098" max="4098" width="51.6640625" style="6" customWidth="1"/>
    <col min="4099" max="4100" width="14.5546875" style="6" customWidth="1"/>
    <col min="4101" max="4351" width="9.109375" style="6" customWidth="1"/>
    <col min="4352" max="4352" width="4.6640625" style="6"/>
    <col min="4353" max="4353" width="8.6640625" style="6" customWidth="1"/>
    <col min="4354" max="4354" width="51.6640625" style="6" customWidth="1"/>
    <col min="4355" max="4356" width="14.5546875" style="6" customWidth="1"/>
    <col min="4357" max="4607" width="9.109375" style="6" customWidth="1"/>
    <col min="4608" max="4608" width="4.6640625" style="6"/>
    <col min="4609" max="4609" width="8.6640625" style="6" customWidth="1"/>
    <col min="4610" max="4610" width="51.6640625" style="6" customWidth="1"/>
    <col min="4611" max="4612" width="14.5546875" style="6" customWidth="1"/>
    <col min="4613" max="4863" width="9.109375" style="6" customWidth="1"/>
    <col min="4864" max="4864" width="4.6640625" style="6"/>
    <col min="4865" max="4865" width="8.6640625" style="6" customWidth="1"/>
    <col min="4866" max="4866" width="51.6640625" style="6" customWidth="1"/>
    <col min="4867" max="4868" width="14.5546875" style="6" customWidth="1"/>
    <col min="4869" max="5119" width="9.109375" style="6" customWidth="1"/>
    <col min="5120" max="5120" width="4.6640625" style="6"/>
    <col min="5121" max="5121" width="8.6640625" style="6" customWidth="1"/>
    <col min="5122" max="5122" width="51.6640625" style="6" customWidth="1"/>
    <col min="5123" max="5124" width="14.5546875" style="6" customWidth="1"/>
    <col min="5125" max="5375" width="9.109375" style="6" customWidth="1"/>
    <col min="5376" max="5376" width="4.6640625" style="6"/>
    <col min="5377" max="5377" width="8.6640625" style="6" customWidth="1"/>
    <col min="5378" max="5378" width="51.6640625" style="6" customWidth="1"/>
    <col min="5379" max="5380" width="14.5546875" style="6" customWidth="1"/>
    <col min="5381" max="5631" width="9.109375" style="6" customWidth="1"/>
    <col min="5632" max="5632" width="4.6640625" style="6"/>
    <col min="5633" max="5633" width="8.6640625" style="6" customWidth="1"/>
    <col min="5634" max="5634" width="51.6640625" style="6" customWidth="1"/>
    <col min="5635" max="5636" width="14.5546875" style="6" customWidth="1"/>
    <col min="5637" max="5887" width="9.109375" style="6" customWidth="1"/>
    <col min="5888" max="5888" width="4.6640625" style="6"/>
    <col min="5889" max="5889" width="8.6640625" style="6" customWidth="1"/>
    <col min="5890" max="5890" width="51.6640625" style="6" customWidth="1"/>
    <col min="5891" max="5892" width="14.5546875" style="6" customWidth="1"/>
    <col min="5893" max="6143" width="9.109375" style="6" customWidth="1"/>
    <col min="6144" max="6144" width="4.6640625" style="6"/>
    <col min="6145" max="6145" width="8.6640625" style="6" customWidth="1"/>
    <col min="6146" max="6146" width="51.6640625" style="6" customWidth="1"/>
    <col min="6147" max="6148" width="14.5546875" style="6" customWidth="1"/>
    <col min="6149" max="6399" width="9.109375" style="6" customWidth="1"/>
    <col min="6400" max="6400" width="4.6640625" style="6"/>
    <col min="6401" max="6401" width="8.6640625" style="6" customWidth="1"/>
    <col min="6402" max="6402" width="51.6640625" style="6" customWidth="1"/>
    <col min="6403" max="6404" width="14.5546875" style="6" customWidth="1"/>
    <col min="6405" max="6655" width="9.109375" style="6" customWidth="1"/>
    <col min="6656" max="6656" width="4.6640625" style="6"/>
    <col min="6657" max="6657" width="8.6640625" style="6" customWidth="1"/>
    <col min="6658" max="6658" width="51.6640625" style="6" customWidth="1"/>
    <col min="6659" max="6660" width="14.5546875" style="6" customWidth="1"/>
    <col min="6661" max="6911" width="9.109375" style="6" customWidth="1"/>
    <col min="6912" max="6912" width="4.6640625" style="6"/>
    <col min="6913" max="6913" width="8.6640625" style="6" customWidth="1"/>
    <col min="6914" max="6914" width="51.6640625" style="6" customWidth="1"/>
    <col min="6915" max="6916" width="14.5546875" style="6" customWidth="1"/>
    <col min="6917" max="7167" width="9.109375" style="6" customWidth="1"/>
    <col min="7168" max="7168" width="4.6640625" style="6"/>
    <col min="7169" max="7169" width="8.6640625" style="6" customWidth="1"/>
    <col min="7170" max="7170" width="51.6640625" style="6" customWidth="1"/>
    <col min="7171" max="7172" width="14.5546875" style="6" customWidth="1"/>
    <col min="7173" max="7423" width="9.109375" style="6" customWidth="1"/>
    <col min="7424" max="7424" width="4.6640625" style="6"/>
    <col min="7425" max="7425" width="8.6640625" style="6" customWidth="1"/>
    <col min="7426" max="7426" width="51.6640625" style="6" customWidth="1"/>
    <col min="7427" max="7428" width="14.5546875" style="6" customWidth="1"/>
    <col min="7429" max="7679" width="9.109375" style="6" customWidth="1"/>
    <col min="7680" max="7680" width="4.6640625" style="6"/>
    <col min="7681" max="7681" width="8.6640625" style="6" customWidth="1"/>
    <col min="7682" max="7682" width="51.6640625" style="6" customWidth="1"/>
    <col min="7683" max="7684" width="14.5546875" style="6" customWidth="1"/>
    <col min="7685" max="7935" width="9.109375" style="6" customWidth="1"/>
    <col min="7936" max="7936" width="4.6640625" style="6"/>
    <col min="7937" max="7937" width="8.6640625" style="6" customWidth="1"/>
    <col min="7938" max="7938" width="51.6640625" style="6" customWidth="1"/>
    <col min="7939" max="7940" width="14.5546875" style="6" customWidth="1"/>
    <col min="7941" max="8191" width="9.109375" style="6" customWidth="1"/>
    <col min="8192" max="8192" width="4.6640625" style="6"/>
    <col min="8193" max="8193" width="8.6640625" style="6" customWidth="1"/>
    <col min="8194" max="8194" width="51.6640625" style="6" customWidth="1"/>
    <col min="8195" max="8196" width="14.5546875" style="6" customWidth="1"/>
    <col min="8197" max="8447" width="9.109375" style="6" customWidth="1"/>
    <col min="8448" max="8448" width="4.6640625" style="6"/>
    <col min="8449" max="8449" width="8.6640625" style="6" customWidth="1"/>
    <col min="8450" max="8450" width="51.6640625" style="6" customWidth="1"/>
    <col min="8451" max="8452" width="14.5546875" style="6" customWidth="1"/>
    <col min="8453" max="8703" width="9.109375" style="6" customWidth="1"/>
    <col min="8704" max="8704" width="4.6640625" style="6"/>
    <col min="8705" max="8705" width="8.6640625" style="6" customWidth="1"/>
    <col min="8706" max="8706" width="51.6640625" style="6" customWidth="1"/>
    <col min="8707" max="8708" width="14.5546875" style="6" customWidth="1"/>
    <col min="8709" max="8959" width="9.109375" style="6" customWidth="1"/>
    <col min="8960" max="8960" width="4.6640625" style="6"/>
    <col min="8961" max="8961" width="8.6640625" style="6" customWidth="1"/>
    <col min="8962" max="8962" width="51.6640625" style="6" customWidth="1"/>
    <col min="8963" max="8964" width="14.5546875" style="6" customWidth="1"/>
    <col min="8965" max="9215" width="9.109375" style="6" customWidth="1"/>
    <col min="9216" max="9216" width="4.6640625" style="6"/>
    <col min="9217" max="9217" width="8.6640625" style="6" customWidth="1"/>
    <col min="9218" max="9218" width="51.6640625" style="6" customWidth="1"/>
    <col min="9219" max="9220" width="14.5546875" style="6" customWidth="1"/>
    <col min="9221" max="9471" width="9.109375" style="6" customWidth="1"/>
    <col min="9472" max="9472" width="4.6640625" style="6"/>
    <col min="9473" max="9473" width="8.6640625" style="6" customWidth="1"/>
    <col min="9474" max="9474" width="51.6640625" style="6" customWidth="1"/>
    <col min="9475" max="9476" width="14.5546875" style="6" customWidth="1"/>
    <col min="9477" max="9727" width="9.109375" style="6" customWidth="1"/>
    <col min="9728" max="9728" width="4.6640625" style="6"/>
    <col min="9729" max="9729" width="8.6640625" style="6" customWidth="1"/>
    <col min="9730" max="9730" width="51.6640625" style="6" customWidth="1"/>
    <col min="9731" max="9732" width="14.5546875" style="6" customWidth="1"/>
    <col min="9733" max="9983" width="9.109375" style="6" customWidth="1"/>
    <col min="9984" max="9984" width="4.6640625" style="6"/>
    <col min="9985" max="9985" width="8.6640625" style="6" customWidth="1"/>
    <col min="9986" max="9986" width="51.6640625" style="6" customWidth="1"/>
    <col min="9987" max="9988" width="14.5546875" style="6" customWidth="1"/>
    <col min="9989" max="10239" width="9.109375" style="6" customWidth="1"/>
    <col min="10240" max="10240" width="4.6640625" style="6"/>
    <col min="10241" max="10241" width="8.6640625" style="6" customWidth="1"/>
    <col min="10242" max="10242" width="51.6640625" style="6" customWidth="1"/>
    <col min="10243" max="10244" width="14.5546875" style="6" customWidth="1"/>
    <col min="10245" max="10495" width="9.109375" style="6" customWidth="1"/>
    <col min="10496" max="10496" width="4.6640625" style="6"/>
    <col min="10497" max="10497" width="8.6640625" style="6" customWidth="1"/>
    <col min="10498" max="10498" width="51.6640625" style="6" customWidth="1"/>
    <col min="10499" max="10500" width="14.5546875" style="6" customWidth="1"/>
    <col min="10501" max="10751" width="9.109375" style="6" customWidth="1"/>
    <col min="10752" max="10752" width="4.6640625" style="6"/>
    <col min="10753" max="10753" width="8.6640625" style="6" customWidth="1"/>
    <col min="10754" max="10754" width="51.6640625" style="6" customWidth="1"/>
    <col min="10755" max="10756" width="14.5546875" style="6" customWidth="1"/>
    <col min="10757" max="11007" width="9.109375" style="6" customWidth="1"/>
    <col min="11008" max="11008" width="4.6640625" style="6"/>
    <col min="11009" max="11009" width="8.6640625" style="6" customWidth="1"/>
    <col min="11010" max="11010" width="51.6640625" style="6" customWidth="1"/>
    <col min="11011" max="11012" width="14.5546875" style="6" customWidth="1"/>
    <col min="11013" max="11263" width="9.109375" style="6" customWidth="1"/>
    <col min="11264" max="11264" width="4.6640625" style="6"/>
    <col min="11265" max="11265" width="8.6640625" style="6" customWidth="1"/>
    <col min="11266" max="11266" width="51.6640625" style="6" customWidth="1"/>
    <col min="11267" max="11268" width="14.5546875" style="6" customWidth="1"/>
    <col min="11269" max="11519" width="9.109375" style="6" customWidth="1"/>
    <col min="11520" max="11520" width="4.6640625" style="6"/>
    <col min="11521" max="11521" width="8.6640625" style="6" customWidth="1"/>
    <col min="11522" max="11522" width="51.6640625" style="6" customWidth="1"/>
    <col min="11523" max="11524" width="14.5546875" style="6" customWidth="1"/>
    <col min="11525" max="11775" width="9.109375" style="6" customWidth="1"/>
    <col min="11776" max="11776" width="4.6640625" style="6"/>
    <col min="11777" max="11777" width="8.6640625" style="6" customWidth="1"/>
    <col min="11778" max="11778" width="51.6640625" style="6" customWidth="1"/>
    <col min="11779" max="11780" width="14.5546875" style="6" customWidth="1"/>
    <col min="11781" max="12031" width="9.109375" style="6" customWidth="1"/>
    <col min="12032" max="12032" width="4.6640625" style="6"/>
    <col min="12033" max="12033" width="8.6640625" style="6" customWidth="1"/>
    <col min="12034" max="12034" width="51.6640625" style="6" customWidth="1"/>
    <col min="12035" max="12036" width="14.5546875" style="6" customWidth="1"/>
    <col min="12037" max="12287" width="9.109375" style="6" customWidth="1"/>
    <col min="12288" max="12288" width="4.6640625" style="6"/>
    <col min="12289" max="12289" width="8.6640625" style="6" customWidth="1"/>
    <col min="12290" max="12290" width="51.6640625" style="6" customWidth="1"/>
    <col min="12291" max="12292" width="14.5546875" style="6" customWidth="1"/>
    <col min="12293" max="12543" width="9.109375" style="6" customWidth="1"/>
    <col min="12544" max="12544" width="4.6640625" style="6"/>
    <col min="12545" max="12545" width="8.6640625" style="6" customWidth="1"/>
    <col min="12546" max="12546" width="51.6640625" style="6" customWidth="1"/>
    <col min="12547" max="12548" width="14.5546875" style="6" customWidth="1"/>
    <col min="12549" max="12799" width="9.109375" style="6" customWidth="1"/>
    <col min="12800" max="12800" width="4.6640625" style="6"/>
    <col min="12801" max="12801" width="8.6640625" style="6" customWidth="1"/>
    <col min="12802" max="12802" width="51.6640625" style="6" customWidth="1"/>
    <col min="12803" max="12804" width="14.5546875" style="6" customWidth="1"/>
    <col min="12805" max="13055" width="9.109375" style="6" customWidth="1"/>
    <col min="13056" max="13056" width="4.6640625" style="6"/>
    <col min="13057" max="13057" width="8.6640625" style="6" customWidth="1"/>
    <col min="13058" max="13058" width="51.6640625" style="6" customWidth="1"/>
    <col min="13059" max="13060" width="14.5546875" style="6" customWidth="1"/>
    <col min="13061" max="13311" width="9.109375" style="6" customWidth="1"/>
    <col min="13312" max="13312" width="4.6640625" style="6"/>
    <col min="13313" max="13313" width="8.6640625" style="6" customWidth="1"/>
    <col min="13314" max="13314" width="51.6640625" style="6" customWidth="1"/>
    <col min="13315" max="13316" width="14.5546875" style="6" customWidth="1"/>
    <col min="13317" max="13567" width="9.109375" style="6" customWidth="1"/>
    <col min="13568" max="13568" width="4.6640625" style="6"/>
    <col min="13569" max="13569" width="8.6640625" style="6" customWidth="1"/>
    <col min="13570" max="13570" width="51.6640625" style="6" customWidth="1"/>
    <col min="13571" max="13572" width="14.5546875" style="6" customWidth="1"/>
    <col min="13573" max="13823" width="9.109375" style="6" customWidth="1"/>
    <col min="13824" max="13824" width="4.6640625" style="6"/>
    <col min="13825" max="13825" width="8.6640625" style="6" customWidth="1"/>
    <col min="13826" max="13826" width="51.6640625" style="6" customWidth="1"/>
    <col min="13827" max="13828" width="14.5546875" style="6" customWidth="1"/>
    <col min="13829" max="14079" width="9.109375" style="6" customWidth="1"/>
    <col min="14080" max="14080" width="4.6640625" style="6"/>
    <col min="14081" max="14081" width="8.6640625" style="6" customWidth="1"/>
    <col min="14082" max="14082" width="51.6640625" style="6" customWidth="1"/>
    <col min="14083" max="14084" width="14.5546875" style="6" customWidth="1"/>
    <col min="14085" max="14335" width="9.109375" style="6" customWidth="1"/>
    <col min="14336" max="14336" width="4.6640625" style="6"/>
    <col min="14337" max="14337" width="8.6640625" style="6" customWidth="1"/>
    <col min="14338" max="14338" width="51.6640625" style="6" customWidth="1"/>
    <col min="14339" max="14340" width="14.5546875" style="6" customWidth="1"/>
    <col min="14341" max="14591" width="9.109375" style="6" customWidth="1"/>
    <col min="14592" max="14592" width="4.6640625" style="6"/>
    <col min="14593" max="14593" width="8.6640625" style="6" customWidth="1"/>
    <col min="14594" max="14594" width="51.6640625" style="6" customWidth="1"/>
    <col min="14595" max="14596" width="14.5546875" style="6" customWidth="1"/>
    <col min="14597" max="14847" width="9.109375" style="6" customWidth="1"/>
    <col min="14848" max="14848" width="4.6640625" style="6"/>
    <col min="14849" max="14849" width="8.6640625" style="6" customWidth="1"/>
    <col min="14850" max="14850" width="51.6640625" style="6" customWidth="1"/>
    <col min="14851" max="14852" width="14.5546875" style="6" customWidth="1"/>
    <col min="14853" max="15103" width="9.109375" style="6" customWidth="1"/>
    <col min="15104" max="15104" width="4.6640625" style="6"/>
    <col min="15105" max="15105" width="8.6640625" style="6" customWidth="1"/>
    <col min="15106" max="15106" width="51.6640625" style="6" customWidth="1"/>
    <col min="15107" max="15108" width="14.5546875" style="6" customWidth="1"/>
    <col min="15109" max="15359" width="9.109375" style="6" customWidth="1"/>
    <col min="15360" max="15360" width="4.6640625" style="6"/>
    <col min="15361" max="15361" width="8.6640625" style="6" customWidth="1"/>
    <col min="15362" max="15362" width="51.6640625" style="6" customWidth="1"/>
    <col min="15363" max="15364" width="14.5546875" style="6" customWidth="1"/>
    <col min="15365" max="15615" width="9.109375" style="6" customWidth="1"/>
    <col min="15616" max="15616" width="4.6640625" style="6"/>
    <col min="15617" max="15617" width="8.6640625" style="6" customWidth="1"/>
    <col min="15618" max="15618" width="51.6640625" style="6" customWidth="1"/>
    <col min="15619" max="15620" width="14.5546875" style="6" customWidth="1"/>
    <col min="15621" max="15871" width="9.109375" style="6" customWidth="1"/>
    <col min="15872" max="15872" width="4.6640625" style="6"/>
    <col min="15873" max="15873" width="8.6640625" style="6" customWidth="1"/>
    <col min="15874" max="15874" width="51.6640625" style="6" customWidth="1"/>
    <col min="15875" max="15876" width="14.5546875" style="6" customWidth="1"/>
    <col min="15877" max="16127" width="9.109375" style="6" customWidth="1"/>
    <col min="16128" max="16128" width="4.6640625" style="6"/>
    <col min="16129" max="16129" width="8.6640625" style="6" customWidth="1"/>
    <col min="16130" max="16130" width="51.6640625" style="6" customWidth="1"/>
    <col min="16131" max="16132" width="14.5546875" style="6" customWidth="1"/>
    <col min="16133" max="16383" width="9.109375" style="6" customWidth="1"/>
    <col min="16384" max="16384" width="4.6640625" style="6"/>
  </cols>
  <sheetData>
    <row r="1" spans="1:6" ht="16.5" customHeight="1">
      <c r="A1" s="19"/>
      <c r="B1" s="20"/>
      <c r="E1" s="701" t="s">
        <v>246</v>
      </c>
      <c r="F1" s="701"/>
    </row>
    <row r="2" spans="1:6" ht="44.25" customHeight="1">
      <c r="A2" s="702" t="s">
        <v>632</v>
      </c>
      <c r="B2" s="702"/>
      <c r="C2" s="702"/>
      <c r="D2" s="702"/>
      <c r="E2" s="702"/>
      <c r="F2" s="702"/>
    </row>
    <row r="3" spans="1:6" ht="15.75" customHeight="1">
      <c r="A3" s="702"/>
      <c r="B3" s="702"/>
      <c r="C3" s="702"/>
      <c r="D3" s="702"/>
      <c r="E3" s="702"/>
      <c r="F3" s="702"/>
    </row>
    <row r="4" spans="1:6" ht="16.2" thickBot="1">
      <c r="A4" s="342"/>
      <c r="B4" s="342"/>
      <c r="C4" s="342"/>
      <c r="D4" s="342"/>
    </row>
    <row r="5" spans="1:6" ht="40.5" customHeight="1">
      <c r="A5" s="705" t="s">
        <v>1</v>
      </c>
      <c r="B5" s="707" t="s">
        <v>247</v>
      </c>
      <c r="C5" s="269" t="s">
        <v>203</v>
      </c>
      <c r="D5" s="269" t="s">
        <v>222</v>
      </c>
      <c r="E5" s="269" t="s">
        <v>357</v>
      </c>
      <c r="F5" s="343" t="s">
        <v>379</v>
      </c>
    </row>
    <row r="6" spans="1:6" ht="21" customHeight="1">
      <c r="A6" s="706"/>
      <c r="B6" s="708"/>
      <c r="C6" s="344" t="s">
        <v>208</v>
      </c>
      <c r="D6" s="344" t="s">
        <v>208</v>
      </c>
      <c r="E6" s="344" t="s">
        <v>208</v>
      </c>
      <c r="F6" s="345" t="s">
        <v>208</v>
      </c>
    </row>
    <row r="7" spans="1:6" s="14" customFormat="1">
      <c r="A7" s="496" t="s">
        <v>15</v>
      </c>
      <c r="B7" s="423" t="s">
        <v>16</v>
      </c>
      <c r="C7" s="44">
        <v>1</v>
      </c>
      <c r="D7" s="44">
        <v>5</v>
      </c>
      <c r="E7" s="44"/>
      <c r="F7" s="44">
        <v>6</v>
      </c>
    </row>
    <row r="8" spans="1:6" s="14" customFormat="1">
      <c r="A8" s="495" t="s">
        <v>17</v>
      </c>
      <c r="B8" s="422" t="s">
        <v>18</v>
      </c>
      <c r="C8" s="42"/>
      <c r="D8" s="42">
        <v>9</v>
      </c>
      <c r="E8" s="42"/>
      <c r="F8" s="42">
        <v>9</v>
      </c>
    </row>
    <row r="9" spans="1:6" s="14" customFormat="1">
      <c r="A9" s="496" t="s">
        <v>514</v>
      </c>
      <c r="B9" s="423" t="s">
        <v>515</v>
      </c>
      <c r="C9" s="44"/>
      <c r="D9" s="44">
        <v>2</v>
      </c>
      <c r="E9" s="44"/>
      <c r="F9" s="44">
        <v>2</v>
      </c>
    </row>
    <row r="10" spans="1:6" s="14" customFormat="1">
      <c r="A10" s="495" t="s">
        <v>19</v>
      </c>
      <c r="B10" s="422" t="s">
        <v>20</v>
      </c>
      <c r="C10" s="42">
        <v>10</v>
      </c>
      <c r="D10" s="42">
        <v>23</v>
      </c>
      <c r="E10" s="42"/>
      <c r="F10" s="42">
        <v>33</v>
      </c>
    </row>
    <row r="11" spans="1:6" s="14" customFormat="1">
      <c r="A11" s="496" t="s">
        <v>21</v>
      </c>
      <c r="B11" s="423" t="s">
        <v>22</v>
      </c>
      <c r="C11" s="44">
        <v>16</v>
      </c>
      <c r="D11" s="44">
        <v>77</v>
      </c>
      <c r="E11" s="44"/>
      <c r="F11" s="44">
        <v>93</v>
      </c>
    </row>
    <row r="12" spans="1:6" s="14" customFormat="1">
      <c r="A12" s="495" t="s">
        <v>23</v>
      </c>
      <c r="B12" s="422" t="s">
        <v>24</v>
      </c>
      <c r="C12" s="42"/>
      <c r="D12" s="42">
        <v>2</v>
      </c>
      <c r="E12" s="42"/>
      <c r="F12" s="42">
        <v>2</v>
      </c>
    </row>
    <row r="13" spans="1:6" s="14" customFormat="1">
      <c r="A13" s="496" t="s">
        <v>425</v>
      </c>
      <c r="B13" s="423" t="s">
        <v>426</v>
      </c>
      <c r="C13" s="44"/>
      <c r="D13" s="44">
        <v>1</v>
      </c>
      <c r="E13" s="44"/>
      <c r="F13" s="44">
        <v>1</v>
      </c>
    </row>
    <row r="14" spans="1:6" s="14" customFormat="1">
      <c r="A14" s="495" t="s">
        <v>531</v>
      </c>
      <c r="B14" s="422" t="s">
        <v>532</v>
      </c>
      <c r="C14" s="42"/>
      <c r="D14" s="42">
        <v>1</v>
      </c>
      <c r="E14" s="42"/>
      <c r="F14" s="42">
        <v>1</v>
      </c>
    </row>
    <row r="15" spans="1:6" s="14" customFormat="1">
      <c r="A15" s="496" t="s">
        <v>460</v>
      </c>
      <c r="B15" s="423" t="s">
        <v>461</v>
      </c>
      <c r="C15" s="44">
        <v>7</v>
      </c>
      <c r="D15" s="44">
        <v>35</v>
      </c>
      <c r="E15" s="44"/>
      <c r="F15" s="44">
        <v>42</v>
      </c>
    </row>
    <row r="16" spans="1:6" s="14" customFormat="1">
      <c r="A16" s="495" t="s">
        <v>25</v>
      </c>
      <c r="B16" s="422" t="s">
        <v>26</v>
      </c>
      <c r="C16" s="42"/>
      <c r="D16" s="42">
        <v>3</v>
      </c>
      <c r="E16" s="42"/>
      <c r="F16" s="42">
        <v>3</v>
      </c>
    </row>
    <row r="17" spans="1:6" s="14" customFormat="1">
      <c r="A17" s="496" t="s">
        <v>27</v>
      </c>
      <c r="B17" s="423" t="s">
        <v>631</v>
      </c>
      <c r="C17" s="44">
        <v>21</v>
      </c>
      <c r="D17" s="44">
        <v>293</v>
      </c>
      <c r="E17" s="44"/>
      <c r="F17" s="44">
        <v>314</v>
      </c>
    </row>
    <row r="18" spans="1:6" s="14" customFormat="1">
      <c r="A18" s="495" t="s">
        <v>462</v>
      </c>
      <c r="B18" s="422" t="s">
        <v>463</v>
      </c>
      <c r="C18" s="42"/>
      <c r="D18" s="42">
        <v>3</v>
      </c>
      <c r="E18" s="42"/>
      <c r="F18" s="42">
        <v>3</v>
      </c>
    </row>
    <row r="19" spans="1:6" s="14" customFormat="1">
      <c r="A19" s="496" t="s">
        <v>409</v>
      </c>
      <c r="B19" s="423" t="s">
        <v>410</v>
      </c>
      <c r="C19" s="44"/>
      <c r="D19" s="44">
        <v>1</v>
      </c>
      <c r="E19" s="44"/>
      <c r="F19" s="44">
        <v>1</v>
      </c>
    </row>
    <row r="20" spans="1:6" s="14" customFormat="1">
      <c r="A20" s="495" t="s">
        <v>28</v>
      </c>
      <c r="B20" s="422" t="s">
        <v>29</v>
      </c>
      <c r="C20" s="42"/>
      <c r="D20" s="42">
        <v>7</v>
      </c>
      <c r="E20" s="42"/>
      <c r="F20" s="42">
        <v>7</v>
      </c>
    </row>
    <row r="21" spans="1:6" s="14" customFormat="1">
      <c r="A21" s="496" t="s">
        <v>30</v>
      </c>
      <c r="B21" s="423" t="s">
        <v>31</v>
      </c>
      <c r="C21" s="44">
        <v>26</v>
      </c>
      <c r="D21" s="44">
        <v>192</v>
      </c>
      <c r="E21" s="44"/>
      <c r="F21" s="44">
        <v>218</v>
      </c>
    </row>
    <row r="22" spans="1:6" s="14" customFormat="1">
      <c r="A22" s="495" t="s">
        <v>504</v>
      </c>
      <c r="B22" s="422" t="s">
        <v>505</v>
      </c>
      <c r="C22" s="42"/>
      <c r="D22" s="42">
        <v>3</v>
      </c>
      <c r="E22" s="42"/>
      <c r="F22" s="42">
        <v>3</v>
      </c>
    </row>
    <row r="23" spans="1:6" s="14" customFormat="1">
      <c r="A23" s="496" t="s">
        <v>533</v>
      </c>
      <c r="B23" s="423" t="s">
        <v>534</v>
      </c>
      <c r="C23" s="44">
        <v>1</v>
      </c>
      <c r="D23" s="44">
        <v>1</v>
      </c>
      <c r="E23" s="44"/>
      <c r="F23" s="44">
        <v>2</v>
      </c>
    </row>
    <row r="24" spans="1:6" s="14" customFormat="1">
      <c r="A24" s="495" t="s">
        <v>506</v>
      </c>
      <c r="B24" s="422" t="s">
        <v>507</v>
      </c>
      <c r="C24" s="42"/>
      <c r="D24" s="42">
        <v>2</v>
      </c>
      <c r="E24" s="42"/>
      <c r="F24" s="42">
        <v>2</v>
      </c>
    </row>
    <row r="25" spans="1:6" s="14" customFormat="1">
      <c r="A25" s="496" t="s">
        <v>32</v>
      </c>
      <c r="B25" s="423" t="s">
        <v>33</v>
      </c>
      <c r="C25" s="44">
        <v>3</v>
      </c>
      <c r="D25" s="44">
        <v>6</v>
      </c>
      <c r="E25" s="44"/>
      <c r="F25" s="44">
        <v>9</v>
      </c>
    </row>
    <row r="26" spans="1:6" s="14" customFormat="1">
      <c r="A26" s="495" t="s">
        <v>359</v>
      </c>
      <c r="B26" s="422" t="s">
        <v>360</v>
      </c>
      <c r="C26" s="42"/>
      <c r="D26" s="42">
        <v>3</v>
      </c>
      <c r="E26" s="42"/>
      <c r="F26" s="42">
        <v>3</v>
      </c>
    </row>
    <row r="27" spans="1:6" s="14" customFormat="1">
      <c r="A27" s="496" t="s">
        <v>413</v>
      </c>
      <c r="B27" s="423" t="s">
        <v>414</v>
      </c>
      <c r="C27" s="44">
        <v>2</v>
      </c>
      <c r="D27" s="44">
        <v>2</v>
      </c>
      <c r="E27" s="44"/>
      <c r="F27" s="44">
        <v>4</v>
      </c>
    </row>
    <row r="28" spans="1:6" s="14" customFormat="1">
      <c r="A28" s="495" t="s">
        <v>516</v>
      </c>
      <c r="B28" s="422" t="s">
        <v>517</v>
      </c>
      <c r="C28" s="42">
        <v>1</v>
      </c>
      <c r="D28" s="42">
        <v>1</v>
      </c>
      <c r="E28" s="42"/>
      <c r="F28" s="42">
        <v>2</v>
      </c>
    </row>
    <row r="29" spans="1:6" s="14" customFormat="1">
      <c r="A29" s="496" t="s">
        <v>535</v>
      </c>
      <c r="B29" s="423" t="s">
        <v>536</v>
      </c>
      <c r="C29" s="44"/>
      <c r="D29" s="44">
        <v>1</v>
      </c>
      <c r="E29" s="44"/>
      <c r="F29" s="44">
        <v>1</v>
      </c>
    </row>
    <row r="30" spans="1:6" s="14" customFormat="1">
      <c r="A30" s="495" t="s">
        <v>537</v>
      </c>
      <c r="B30" s="422" t="s">
        <v>538</v>
      </c>
      <c r="C30" s="42"/>
      <c r="D30" s="42">
        <v>3</v>
      </c>
      <c r="E30" s="42"/>
      <c r="F30" s="42">
        <v>3</v>
      </c>
    </row>
    <row r="31" spans="1:6" s="14" customFormat="1">
      <c r="A31" s="496" t="s">
        <v>539</v>
      </c>
      <c r="B31" s="423" t="s">
        <v>540</v>
      </c>
      <c r="C31" s="44"/>
      <c r="D31" s="44">
        <v>1</v>
      </c>
      <c r="E31" s="44"/>
      <c r="F31" s="44">
        <v>1</v>
      </c>
    </row>
    <row r="32" spans="1:6" s="14" customFormat="1">
      <c r="A32" s="495" t="s">
        <v>541</v>
      </c>
      <c r="B32" s="422" t="s">
        <v>542</v>
      </c>
      <c r="C32" s="42">
        <v>2</v>
      </c>
      <c r="D32" s="42"/>
      <c r="E32" s="42"/>
      <c r="F32" s="42">
        <v>2</v>
      </c>
    </row>
    <row r="33" spans="1:6" s="14" customFormat="1">
      <c r="A33" s="496" t="s">
        <v>38</v>
      </c>
      <c r="B33" s="423" t="s">
        <v>39</v>
      </c>
      <c r="C33" s="44">
        <v>1</v>
      </c>
      <c r="D33" s="44">
        <v>2</v>
      </c>
      <c r="E33" s="44"/>
      <c r="F33" s="44">
        <v>3</v>
      </c>
    </row>
    <row r="34" spans="1:6" s="14" customFormat="1">
      <c r="A34" s="495" t="s">
        <v>40</v>
      </c>
      <c r="B34" s="422" t="s">
        <v>41</v>
      </c>
      <c r="C34" s="42">
        <v>1</v>
      </c>
      <c r="D34" s="42"/>
      <c r="E34" s="42"/>
      <c r="F34" s="42">
        <v>1</v>
      </c>
    </row>
    <row r="35" spans="1:6" s="14" customFormat="1">
      <c r="A35" s="496" t="s">
        <v>508</v>
      </c>
      <c r="B35" s="423" t="s">
        <v>509</v>
      </c>
      <c r="C35" s="44"/>
      <c r="D35" s="44">
        <v>3</v>
      </c>
      <c r="E35" s="44"/>
      <c r="F35" s="44">
        <v>3</v>
      </c>
    </row>
    <row r="36" spans="1:6" s="14" customFormat="1">
      <c r="A36" s="495" t="s">
        <v>42</v>
      </c>
      <c r="B36" s="422" t="s">
        <v>43</v>
      </c>
      <c r="C36" s="42">
        <v>2</v>
      </c>
      <c r="D36" s="42">
        <v>5</v>
      </c>
      <c r="E36" s="42"/>
      <c r="F36" s="42">
        <v>7</v>
      </c>
    </row>
    <row r="37" spans="1:6" s="14" customFormat="1">
      <c r="A37" s="496" t="s">
        <v>44</v>
      </c>
      <c r="B37" s="423" t="s">
        <v>45</v>
      </c>
      <c r="C37" s="44"/>
      <c r="D37" s="44">
        <v>1</v>
      </c>
      <c r="E37" s="44"/>
      <c r="F37" s="44">
        <v>1</v>
      </c>
    </row>
    <row r="38" spans="1:6" s="14" customFormat="1" ht="20.399999999999999">
      <c r="A38" s="495" t="s">
        <v>46</v>
      </c>
      <c r="B38" s="422" t="s">
        <v>47</v>
      </c>
      <c r="C38" s="42">
        <v>11</v>
      </c>
      <c r="D38" s="42">
        <v>8</v>
      </c>
      <c r="E38" s="42"/>
      <c r="F38" s="42">
        <v>19</v>
      </c>
    </row>
    <row r="39" spans="1:6" s="14" customFormat="1" ht="20.399999999999999">
      <c r="A39" s="496" t="s">
        <v>48</v>
      </c>
      <c r="B39" s="423" t="s">
        <v>49</v>
      </c>
      <c r="C39" s="44">
        <v>2</v>
      </c>
      <c r="D39" s="44">
        <v>12</v>
      </c>
      <c r="E39" s="44"/>
      <c r="F39" s="44">
        <v>14</v>
      </c>
    </row>
    <row r="40" spans="1:6" s="14" customFormat="1">
      <c r="A40" s="495" t="s">
        <v>50</v>
      </c>
      <c r="B40" s="422" t="s">
        <v>51</v>
      </c>
      <c r="C40" s="42">
        <v>2</v>
      </c>
      <c r="D40" s="42">
        <v>4</v>
      </c>
      <c r="E40" s="42"/>
      <c r="F40" s="42">
        <v>6</v>
      </c>
    </row>
    <row r="41" spans="1:6" s="14" customFormat="1">
      <c r="A41" s="496" t="s">
        <v>429</v>
      </c>
      <c r="B41" s="423" t="s">
        <v>430</v>
      </c>
      <c r="C41" s="44"/>
      <c r="D41" s="44">
        <v>3</v>
      </c>
      <c r="E41" s="44"/>
      <c r="F41" s="44">
        <v>3</v>
      </c>
    </row>
    <row r="42" spans="1:6" s="14" customFormat="1">
      <c r="A42" s="495" t="s">
        <v>510</v>
      </c>
      <c r="B42" s="422" t="s">
        <v>511</v>
      </c>
      <c r="C42" s="42">
        <v>2</v>
      </c>
      <c r="D42" s="42">
        <v>1</v>
      </c>
      <c r="E42" s="42"/>
      <c r="F42" s="42">
        <v>3</v>
      </c>
    </row>
    <row r="43" spans="1:6" s="14" customFormat="1">
      <c r="A43" s="496" t="s">
        <v>543</v>
      </c>
      <c r="B43" s="423" t="s">
        <v>544</v>
      </c>
      <c r="C43" s="44"/>
      <c r="D43" s="44">
        <v>1</v>
      </c>
      <c r="E43" s="44"/>
      <c r="F43" s="44">
        <v>1</v>
      </c>
    </row>
    <row r="44" spans="1:6" s="14" customFormat="1">
      <c r="A44" s="495" t="s">
        <v>52</v>
      </c>
      <c r="B44" s="422" t="s">
        <v>53</v>
      </c>
      <c r="C44" s="42"/>
      <c r="D44" s="42">
        <v>2</v>
      </c>
      <c r="E44" s="42"/>
      <c r="F44" s="42">
        <v>2</v>
      </c>
    </row>
    <row r="45" spans="1:6" s="14" customFormat="1">
      <c r="A45" s="496" t="s">
        <v>54</v>
      </c>
      <c r="B45" s="423" t="s">
        <v>55</v>
      </c>
      <c r="C45" s="44">
        <v>1</v>
      </c>
      <c r="D45" s="44">
        <v>2</v>
      </c>
      <c r="E45" s="44"/>
      <c r="F45" s="44">
        <v>3</v>
      </c>
    </row>
    <row r="46" spans="1:6" s="14" customFormat="1">
      <c r="A46" s="495" t="s">
        <v>518</v>
      </c>
      <c r="B46" s="422" t="s">
        <v>519</v>
      </c>
      <c r="C46" s="42">
        <v>3</v>
      </c>
      <c r="D46" s="42">
        <v>2</v>
      </c>
      <c r="E46" s="42"/>
      <c r="F46" s="42">
        <v>5</v>
      </c>
    </row>
    <row r="47" spans="1:6" s="14" customFormat="1">
      <c r="A47" s="496" t="s">
        <v>520</v>
      </c>
      <c r="B47" s="423" t="s">
        <v>521</v>
      </c>
      <c r="C47" s="44"/>
      <c r="D47" s="44">
        <v>1</v>
      </c>
      <c r="E47" s="44"/>
      <c r="F47" s="44">
        <v>1</v>
      </c>
    </row>
    <row r="48" spans="1:6" s="14" customFormat="1" ht="20.399999999999999">
      <c r="A48" s="495" t="s">
        <v>56</v>
      </c>
      <c r="B48" s="422" t="s">
        <v>57</v>
      </c>
      <c r="C48" s="42">
        <v>3</v>
      </c>
      <c r="D48" s="42">
        <v>3</v>
      </c>
      <c r="E48" s="42"/>
      <c r="F48" s="42">
        <v>6</v>
      </c>
    </row>
    <row r="49" spans="1:6" s="14" customFormat="1">
      <c r="A49" s="496" t="s">
        <v>522</v>
      </c>
      <c r="B49" s="423" t="s">
        <v>523</v>
      </c>
      <c r="C49" s="44"/>
      <c r="D49" s="44">
        <v>2</v>
      </c>
      <c r="E49" s="44"/>
      <c r="F49" s="44">
        <v>2</v>
      </c>
    </row>
    <row r="50" spans="1:6" s="14" customFormat="1">
      <c r="A50" s="495" t="s">
        <v>58</v>
      </c>
      <c r="B50" s="422" t="s">
        <v>59</v>
      </c>
      <c r="C50" s="42">
        <v>3</v>
      </c>
      <c r="D50" s="42">
        <v>6</v>
      </c>
      <c r="E50" s="42"/>
      <c r="F50" s="42">
        <v>9</v>
      </c>
    </row>
    <row r="51" spans="1:6" s="14" customFormat="1">
      <c r="A51" s="496" t="s">
        <v>60</v>
      </c>
      <c r="B51" s="423" t="s">
        <v>61</v>
      </c>
      <c r="C51" s="44">
        <v>3</v>
      </c>
      <c r="D51" s="44">
        <v>10</v>
      </c>
      <c r="E51" s="44"/>
      <c r="F51" s="44">
        <v>13</v>
      </c>
    </row>
    <row r="52" spans="1:6" s="14" customFormat="1">
      <c r="A52" s="495" t="s">
        <v>62</v>
      </c>
      <c r="B52" s="422" t="s">
        <v>63</v>
      </c>
      <c r="C52" s="42">
        <v>3</v>
      </c>
      <c r="D52" s="42">
        <v>17</v>
      </c>
      <c r="E52" s="42"/>
      <c r="F52" s="42">
        <v>20</v>
      </c>
    </row>
    <row r="53" spans="1:6" s="14" customFormat="1">
      <c r="A53" s="496" t="s">
        <v>64</v>
      </c>
      <c r="B53" s="423" t="s">
        <v>65</v>
      </c>
      <c r="C53" s="44">
        <v>2</v>
      </c>
      <c r="D53" s="44">
        <v>5</v>
      </c>
      <c r="E53" s="44"/>
      <c r="F53" s="44">
        <v>7</v>
      </c>
    </row>
    <row r="54" spans="1:6" s="14" customFormat="1">
      <c r="A54" s="495" t="s">
        <v>486</v>
      </c>
      <c r="B54" s="422" t="s">
        <v>487</v>
      </c>
      <c r="C54" s="42"/>
      <c r="D54" s="42">
        <v>2</v>
      </c>
      <c r="E54" s="42"/>
      <c r="F54" s="42">
        <v>2</v>
      </c>
    </row>
    <row r="55" spans="1:6" s="14" customFormat="1">
      <c r="A55" s="496" t="s">
        <v>66</v>
      </c>
      <c r="B55" s="423" t="s">
        <v>67</v>
      </c>
      <c r="C55" s="44"/>
      <c r="D55" s="44">
        <v>1</v>
      </c>
      <c r="E55" s="44"/>
      <c r="F55" s="44">
        <v>1</v>
      </c>
    </row>
    <row r="56" spans="1:6" s="14" customFormat="1">
      <c r="A56" s="495" t="s">
        <v>68</v>
      </c>
      <c r="B56" s="422" t="s">
        <v>69</v>
      </c>
      <c r="C56" s="42">
        <v>30</v>
      </c>
      <c r="D56" s="42">
        <v>72</v>
      </c>
      <c r="E56" s="42"/>
      <c r="F56" s="42">
        <v>102</v>
      </c>
    </row>
    <row r="57" spans="1:6" s="14" customFormat="1">
      <c r="A57" s="496" t="s">
        <v>468</v>
      </c>
      <c r="B57" s="423" t="s">
        <v>469</v>
      </c>
      <c r="C57" s="44">
        <v>3</v>
      </c>
      <c r="D57" s="44">
        <v>2</v>
      </c>
      <c r="E57" s="44">
        <v>3</v>
      </c>
      <c r="F57" s="44">
        <v>8</v>
      </c>
    </row>
    <row r="58" spans="1:6" s="14" customFormat="1">
      <c r="A58" s="495" t="s">
        <v>545</v>
      </c>
      <c r="B58" s="422" t="s">
        <v>546</v>
      </c>
      <c r="C58" s="42"/>
      <c r="D58" s="42">
        <v>1</v>
      </c>
      <c r="E58" s="42"/>
      <c r="F58" s="42">
        <v>1</v>
      </c>
    </row>
    <row r="59" spans="1:6" s="14" customFormat="1">
      <c r="A59" s="496" t="s">
        <v>70</v>
      </c>
      <c r="B59" s="423" t="s">
        <v>71</v>
      </c>
      <c r="C59" s="44">
        <v>10</v>
      </c>
      <c r="D59" s="44">
        <v>15</v>
      </c>
      <c r="E59" s="44"/>
      <c r="F59" s="44">
        <v>25</v>
      </c>
    </row>
    <row r="60" spans="1:6" s="14" customFormat="1">
      <c r="A60" s="495" t="s">
        <v>488</v>
      </c>
      <c r="B60" s="422" t="s">
        <v>489</v>
      </c>
      <c r="C60" s="42">
        <v>2</v>
      </c>
      <c r="D60" s="42"/>
      <c r="E60" s="42"/>
      <c r="F60" s="42">
        <v>2</v>
      </c>
    </row>
    <row r="61" spans="1:6" s="14" customFormat="1">
      <c r="A61" s="496" t="s">
        <v>547</v>
      </c>
      <c r="B61" s="423" t="s">
        <v>548</v>
      </c>
      <c r="C61" s="44">
        <v>1</v>
      </c>
      <c r="D61" s="44"/>
      <c r="E61" s="44"/>
      <c r="F61" s="44">
        <v>1</v>
      </c>
    </row>
    <row r="62" spans="1:6" s="14" customFormat="1" ht="20.399999999999999">
      <c r="A62" s="495" t="s">
        <v>415</v>
      </c>
      <c r="B62" s="422" t="s">
        <v>416</v>
      </c>
      <c r="C62" s="42"/>
      <c r="D62" s="42">
        <v>4</v>
      </c>
      <c r="E62" s="42"/>
      <c r="F62" s="42">
        <v>4</v>
      </c>
    </row>
    <row r="63" spans="1:6" s="14" customFormat="1">
      <c r="A63" s="496" t="s">
        <v>490</v>
      </c>
      <c r="B63" s="423" t="s">
        <v>491</v>
      </c>
      <c r="C63" s="44"/>
      <c r="D63" s="44">
        <v>1</v>
      </c>
      <c r="E63" s="44"/>
      <c r="F63" s="44">
        <v>1</v>
      </c>
    </row>
    <row r="64" spans="1:6" s="14" customFormat="1">
      <c r="A64" s="495" t="s">
        <v>72</v>
      </c>
      <c r="B64" s="422" t="s">
        <v>73</v>
      </c>
      <c r="C64" s="42">
        <v>2</v>
      </c>
      <c r="D64" s="42">
        <v>6</v>
      </c>
      <c r="E64" s="42"/>
      <c r="F64" s="42">
        <v>8</v>
      </c>
    </row>
    <row r="65" spans="1:6" s="14" customFormat="1">
      <c r="A65" s="496" t="s">
        <v>74</v>
      </c>
      <c r="B65" s="423" t="s">
        <v>75</v>
      </c>
      <c r="C65" s="44"/>
      <c r="D65" s="44">
        <v>18</v>
      </c>
      <c r="E65" s="44"/>
      <c r="F65" s="44">
        <v>18</v>
      </c>
    </row>
    <row r="66" spans="1:6" s="14" customFormat="1">
      <c r="A66" s="495" t="s">
        <v>76</v>
      </c>
      <c r="B66" s="422" t="s">
        <v>77</v>
      </c>
      <c r="C66" s="42">
        <v>2</v>
      </c>
      <c r="D66" s="42">
        <v>4</v>
      </c>
      <c r="E66" s="42"/>
      <c r="F66" s="42">
        <v>6</v>
      </c>
    </row>
    <row r="67" spans="1:6" s="14" customFormat="1">
      <c r="A67" s="496" t="s">
        <v>549</v>
      </c>
      <c r="B67" s="423" t="s">
        <v>550</v>
      </c>
      <c r="C67" s="44"/>
      <c r="D67" s="44">
        <v>2</v>
      </c>
      <c r="E67" s="44"/>
      <c r="F67" s="44">
        <v>2</v>
      </c>
    </row>
    <row r="68" spans="1:6" s="14" customFormat="1">
      <c r="A68" s="495" t="s">
        <v>417</v>
      </c>
      <c r="B68" s="422" t="s">
        <v>418</v>
      </c>
      <c r="C68" s="42">
        <v>5</v>
      </c>
      <c r="D68" s="42">
        <v>3</v>
      </c>
      <c r="E68" s="42"/>
      <c r="F68" s="42">
        <v>8</v>
      </c>
    </row>
    <row r="69" spans="1:6" s="14" customFormat="1" ht="20.399999999999999">
      <c r="A69" s="496" t="s">
        <v>78</v>
      </c>
      <c r="B69" s="423" t="s">
        <v>79</v>
      </c>
      <c r="C69" s="44">
        <v>5</v>
      </c>
      <c r="D69" s="44">
        <v>10</v>
      </c>
      <c r="E69" s="44"/>
      <c r="F69" s="44">
        <v>15</v>
      </c>
    </row>
    <row r="70" spans="1:6" s="14" customFormat="1">
      <c r="A70" s="495" t="s">
        <v>80</v>
      </c>
      <c r="B70" s="422" t="s">
        <v>81</v>
      </c>
      <c r="C70" s="42">
        <v>12</v>
      </c>
      <c r="D70" s="42">
        <v>23</v>
      </c>
      <c r="E70" s="42"/>
      <c r="F70" s="42">
        <v>35</v>
      </c>
    </row>
    <row r="71" spans="1:6" s="14" customFormat="1">
      <c r="A71" s="496" t="s">
        <v>82</v>
      </c>
      <c r="B71" s="423" t="s">
        <v>83</v>
      </c>
      <c r="C71" s="44"/>
      <c r="D71" s="44">
        <v>10</v>
      </c>
      <c r="E71" s="44"/>
      <c r="F71" s="44">
        <v>10</v>
      </c>
    </row>
    <row r="72" spans="1:6" s="14" customFormat="1">
      <c r="A72" s="495" t="s">
        <v>492</v>
      </c>
      <c r="B72" s="422" t="s">
        <v>493</v>
      </c>
      <c r="C72" s="42"/>
      <c r="D72" s="42">
        <v>2</v>
      </c>
      <c r="E72" s="42"/>
      <c r="F72" s="42">
        <v>2</v>
      </c>
    </row>
    <row r="73" spans="1:6" s="14" customFormat="1">
      <c r="A73" s="496" t="s">
        <v>470</v>
      </c>
      <c r="B73" s="423" t="s">
        <v>471</v>
      </c>
      <c r="C73" s="44">
        <v>4</v>
      </c>
      <c r="D73" s="44">
        <v>2</v>
      </c>
      <c r="E73" s="44"/>
      <c r="F73" s="44">
        <v>6</v>
      </c>
    </row>
    <row r="74" spans="1:6" s="14" customFormat="1">
      <c r="A74" s="495" t="s">
        <v>84</v>
      </c>
      <c r="B74" s="422" t="s">
        <v>85</v>
      </c>
      <c r="C74" s="42">
        <v>1</v>
      </c>
      <c r="D74" s="42">
        <v>4</v>
      </c>
      <c r="E74" s="42"/>
      <c r="F74" s="42">
        <v>5</v>
      </c>
    </row>
    <row r="75" spans="1:6" s="14" customFormat="1">
      <c r="A75" s="496" t="s">
        <v>431</v>
      </c>
      <c r="B75" s="423" t="s">
        <v>432</v>
      </c>
      <c r="C75" s="44"/>
      <c r="D75" s="44">
        <v>2</v>
      </c>
      <c r="E75" s="44"/>
      <c r="F75" s="44">
        <v>2</v>
      </c>
    </row>
    <row r="76" spans="1:6" s="14" customFormat="1">
      <c r="A76" s="495" t="s">
        <v>551</v>
      </c>
      <c r="B76" s="422" t="s">
        <v>552</v>
      </c>
      <c r="C76" s="42"/>
      <c r="D76" s="42">
        <v>5</v>
      </c>
      <c r="E76" s="42"/>
      <c r="F76" s="42">
        <v>5</v>
      </c>
    </row>
    <row r="77" spans="1:6" s="14" customFormat="1">
      <c r="A77" s="496" t="s">
        <v>472</v>
      </c>
      <c r="B77" s="423" t="s">
        <v>473</v>
      </c>
      <c r="C77" s="44">
        <v>1</v>
      </c>
      <c r="D77" s="44"/>
      <c r="E77" s="44"/>
      <c r="F77" s="44">
        <v>1</v>
      </c>
    </row>
    <row r="78" spans="1:6" s="14" customFormat="1">
      <c r="A78" s="495" t="s">
        <v>474</v>
      </c>
      <c r="B78" s="422" t="s">
        <v>475</v>
      </c>
      <c r="C78" s="42"/>
      <c r="D78" s="42">
        <v>1</v>
      </c>
      <c r="E78" s="42"/>
      <c r="F78" s="42">
        <v>1</v>
      </c>
    </row>
    <row r="79" spans="1:6" s="14" customFormat="1">
      <c r="A79" s="496" t="s">
        <v>419</v>
      </c>
      <c r="B79" s="423" t="s">
        <v>420</v>
      </c>
      <c r="C79" s="44">
        <v>1</v>
      </c>
      <c r="D79" s="44"/>
      <c r="E79" s="44"/>
      <c r="F79" s="44">
        <v>1</v>
      </c>
    </row>
    <row r="80" spans="1:6" s="14" customFormat="1">
      <c r="A80" s="495" t="s">
        <v>397</v>
      </c>
      <c r="B80" s="422" t="s">
        <v>398</v>
      </c>
      <c r="C80" s="42"/>
      <c r="D80" s="42">
        <v>1</v>
      </c>
      <c r="E80" s="42"/>
      <c r="F80" s="42">
        <v>1</v>
      </c>
    </row>
    <row r="81" spans="1:6" s="14" customFormat="1">
      <c r="A81" s="496" t="s">
        <v>433</v>
      </c>
      <c r="B81" s="423" t="s">
        <v>434</v>
      </c>
      <c r="C81" s="44">
        <v>1</v>
      </c>
      <c r="D81" s="44"/>
      <c r="E81" s="44"/>
      <c r="F81" s="44">
        <v>1</v>
      </c>
    </row>
    <row r="82" spans="1:6" s="14" customFormat="1">
      <c r="A82" s="495" t="s">
        <v>86</v>
      </c>
      <c r="B82" s="422" t="s">
        <v>87</v>
      </c>
      <c r="C82" s="42">
        <v>7</v>
      </c>
      <c r="D82" s="42"/>
      <c r="E82" s="42"/>
      <c r="F82" s="42">
        <v>7</v>
      </c>
    </row>
    <row r="83" spans="1:6" s="14" customFormat="1">
      <c r="A83" s="496" t="s">
        <v>476</v>
      </c>
      <c r="B83" s="423" t="s">
        <v>477</v>
      </c>
      <c r="C83" s="44">
        <v>3</v>
      </c>
      <c r="D83" s="44">
        <v>9</v>
      </c>
      <c r="E83" s="44"/>
      <c r="F83" s="44">
        <v>12</v>
      </c>
    </row>
    <row r="84" spans="1:6" s="14" customFormat="1" ht="20.399999999999999">
      <c r="A84" s="495" t="s">
        <v>380</v>
      </c>
      <c r="B84" s="422" t="s">
        <v>381</v>
      </c>
      <c r="C84" s="42"/>
      <c r="D84" s="42">
        <v>3</v>
      </c>
      <c r="E84" s="42"/>
      <c r="F84" s="42">
        <v>3</v>
      </c>
    </row>
    <row r="85" spans="1:6" s="14" customFormat="1">
      <c r="A85" s="496" t="s">
        <v>88</v>
      </c>
      <c r="B85" s="423" t="s">
        <v>89</v>
      </c>
      <c r="C85" s="44">
        <v>5</v>
      </c>
      <c r="D85" s="44">
        <v>23</v>
      </c>
      <c r="E85" s="44">
        <v>1</v>
      </c>
      <c r="F85" s="44">
        <v>29</v>
      </c>
    </row>
    <row r="86" spans="1:6" s="14" customFormat="1">
      <c r="A86" s="495" t="s">
        <v>435</v>
      </c>
      <c r="B86" s="422" t="s">
        <v>436</v>
      </c>
      <c r="C86" s="42"/>
      <c r="D86" s="42">
        <v>6</v>
      </c>
      <c r="E86" s="42"/>
      <c r="F86" s="42">
        <v>6</v>
      </c>
    </row>
    <row r="87" spans="1:6" s="14" customFormat="1">
      <c r="A87" s="496" t="s">
        <v>512</v>
      </c>
      <c r="B87" s="423" t="s">
        <v>513</v>
      </c>
      <c r="C87" s="44">
        <v>1</v>
      </c>
      <c r="D87" s="44"/>
      <c r="E87" s="44">
        <v>1</v>
      </c>
      <c r="F87" s="44">
        <v>2</v>
      </c>
    </row>
    <row r="88" spans="1:6" s="14" customFormat="1">
      <c r="A88" s="495" t="s">
        <v>494</v>
      </c>
      <c r="B88" s="422" t="s">
        <v>495</v>
      </c>
      <c r="C88" s="42"/>
      <c r="D88" s="42">
        <v>2</v>
      </c>
      <c r="E88" s="42"/>
      <c r="F88" s="42">
        <v>2</v>
      </c>
    </row>
    <row r="89" spans="1:6" s="14" customFormat="1">
      <c r="A89" s="496" t="s">
        <v>553</v>
      </c>
      <c r="B89" s="423" t="s">
        <v>554</v>
      </c>
      <c r="C89" s="44"/>
      <c r="D89" s="44">
        <v>1</v>
      </c>
      <c r="E89" s="44">
        <v>1</v>
      </c>
      <c r="F89" s="44">
        <v>2</v>
      </c>
    </row>
    <row r="90" spans="1:6" s="14" customFormat="1">
      <c r="A90" s="495" t="s">
        <v>90</v>
      </c>
      <c r="B90" s="422" t="s">
        <v>91</v>
      </c>
      <c r="C90" s="42">
        <v>2</v>
      </c>
      <c r="D90" s="42">
        <v>1</v>
      </c>
      <c r="E90" s="42"/>
      <c r="F90" s="42">
        <v>3</v>
      </c>
    </row>
    <row r="91" spans="1:6" s="14" customFormat="1">
      <c r="A91" s="496" t="s">
        <v>478</v>
      </c>
      <c r="B91" s="423" t="s">
        <v>479</v>
      </c>
      <c r="C91" s="44"/>
      <c r="D91" s="44">
        <v>6</v>
      </c>
      <c r="E91" s="44"/>
      <c r="F91" s="44">
        <v>6</v>
      </c>
    </row>
    <row r="92" spans="1:6" s="14" customFormat="1">
      <c r="A92" s="495" t="s">
        <v>92</v>
      </c>
      <c r="B92" s="422" t="s">
        <v>93</v>
      </c>
      <c r="C92" s="42">
        <v>34</v>
      </c>
      <c r="D92" s="42">
        <v>227</v>
      </c>
      <c r="E92" s="42"/>
      <c r="F92" s="42">
        <v>261</v>
      </c>
    </row>
    <row r="93" spans="1:6" s="14" customFormat="1">
      <c r="A93" s="496" t="s">
        <v>94</v>
      </c>
      <c r="B93" s="423" t="s">
        <v>95</v>
      </c>
      <c r="C93" s="44">
        <v>3</v>
      </c>
      <c r="D93" s="44">
        <v>30</v>
      </c>
      <c r="E93" s="44"/>
      <c r="F93" s="44">
        <v>33</v>
      </c>
    </row>
    <row r="94" spans="1:6" s="14" customFormat="1">
      <c r="A94" s="495" t="s">
        <v>96</v>
      </c>
      <c r="B94" s="422" t="s">
        <v>97</v>
      </c>
      <c r="C94" s="42">
        <v>98</v>
      </c>
      <c r="D94" s="42">
        <v>642</v>
      </c>
      <c r="E94" s="42"/>
      <c r="F94" s="42">
        <v>740</v>
      </c>
    </row>
    <row r="95" spans="1:6" s="14" customFormat="1">
      <c r="A95" s="496" t="s">
        <v>98</v>
      </c>
      <c r="B95" s="423" t="s">
        <v>99</v>
      </c>
      <c r="C95" s="44">
        <v>10</v>
      </c>
      <c r="D95" s="44">
        <v>71</v>
      </c>
      <c r="E95" s="44"/>
      <c r="F95" s="44">
        <v>81</v>
      </c>
    </row>
    <row r="96" spans="1:6" s="14" customFormat="1">
      <c r="A96" s="495" t="s">
        <v>100</v>
      </c>
      <c r="B96" s="422" t="s">
        <v>101</v>
      </c>
      <c r="C96" s="42">
        <v>42</v>
      </c>
      <c r="D96" s="42">
        <v>284</v>
      </c>
      <c r="E96" s="42"/>
      <c r="F96" s="42">
        <v>326</v>
      </c>
    </row>
    <row r="97" spans="1:6" s="14" customFormat="1">
      <c r="A97" s="496" t="s">
        <v>102</v>
      </c>
      <c r="B97" s="423" t="s">
        <v>103</v>
      </c>
      <c r="C97" s="44"/>
      <c r="D97" s="44">
        <v>2</v>
      </c>
      <c r="E97" s="44"/>
      <c r="F97" s="44">
        <v>2</v>
      </c>
    </row>
    <row r="98" spans="1:6" s="14" customFormat="1">
      <c r="A98" s="495" t="s">
        <v>439</v>
      </c>
      <c r="B98" s="422" t="s">
        <v>440</v>
      </c>
      <c r="C98" s="42">
        <v>3</v>
      </c>
      <c r="D98" s="42"/>
      <c r="E98" s="42"/>
      <c r="F98" s="42">
        <v>3</v>
      </c>
    </row>
    <row r="99" spans="1:6" s="14" customFormat="1">
      <c r="A99" s="496" t="s">
        <v>441</v>
      </c>
      <c r="B99" s="423" t="s">
        <v>442</v>
      </c>
      <c r="C99" s="44"/>
      <c r="D99" s="44">
        <v>1</v>
      </c>
      <c r="E99" s="44"/>
      <c r="F99" s="44">
        <v>1</v>
      </c>
    </row>
    <row r="100" spans="1:6" s="14" customFormat="1">
      <c r="A100" s="495" t="s">
        <v>104</v>
      </c>
      <c r="B100" s="422" t="s">
        <v>105</v>
      </c>
      <c r="C100" s="42"/>
      <c r="D100" s="42">
        <v>1</v>
      </c>
      <c r="E100" s="42"/>
      <c r="F100" s="42">
        <v>1</v>
      </c>
    </row>
    <row r="101" spans="1:6" s="14" customFormat="1" ht="20.399999999999999">
      <c r="A101" s="496" t="s">
        <v>106</v>
      </c>
      <c r="B101" s="423" t="s">
        <v>107</v>
      </c>
      <c r="C101" s="44">
        <v>3</v>
      </c>
      <c r="D101" s="44">
        <v>9</v>
      </c>
      <c r="E101" s="44"/>
      <c r="F101" s="44">
        <v>12</v>
      </c>
    </row>
    <row r="102" spans="1:6" s="14" customFormat="1" ht="20.399999999999999">
      <c r="A102" s="495" t="s">
        <v>108</v>
      </c>
      <c r="B102" s="422" t="s">
        <v>109</v>
      </c>
      <c r="C102" s="42"/>
      <c r="D102" s="42">
        <v>3</v>
      </c>
      <c r="E102" s="42"/>
      <c r="F102" s="42">
        <v>3</v>
      </c>
    </row>
    <row r="103" spans="1:6" s="14" customFormat="1">
      <c r="A103" s="496" t="s">
        <v>110</v>
      </c>
      <c r="B103" s="423" t="s">
        <v>111</v>
      </c>
      <c r="C103" s="44"/>
      <c r="D103" s="44">
        <v>1</v>
      </c>
      <c r="E103" s="44"/>
      <c r="F103" s="44">
        <v>1</v>
      </c>
    </row>
    <row r="104" spans="1:6" s="14" customFormat="1">
      <c r="A104" s="495" t="s">
        <v>114</v>
      </c>
      <c r="B104" s="422" t="s">
        <v>115</v>
      </c>
      <c r="C104" s="42"/>
      <c r="D104" s="42">
        <v>2</v>
      </c>
      <c r="E104" s="42"/>
      <c r="F104" s="42">
        <v>2</v>
      </c>
    </row>
    <row r="105" spans="1:6" s="14" customFormat="1">
      <c r="A105" s="496" t="s">
        <v>555</v>
      </c>
      <c r="B105" s="423" t="s">
        <v>556</v>
      </c>
      <c r="C105" s="44"/>
      <c r="D105" s="44">
        <v>1</v>
      </c>
      <c r="E105" s="44"/>
      <c r="F105" s="44">
        <v>1</v>
      </c>
    </row>
    <row r="106" spans="1:6" s="14" customFormat="1">
      <c r="A106" s="495" t="s">
        <v>557</v>
      </c>
      <c r="B106" s="422" t="s">
        <v>558</v>
      </c>
      <c r="C106" s="42">
        <v>1</v>
      </c>
      <c r="D106" s="42"/>
      <c r="E106" s="42"/>
      <c r="F106" s="42">
        <v>1</v>
      </c>
    </row>
    <row r="107" spans="1:6" s="14" customFormat="1">
      <c r="A107" s="496" t="s">
        <v>116</v>
      </c>
      <c r="B107" s="423" t="s">
        <v>117</v>
      </c>
      <c r="C107" s="44">
        <v>2</v>
      </c>
      <c r="D107" s="44">
        <v>3</v>
      </c>
      <c r="E107" s="44"/>
      <c r="F107" s="44">
        <v>5</v>
      </c>
    </row>
    <row r="108" spans="1:6" s="14" customFormat="1">
      <c r="A108" s="495" t="s">
        <v>443</v>
      </c>
      <c r="B108" s="422" t="s">
        <v>444</v>
      </c>
      <c r="C108" s="42">
        <v>5</v>
      </c>
      <c r="D108" s="42">
        <v>2</v>
      </c>
      <c r="E108" s="42"/>
      <c r="F108" s="42">
        <v>7</v>
      </c>
    </row>
    <row r="109" spans="1:6" s="14" customFormat="1">
      <c r="A109" s="496" t="s">
        <v>118</v>
      </c>
      <c r="B109" s="423" t="s">
        <v>119</v>
      </c>
      <c r="C109" s="44">
        <v>2</v>
      </c>
      <c r="D109" s="44">
        <v>2</v>
      </c>
      <c r="E109" s="44">
        <v>1</v>
      </c>
      <c r="F109" s="44">
        <v>5</v>
      </c>
    </row>
    <row r="110" spans="1:6" s="14" customFormat="1">
      <c r="A110" s="495" t="s">
        <v>120</v>
      </c>
      <c r="B110" s="422" t="s">
        <v>121</v>
      </c>
      <c r="C110" s="42">
        <v>7</v>
      </c>
      <c r="D110" s="42">
        <v>17</v>
      </c>
      <c r="E110" s="42"/>
      <c r="F110" s="42">
        <v>24</v>
      </c>
    </row>
    <row r="111" spans="1:6" s="14" customFormat="1">
      <c r="A111" s="496" t="s">
        <v>122</v>
      </c>
      <c r="B111" s="423" t="s">
        <v>123</v>
      </c>
      <c r="C111" s="44"/>
      <c r="D111" s="44">
        <v>3</v>
      </c>
      <c r="E111" s="44"/>
      <c r="F111" s="44">
        <v>3</v>
      </c>
    </row>
    <row r="112" spans="1:6" s="14" customFormat="1">
      <c r="A112" s="495" t="s">
        <v>124</v>
      </c>
      <c r="B112" s="422" t="s">
        <v>125</v>
      </c>
      <c r="C112" s="42">
        <v>3</v>
      </c>
      <c r="D112" s="42">
        <v>12</v>
      </c>
      <c r="E112" s="42">
        <v>2</v>
      </c>
      <c r="F112" s="42">
        <v>17</v>
      </c>
    </row>
    <row r="113" spans="1:6" s="14" customFormat="1">
      <c r="A113" s="496" t="s">
        <v>423</v>
      </c>
      <c r="B113" s="423" t="s">
        <v>424</v>
      </c>
      <c r="C113" s="44"/>
      <c r="D113" s="44">
        <v>1</v>
      </c>
      <c r="E113" s="44"/>
      <c r="F113" s="44">
        <v>1</v>
      </c>
    </row>
    <row r="114" spans="1:6" s="14" customFormat="1">
      <c r="A114" s="495" t="s">
        <v>126</v>
      </c>
      <c r="B114" s="422" t="s">
        <v>127</v>
      </c>
      <c r="C114" s="42">
        <v>3</v>
      </c>
      <c r="D114" s="42">
        <v>1</v>
      </c>
      <c r="E114" s="42">
        <v>28</v>
      </c>
      <c r="F114" s="42">
        <v>32</v>
      </c>
    </row>
    <row r="115" spans="1:6" s="14" customFormat="1">
      <c r="A115" s="496" t="s">
        <v>484</v>
      </c>
      <c r="B115" s="423" t="s">
        <v>485</v>
      </c>
      <c r="C115" s="44"/>
      <c r="D115" s="44">
        <v>1</v>
      </c>
      <c r="E115" s="44"/>
      <c r="F115" s="44">
        <v>1</v>
      </c>
    </row>
    <row r="116" spans="1:6" s="14" customFormat="1">
      <c r="A116" s="495" t="s">
        <v>128</v>
      </c>
      <c r="B116" s="422" t="s">
        <v>129</v>
      </c>
      <c r="C116" s="42"/>
      <c r="D116" s="42">
        <v>1</v>
      </c>
      <c r="E116" s="42"/>
      <c r="F116" s="42">
        <v>1</v>
      </c>
    </row>
    <row r="117" spans="1:6" s="14" customFormat="1">
      <c r="A117" s="496" t="s">
        <v>132</v>
      </c>
      <c r="B117" s="423" t="s">
        <v>133</v>
      </c>
      <c r="C117" s="44"/>
      <c r="D117" s="44">
        <v>1</v>
      </c>
      <c r="E117" s="44"/>
      <c r="F117" s="44">
        <v>1</v>
      </c>
    </row>
    <row r="118" spans="1:6" s="14" customFormat="1">
      <c r="A118" s="495" t="s">
        <v>134</v>
      </c>
      <c r="B118" s="422" t="s">
        <v>135</v>
      </c>
      <c r="C118" s="42">
        <v>1</v>
      </c>
      <c r="D118" s="42">
        <v>4</v>
      </c>
      <c r="E118" s="42"/>
      <c r="F118" s="42">
        <v>5</v>
      </c>
    </row>
    <row r="119" spans="1:6" s="14" customFormat="1">
      <c r="A119" s="496" t="s">
        <v>382</v>
      </c>
      <c r="B119" s="423" t="s">
        <v>383</v>
      </c>
      <c r="C119" s="44">
        <v>1</v>
      </c>
      <c r="D119" s="44"/>
      <c r="E119" s="44"/>
      <c r="F119" s="44">
        <v>1</v>
      </c>
    </row>
    <row r="120" spans="1:6" s="14" customFormat="1">
      <c r="A120" s="495" t="s">
        <v>437</v>
      </c>
      <c r="B120" s="422" t="s">
        <v>438</v>
      </c>
      <c r="C120" s="42"/>
      <c r="D120" s="42">
        <v>2</v>
      </c>
      <c r="E120" s="42"/>
      <c r="F120" s="42">
        <v>2</v>
      </c>
    </row>
    <row r="121" spans="1:6" s="14" customFormat="1">
      <c r="A121" s="496" t="s">
        <v>136</v>
      </c>
      <c r="B121" s="423" t="s">
        <v>137</v>
      </c>
      <c r="C121" s="44">
        <v>1</v>
      </c>
      <c r="D121" s="44">
        <v>6</v>
      </c>
      <c r="E121" s="44"/>
      <c r="F121" s="44">
        <v>7</v>
      </c>
    </row>
    <row r="122" spans="1:6" s="14" customFormat="1">
      <c r="A122" s="495" t="s">
        <v>138</v>
      </c>
      <c r="B122" s="422" t="s">
        <v>139</v>
      </c>
      <c r="C122" s="42">
        <v>1</v>
      </c>
      <c r="D122" s="42">
        <v>17</v>
      </c>
      <c r="E122" s="42"/>
      <c r="F122" s="42">
        <v>18</v>
      </c>
    </row>
    <row r="123" spans="1:6" s="14" customFormat="1">
      <c r="A123" s="496" t="s">
        <v>144</v>
      </c>
      <c r="B123" s="423" t="s">
        <v>145</v>
      </c>
      <c r="C123" s="44"/>
      <c r="D123" s="44">
        <v>4</v>
      </c>
      <c r="E123" s="44"/>
      <c r="F123" s="44">
        <v>4</v>
      </c>
    </row>
    <row r="124" spans="1:6" s="14" customFormat="1">
      <c r="A124" s="495" t="s">
        <v>148</v>
      </c>
      <c r="B124" s="422" t="s">
        <v>149</v>
      </c>
      <c r="C124" s="42"/>
      <c r="D124" s="42">
        <v>1</v>
      </c>
      <c r="E124" s="42"/>
      <c r="F124" s="42">
        <v>1</v>
      </c>
    </row>
    <row r="125" spans="1:6" s="14" customFormat="1">
      <c r="A125" s="496" t="s">
        <v>559</v>
      </c>
      <c r="B125" s="423" t="s">
        <v>560</v>
      </c>
      <c r="C125" s="44"/>
      <c r="D125" s="44">
        <v>1</v>
      </c>
      <c r="E125" s="44"/>
      <c r="F125" s="44">
        <v>1</v>
      </c>
    </row>
    <row r="126" spans="1:6" s="14" customFormat="1">
      <c r="A126" s="495" t="s">
        <v>152</v>
      </c>
      <c r="B126" s="422" t="s">
        <v>153</v>
      </c>
      <c r="C126" s="42">
        <v>1</v>
      </c>
      <c r="D126" s="42">
        <v>1</v>
      </c>
      <c r="E126" s="42"/>
      <c r="F126" s="42">
        <v>2</v>
      </c>
    </row>
    <row r="127" spans="1:6" s="14" customFormat="1">
      <c r="A127" s="496" t="s">
        <v>154</v>
      </c>
      <c r="B127" s="423" t="s">
        <v>155</v>
      </c>
      <c r="C127" s="44"/>
      <c r="D127" s="44">
        <v>1</v>
      </c>
      <c r="E127" s="44"/>
      <c r="F127" s="44">
        <v>1</v>
      </c>
    </row>
    <row r="128" spans="1:6" s="14" customFormat="1">
      <c r="A128" s="495" t="s">
        <v>498</v>
      </c>
      <c r="B128" s="422" t="s">
        <v>499</v>
      </c>
      <c r="C128" s="42"/>
      <c r="D128" s="42">
        <v>1</v>
      </c>
      <c r="E128" s="42"/>
      <c r="F128" s="42">
        <v>1</v>
      </c>
    </row>
    <row r="129" spans="1:6" s="14" customFormat="1">
      <c r="A129" s="496" t="s">
        <v>158</v>
      </c>
      <c r="B129" s="423" t="s">
        <v>159</v>
      </c>
      <c r="C129" s="44"/>
      <c r="D129" s="44">
        <v>2</v>
      </c>
      <c r="E129" s="44"/>
      <c r="F129" s="44">
        <v>2</v>
      </c>
    </row>
    <row r="130" spans="1:6" s="14" customFormat="1">
      <c r="A130" s="495" t="s">
        <v>500</v>
      </c>
      <c r="B130" s="422" t="s">
        <v>501</v>
      </c>
      <c r="C130" s="42"/>
      <c r="D130" s="42">
        <v>1</v>
      </c>
      <c r="E130" s="42"/>
      <c r="F130" s="42">
        <v>1</v>
      </c>
    </row>
    <row r="131" spans="1:6" s="14" customFormat="1">
      <c r="A131" s="496" t="s">
        <v>399</v>
      </c>
      <c r="B131" s="423" t="s">
        <v>400</v>
      </c>
      <c r="C131" s="44"/>
      <c r="D131" s="44">
        <v>2</v>
      </c>
      <c r="E131" s="44"/>
      <c r="F131" s="44">
        <v>2</v>
      </c>
    </row>
    <row r="132" spans="1:6" s="14" customFormat="1">
      <c r="A132" s="495" t="s">
        <v>160</v>
      </c>
      <c r="B132" s="422" t="s">
        <v>161</v>
      </c>
      <c r="C132" s="42">
        <v>1</v>
      </c>
      <c r="D132" s="42">
        <v>3</v>
      </c>
      <c r="E132" s="42"/>
      <c r="F132" s="42">
        <v>4</v>
      </c>
    </row>
    <row r="133" spans="1:6" s="14" customFormat="1">
      <c r="A133" s="496" t="s">
        <v>162</v>
      </c>
      <c r="B133" s="423" t="s">
        <v>163</v>
      </c>
      <c r="C133" s="44"/>
      <c r="D133" s="44">
        <v>10</v>
      </c>
      <c r="E133" s="44">
        <v>1</v>
      </c>
      <c r="F133" s="44">
        <v>11</v>
      </c>
    </row>
    <row r="134" spans="1:6" s="14" customFormat="1">
      <c r="A134" s="495" t="s">
        <v>164</v>
      </c>
      <c r="B134" s="422" t="s">
        <v>165</v>
      </c>
      <c r="C134" s="42">
        <v>2</v>
      </c>
      <c r="D134" s="42">
        <v>2</v>
      </c>
      <c r="E134" s="42">
        <v>1</v>
      </c>
      <c r="F134" s="42">
        <v>5</v>
      </c>
    </row>
    <row r="135" spans="1:6" s="14" customFormat="1">
      <c r="A135" s="496" t="s">
        <v>256</v>
      </c>
      <c r="B135" s="423" t="s">
        <v>257</v>
      </c>
      <c r="C135" s="44">
        <v>1</v>
      </c>
      <c r="D135" s="44">
        <v>1</v>
      </c>
      <c r="E135" s="44"/>
      <c r="F135" s="44">
        <v>2</v>
      </c>
    </row>
    <row r="136" spans="1:6" s="14" customFormat="1">
      <c r="A136" s="495" t="s">
        <v>168</v>
      </c>
      <c r="B136" s="422" t="s">
        <v>169</v>
      </c>
      <c r="C136" s="42"/>
      <c r="D136" s="42">
        <v>6</v>
      </c>
      <c r="E136" s="42"/>
      <c r="F136" s="42">
        <v>6</v>
      </c>
    </row>
    <row r="137" spans="1:6" s="14" customFormat="1">
      <c r="A137" s="496" t="s">
        <v>170</v>
      </c>
      <c r="B137" s="423" t="s">
        <v>171</v>
      </c>
      <c r="C137" s="44">
        <v>23</v>
      </c>
      <c r="D137" s="44">
        <v>9</v>
      </c>
      <c r="E137" s="44"/>
      <c r="F137" s="44">
        <v>32</v>
      </c>
    </row>
    <row r="138" spans="1:6" s="14" customFormat="1">
      <c r="A138" s="495" t="s">
        <v>526</v>
      </c>
      <c r="B138" s="422" t="s">
        <v>527</v>
      </c>
      <c r="C138" s="42"/>
      <c r="D138" s="42">
        <v>1</v>
      </c>
      <c r="E138" s="42"/>
      <c r="F138" s="42">
        <v>1</v>
      </c>
    </row>
    <row r="139" spans="1:6" s="14" customFormat="1">
      <c r="A139" s="496" t="s">
        <v>480</v>
      </c>
      <c r="B139" s="423" t="s">
        <v>481</v>
      </c>
      <c r="C139" s="44"/>
      <c r="D139" s="44">
        <v>1</v>
      </c>
      <c r="E139" s="44"/>
      <c r="F139" s="44">
        <v>1</v>
      </c>
    </row>
    <row r="140" spans="1:6" s="14" customFormat="1">
      <c r="A140" s="495" t="s">
        <v>174</v>
      </c>
      <c r="B140" s="422" t="s">
        <v>175</v>
      </c>
      <c r="C140" s="42"/>
      <c r="D140" s="42">
        <v>1</v>
      </c>
      <c r="E140" s="42"/>
      <c r="F140" s="42">
        <v>1</v>
      </c>
    </row>
    <row r="141" spans="1:6" s="14" customFormat="1">
      <c r="A141" s="496" t="s">
        <v>427</v>
      </c>
      <c r="B141" s="423" t="s">
        <v>428</v>
      </c>
      <c r="C141" s="44"/>
      <c r="D141" s="44">
        <v>1</v>
      </c>
      <c r="E141" s="44"/>
      <c r="F141" s="44">
        <v>1</v>
      </c>
    </row>
    <row r="142" spans="1:6" s="14" customFormat="1">
      <c r="A142" s="495" t="s">
        <v>176</v>
      </c>
      <c r="B142" s="422" t="s">
        <v>177</v>
      </c>
      <c r="C142" s="42">
        <v>3</v>
      </c>
      <c r="D142" s="42">
        <v>1</v>
      </c>
      <c r="E142" s="42"/>
      <c r="F142" s="42">
        <v>4</v>
      </c>
    </row>
    <row r="143" spans="1:6" s="14" customFormat="1">
      <c r="A143" s="496" t="s">
        <v>260</v>
      </c>
      <c r="B143" s="423" t="s">
        <v>261</v>
      </c>
      <c r="C143" s="44"/>
      <c r="D143" s="44">
        <v>1</v>
      </c>
      <c r="E143" s="44"/>
      <c r="F143" s="44">
        <v>1</v>
      </c>
    </row>
    <row r="144" spans="1:6" s="14" customFormat="1">
      <c r="A144" s="495" t="s">
        <v>180</v>
      </c>
      <c r="B144" s="422" t="s">
        <v>181</v>
      </c>
      <c r="C144" s="42">
        <v>3</v>
      </c>
      <c r="D144" s="42">
        <v>3</v>
      </c>
      <c r="E144" s="42"/>
      <c r="F144" s="42">
        <v>6</v>
      </c>
    </row>
    <row r="145" spans="1:6" s="14" customFormat="1">
      <c r="A145" s="496" t="s">
        <v>405</v>
      </c>
      <c r="B145" s="423" t="s">
        <v>406</v>
      </c>
      <c r="C145" s="44"/>
      <c r="D145" s="44">
        <v>1</v>
      </c>
      <c r="E145" s="44"/>
      <c r="F145" s="44">
        <v>1</v>
      </c>
    </row>
    <row r="146" spans="1:6" ht="14.4">
      <c r="A146" s="703" t="s">
        <v>182</v>
      </c>
      <c r="B146" s="704"/>
      <c r="C146" s="541">
        <v>481</v>
      </c>
      <c r="D146" s="541">
        <v>2411</v>
      </c>
      <c r="E146" s="541">
        <v>39</v>
      </c>
      <c r="F146" s="541">
        <v>2931</v>
      </c>
    </row>
    <row r="147" spans="1:6" ht="14.4" thickBot="1">
      <c r="A147" s="19"/>
      <c r="B147" s="540"/>
      <c r="C147" s="21"/>
      <c r="D147" s="21"/>
    </row>
    <row r="148" spans="1:6" ht="41.4">
      <c r="A148" s="19"/>
      <c r="B148" s="22" t="s">
        <v>262</v>
      </c>
      <c r="C148" s="269" t="s">
        <v>203</v>
      </c>
      <c r="D148" s="269" t="s">
        <v>222</v>
      </c>
      <c r="E148" s="269" t="s">
        <v>357</v>
      </c>
      <c r="F148" s="343" t="s">
        <v>379</v>
      </c>
    </row>
    <row r="149" spans="1:6">
      <c r="A149" s="19"/>
      <c r="B149" s="346" t="s">
        <v>263</v>
      </c>
      <c r="C149" s="347">
        <v>230</v>
      </c>
      <c r="D149" s="599">
        <v>1012</v>
      </c>
      <c r="E149" s="347">
        <v>6</v>
      </c>
      <c r="F149" s="596">
        <v>1248</v>
      </c>
    </row>
    <row r="150" spans="1:6">
      <c r="A150" s="19"/>
      <c r="B150" s="346" t="s">
        <v>264</v>
      </c>
      <c r="C150" s="349">
        <v>187</v>
      </c>
      <c r="D150" s="600">
        <v>1254</v>
      </c>
      <c r="E150" s="349">
        <v>0</v>
      </c>
      <c r="F150" s="597">
        <v>1441</v>
      </c>
    </row>
    <row r="151" spans="1:6" ht="14.4" thickBot="1">
      <c r="A151" s="19"/>
      <c r="B151" s="346" t="s">
        <v>265</v>
      </c>
      <c r="C151" s="348">
        <v>64</v>
      </c>
      <c r="D151" s="601">
        <v>145</v>
      </c>
      <c r="E151" s="348">
        <v>33</v>
      </c>
      <c r="F151" s="598">
        <v>242</v>
      </c>
    </row>
    <row r="152" spans="1:6">
      <c r="C152" s="350"/>
      <c r="D152" s="351"/>
      <c r="E152" s="352"/>
    </row>
    <row r="154" spans="1:6">
      <c r="E154" s="131"/>
    </row>
    <row r="158" spans="1:6">
      <c r="E158" s="131"/>
      <c r="F158" s="131"/>
    </row>
    <row r="159" spans="1:6">
      <c r="F159" s="131"/>
    </row>
    <row r="166" ht="22.5" customHeight="1"/>
  </sheetData>
  <mergeCells count="6">
    <mergeCell ref="E1:F1"/>
    <mergeCell ref="A2:F2"/>
    <mergeCell ref="A3:F3"/>
    <mergeCell ref="A146:B146"/>
    <mergeCell ref="A5:A6"/>
    <mergeCell ref="B5:B6"/>
  </mergeCells>
  <printOptions horizontalCentered="1"/>
  <pageMargins left="0.98425196850393704" right="0.39370078740157483" top="0.39370078740157483" bottom="0.39370078740157483" header="0" footer="0"/>
  <pageSetup paperSize="9" scale="86" fitToHeight="0" orientation="portrait" r:id="rId1"/>
  <headerFooter alignWithMargins="0"/>
  <rowBreaks count="1" manualBreakCount="1">
    <brk id="172" max="16383" man="1"/>
  </rowBreaks>
  <drawing r:id="rId2"/>
</worksheet>
</file>

<file path=xl/worksheets/sheet4.xml><?xml version="1.0" encoding="utf-8"?>
<worksheet xmlns="http://schemas.openxmlformats.org/spreadsheetml/2006/main" xmlns:r="http://schemas.openxmlformats.org/officeDocument/2006/relationships">
  <sheetPr>
    <tabColor rgb="FF16365C"/>
    <pageSetUpPr fitToPage="1"/>
  </sheetPr>
  <dimension ref="A1:F88"/>
  <sheetViews>
    <sheetView view="pageBreakPreview" zoomScaleNormal="85" zoomScaleSheetLayoutView="100" workbookViewId="0">
      <pane ySplit="6" topLeftCell="A7" activePane="bottomLeft" state="frozen"/>
      <selection activeCell="A8" sqref="A8:A13"/>
      <selection pane="bottomLeft" activeCell="A2" sqref="A2:E2"/>
    </sheetView>
  </sheetViews>
  <sheetFormatPr defaultColWidth="4.6640625" defaultRowHeight="13.8"/>
  <cols>
    <col min="1" max="1" width="8.6640625" style="23" customWidth="1"/>
    <col min="2" max="2" width="55.33203125" style="24" customWidth="1"/>
    <col min="3" max="4" width="9.44140625" style="25" customWidth="1"/>
    <col min="5" max="5" width="14.88671875" style="6" customWidth="1"/>
    <col min="6" max="6" width="9.109375" style="6" customWidth="1"/>
    <col min="7" max="7" width="10.33203125" style="6" customWidth="1"/>
    <col min="8" max="254" width="9.109375" style="6" customWidth="1"/>
    <col min="255" max="255" width="4.6640625" style="6"/>
    <col min="256" max="256" width="8.6640625" style="6" customWidth="1"/>
    <col min="257" max="257" width="51.6640625" style="6" customWidth="1"/>
    <col min="258" max="259" width="14.5546875" style="6" customWidth="1"/>
    <col min="260" max="510" width="9.109375" style="6" customWidth="1"/>
    <col min="511" max="511" width="4.6640625" style="6"/>
    <col min="512" max="512" width="8.6640625" style="6" customWidth="1"/>
    <col min="513" max="513" width="51.6640625" style="6" customWidth="1"/>
    <col min="514" max="515" width="14.5546875" style="6" customWidth="1"/>
    <col min="516" max="766" width="9.109375" style="6" customWidth="1"/>
    <col min="767" max="767" width="4.6640625" style="6"/>
    <col min="768" max="768" width="8.6640625" style="6" customWidth="1"/>
    <col min="769" max="769" width="51.6640625" style="6" customWidth="1"/>
    <col min="770" max="771" width="14.5546875" style="6" customWidth="1"/>
    <col min="772" max="1022" width="9.109375" style="6" customWidth="1"/>
    <col min="1023" max="1023" width="4.6640625" style="6"/>
    <col min="1024" max="1024" width="8.6640625" style="6" customWidth="1"/>
    <col min="1025" max="1025" width="51.6640625" style="6" customWidth="1"/>
    <col min="1026" max="1027" width="14.5546875" style="6" customWidth="1"/>
    <col min="1028" max="1278" width="9.109375" style="6" customWidth="1"/>
    <col min="1279" max="1279" width="4.6640625" style="6"/>
    <col min="1280" max="1280" width="8.6640625" style="6" customWidth="1"/>
    <col min="1281" max="1281" width="51.6640625" style="6" customWidth="1"/>
    <col min="1282" max="1283" width="14.5546875" style="6" customWidth="1"/>
    <col min="1284" max="1534" width="9.109375" style="6" customWidth="1"/>
    <col min="1535" max="1535" width="4.6640625" style="6"/>
    <col min="1536" max="1536" width="8.6640625" style="6" customWidth="1"/>
    <col min="1537" max="1537" width="51.6640625" style="6" customWidth="1"/>
    <col min="1538" max="1539" width="14.5546875" style="6" customWidth="1"/>
    <col min="1540" max="1790" width="9.109375" style="6" customWidth="1"/>
    <col min="1791" max="1791" width="4.6640625" style="6"/>
    <col min="1792" max="1792" width="8.6640625" style="6" customWidth="1"/>
    <col min="1793" max="1793" width="51.6640625" style="6" customWidth="1"/>
    <col min="1794" max="1795" width="14.5546875" style="6" customWidth="1"/>
    <col min="1796" max="2046" width="9.109375" style="6" customWidth="1"/>
    <col min="2047" max="2047" width="4.6640625" style="6"/>
    <col min="2048" max="2048" width="8.6640625" style="6" customWidth="1"/>
    <col min="2049" max="2049" width="51.6640625" style="6" customWidth="1"/>
    <col min="2050" max="2051" width="14.5546875" style="6" customWidth="1"/>
    <col min="2052" max="2302" width="9.109375" style="6" customWidth="1"/>
    <col min="2303" max="2303" width="4.6640625" style="6"/>
    <col min="2304" max="2304" width="8.6640625" style="6" customWidth="1"/>
    <col min="2305" max="2305" width="51.6640625" style="6" customWidth="1"/>
    <col min="2306" max="2307" width="14.5546875" style="6" customWidth="1"/>
    <col min="2308" max="2558" width="9.109375" style="6" customWidth="1"/>
    <col min="2559" max="2559" width="4.6640625" style="6"/>
    <col min="2560" max="2560" width="8.6640625" style="6" customWidth="1"/>
    <col min="2561" max="2561" width="51.6640625" style="6" customWidth="1"/>
    <col min="2562" max="2563" width="14.5546875" style="6" customWidth="1"/>
    <col min="2564" max="2814" width="9.109375" style="6" customWidth="1"/>
    <col min="2815" max="2815" width="4.6640625" style="6"/>
    <col min="2816" max="2816" width="8.6640625" style="6" customWidth="1"/>
    <col min="2817" max="2817" width="51.6640625" style="6" customWidth="1"/>
    <col min="2818" max="2819" width="14.5546875" style="6" customWidth="1"/>
    <col min="2820" max="3070" width="9.109375" style="6" customWidth="1"/>
    <col min="3071" max="3071" width="4.6640625" style="6"/>
    <col min="3072" max="3072" width="8.6640625" style="6" customWidth="1"/>
    <col min="3073" max="3073" width="51.6640625" style="6" customWidth="1"/>
    <col min="3074" max="3075" width="14.5546875" style="6" customWidth="1"/>
    <col min="3076" max="3326" width="9.109375" style="6" customWidth="1"/>
    <col min="3327" max="3327" width="4.6640625" style="6"/>
    <col min="3328" max="3328" width="8.6640625" style="6" customWidth="1"/>
    <col min="3329" max="3329" width="51.6640625" style="6" customWidth="1"/>
    <col min="3330" max="3331" width="14.5546875" style="6" customWidth="1"/>
    <col min="3332" max="3582" width="9.109375" style="6" customWidth="1"/>
    <col min="3583" max="3583" width="4.6640625" style="6"/>
    <col min="3584" max="3584" width="8.6640625" style="6" customWidth="1"/>
    <col min="3585" max="3585" width="51.6640625" style="6" customWidth="1"/>
    <col min="3586" max="3587" width="14.5546875" style="6" customWidth="1"/>
    <col min="3588" max="3838" width="9.109375" style="6" customWidth="1"/>
    <col min="3839" max="3839" width="4.6640625" style="6"/>
    <col min="3840" max="3840" width="8.6640625" style="6" customWidth="1"/>
    <col min="3841" max="3841" width="51.6640625" style="6" customWidth="1"/>
    <col min="3842" max="3843" width="14.5546875" style="6" customWidth="1"/>
    <col min="3844" max="4094" width="9.109375" style="6" customWidth="1"/>
    <col min="4095" max="4095" width="4.6640625" style="6"/>
    <col min="4096" max="4096" width="8.6640625" style="6" customWidth="1"/>
    <col min="4097" max="4097" width="51.6640625" style="6" customWidth="1"/>
    <col min="4098" max="4099" width="14.5546875" style="6" customWidth="1"/>
    <col min="4100" max="4350" width="9.109375" style="6" customWidth="1"/>
    <col min="4351" max="4351" width="4.6640625" style="6"/>
    <col min="4352" max="4352" width="8.6640625" style="6" customWidth="1"/>
    <col min="4353" max="4353" width="51.6640625" style="6" customWidth="1"/>
    <col min="4354" max="4355" width="14.5546875" style="6" customWidth="1"/>
    <col min="4356" max="4606" width="9.109375" style="6" customWidth="1"/>
    <col min="4607" max="4607" width="4.6640625" style="6"/>
    <col min="4608" max="4608" width="8.6640625" style="6" customWidth="1"/>
    <col min="4609" max="4609" width="51.6640625" style="6" customWidth="1"/>
    <col min="4610" max="4611" width="14.5546875" style="6" customWidth="1"/>
    <col min="4612" max="4862" width="9.109375" style="6" customWidth="1"/>
    <col min="4863" max="4863" width="4.6640625" style="6"/>
    <col min="4864" max="4864" width="8.6640625" style="6" customWidth="1"/>
    <col min="4865" max="4865" width="51.6640625" style="6" customWidth="1"/>
    <col min="4866" max="4867" width="14.5546875" style="6" customWidth="1"/>
    <col min="4868" max="5118" width="9.109375" style="6" customWidth="1"/>
    <col min="5119" max="5119" width="4.6640625" style="6"/>
    <col min="5120" max="5120" width="8.6640625" style="6" customWidth="1"/>
    <col min="5121" max="5121" width="51.6640625" style="6" customWidth="1"/>
    <col min="5122" max="5123" width="14.5546875" style="6" customWidth="1"/>
    <col min="5124" max="5374" width="9.109375" style="6" customWidth="1"/>
    <col min="5375" max="5375" width="4.6640625" style="6"/>
    <col min="5376" max="5376" width="8.6640625" style="6" customWidth="1"/>
    <col min="5377" max="5377" width="51.6640625" style="6" customWidth="1"/>
    <col min="5378" max="5379" width="14.5546875" style="6" customWidth="1"/>
    <col min="5380" max="5630" width="9.109375" style="6" customWidth="1"/>
    <col min="5631" max="5631" width="4.6640625" style="6"/>
    <col min="5632" max="5632" width="8.6640625" style="6" customWidth="1"/>
    <col min="5633" max="5633" width="51.6640625" style="6" customWidth="1"/>
    <col min="5634" max="5635" width="14.5546875" style="6" customWidth="1"/>
    <col min="5636" max="5886" width="9.109375" style="6" customWidth="1"/>
    <col min="5887" max="5887" width="4.6640625" style="6"/>
    <col min="5888" max="5888" width="8.6640625" style="6" customWidth="1"/>
    <col min="5889" max="5889" width="51.6640625" style="6" customWidth="1"/>
    <col min="5890" max="5891" width="14.5546875" style="6" customWidth="1"/>
    <col min="5892" max="6142" width="9.109375" style="6" customWidth="1"/>
    <col min="6143" max="6143" width="4.6640625" style="6"/>
    <col min="6144" max="6144" width="8.6640625" style="6" customWidth="1"/>
    <col min="6145" max="6145" width="51.6640625" style="6" customWidth="1"/>
    <col min="6146" max="6147" width="14.5546875" style="6" customWidth="1"/>
    <col min="6148" max="6398" width="9.109375" style="6" customWidth="1"/>
    <col min="6399" max="6399" width="4.6640625" style="6"/>
    <col min="6400" max="6400" width="8.6640625" style="6" customWidth="1"/>
    <col min="6401" max="6401" width="51.6640625" style="6" customWidth="1"/>
    <col min="6402" max="6403" width="14.5546875" style="6" customWidth="1"/>
    <col min="6404" max="6654" width="9.109375" style="6" customWidth="1"/>
    <col min="6655" max="6655" width="4.6640625" style="6"/>
    <col min="6656" max="6656" width="8.6640625" style="6" customWidth="1"/>
    <col min="6657" max="6657" width="51.6640625" style="6" customWidth="1"/>
    <col min="6658" max="6659" width="14.5546875" style="6" customWidth="1"/>
    <col min="6660" max="6910" width="9.109375" style="6" customWidth="1"/>
    <col min="6911" max="6911" width="4.6640625" style="6"/>
    <col min="6912" max="6912" width="8.6640625" style="6" customWidth="1"/>
    <col min="6913" max="6913" width="51.6640625" style="6" customWidth="1"/>
    <col min="6914" max="6915" width="14.5546875" style="6" customWidth="1"/>
    <col min="6916" max="7166" width="9.109375" style="6" customWidth="1"/>
    <col min="7167" max="7167" width="4.6640625" style="6"/>
    <col min="7168" max="7168" width="8.6640625" style="6" customWidth="1"/>
    <col min="7169" max="7169" width="51.6640625" style="6" customWidth="1"/>
    <col min="7170" max="7171" width="14.5546875" style="6" customWidth="1"/>
    <col min="7172" max="7422" width="9.109375" style="6" customWidth="1"/>
    <col min="7423" max="7423" width="4.6640625" style="6"/>
    <col min="7424" max="7424" width="8.6640625" style="6" customWidth="1"/>
    <col min="7425" max="7425" width="51.6640625" style="6" customWidth="1"/>
    <col min="7426" max="7427" width="14.5546875" style="6" customWidth="1"/>
    <col min="7428" max="7678" width="9.109375" style="6" customWidth="1"/>
    <col min="7679" max="7679" width="4.6640625" style="6"/>
    <col min="7680" max="7680" width="8.6640625" style="6" customWidth="1"/>
    <col min="7681" max="7681" width="51.6640625" style="6" customWidth="1"/>
    <col min="7682" max="7683" width="14.5546875" style="6" customWidth="1"/>
    <col min="7684" max="7934" width="9.109375" style="6" customWidth="1"/>
    <col min="7935" max="7935" width="4.6640625" style="6"/>
    <col min="7936" max="7936" width="8.6640625" style="6" customWidth="1"/>
    <col min="7937" max="7937" width="51.6640625" style="6" customWidth="1"/>
    <col min="7938" max="7939" width="14.5546875" style="6" customWidth="1"/>
    <col min="7940" max="8190" width="9.109375" style="6" customWidth="1"/>
    <col min="8191" max="8191" width="4.6640625" style="6"/>
    <col min="8192" max="8192" width="8.6640625" style="6" customWidth="1"/>
    <col min="8193" max="8193" width="51.6640625" style="6" customWidth="1"/>
    <col min="8194" max="8195" width="14.5546875" style="6" customWidth="1"/>
    <col min="8196" max="8446" width="9.109375" style="6" customWidth="1"/>
    <col min="8447" max="8447" width="4.6640625" style="6"/>
    <col min="8448" max="8448" width="8.6640625" style="6" customWidth="1"/>
    <col min="8449" max="8449" width="51.6640625" style="6" customWidth="1"/>
    <col min="8450" max="8451" width="14.5546875" style="6" customWidth="1"/>
    <col min="8452" max="8702" width="9.109375" style="6" customWidth="1"/>
    <col min="8703" max="8703" width="4.6640625" style="6"/>
    <col min="8704" max="8704" width="8.6640625" style="6" customWidth="1"/>
    <col min="8705" max="8705" width="51.6640625" style="6" customWidth="1"/>
    <col min="8706" max="8707" width="14.5546875" style="6" customWidth="1"/>
    <col min="8708" max="8958" width="9.109375" style="6" customWidth="1"/>
    <col min="8959" max="8959" width="4.6640625" style="6"/>
    <col min="8960" max="8960" width="8.6640625" style="6" customWidth="1"/>
    <col min="8961" max="8961" width="51.6640625" style="6" customWidth="1"/>
    <col min="8962" max="8963" width="14.5546875" style="6" customWidth="1"/>
    <col min="8964" max="9214" width="9.109375" style="6" customWidth="1"/>
    <col min="9215" max="9215" width="4.6640625" style="6"/>
    <col min="9216" max="9216" width="8.6640625" style="6" customWidth="1"/>
    <col min="9217" max="9217" width="51.6640625" style="6" customWidth="1"/>
    <col min="9218" max="9219" width="14.5546875" style="6" customWidth="1"/>
    <col min="9220" max="9470" width="9.109375" style="6" customWidth="1"/>
    <col min="9471" max="9471" width="4.6640625" style="6"/>
    <col min="9472" max="9472" width="8.6640625" style="6" customWidth="1"/>
    <col min="9473" max="9473" width="51.6640625" style="6" customWidth="1"/>
    <col min="9474" max="9475" width="14.5546875" style="6" customWidth="1"/>
    <col min="9476" max="9726" width="9.109375" style="6" customWidth="1"/>
    <col min="9727" max="9727" width="4.6640625" style="6"/>
    <col min="9728" max="9728" width="8.6640625" style="6" customWidth="1"/>
    <col min="9729" max="9729" width="51.6640625" style="6" customWidth="1"/>
    <col min="9730" max="9731" width="14.5546875" style="6" customWidth="1"/>
    <col min="9732" max="9982" width="9.109375" style="6" customWidth="1"/>
    <col min="9983" max="9983" width="4.6640625" style="6"/>
    <col min="9984" max="9984" width="8.6640625" style="6" customWidth="1"/>
    <col min="9985" max="9985" width="51.6640625" style="6" customWidth="1"/>
    <col min="9986" max="9987" width="14.5546875" style="6" customWidth="1"/>
    <col min="9988" max="10238" width="9.109375" style="6" customWidth="1"/>
    <col min="10239" max="10239" width="4.6640625" style="6"/>
    <col min="10240" max="10240" width="8.6640625" style="6" customWidth="1"/>
    <col min="10241" max="10241" width="51.6640625" style="6" customWidth="1"/>
    <col min="10242" max="10243" width="14.5546875" style="6" customWidth="1"/>
    <col min="10244" max="10494" width="9.109375" style="6" customWidth="1"/>
    <col min="10495" max="10495" width="4.6640625" style="6"/>
    <col min="10496" max="10496" width="8.6640625" style="6" customWidth="1"/>
    <col min="10497" max="10497" width="51.6640625" style="6" customWidth="1"/>
    <col min="10498" max="10499" width="14.5546875" style="6" customWidth="1"/>
    <col min="10500" max="10750" width="9.109375" style="6" customWidth="1"/>
    <col min="10751" max="10751" width="4.6640625" style="6"/>
    <col min="10752" max="10752" width="8.6640625" style="6" customWidth="1"/>
    <col min="10753" max="10753" width="51.6640625" style="6" customWidth="1"/>
    <col min="10754" max="10755" width="14.5546875" style="6" customWidth="1"/>
    <col min="10756" max="11006" width="9.109375" style="6" customWidth="1"/>
    <col min="11007" max="11007" width="4.6640625" style="6"/>
    <col min="11008" max="11008" width="8.6640625" style="6" customWidth="1"/>
    <col min="11009" max="11009" width="51.6640625" style="6" customWidth="1"/>
    <col min="11010" max="11011" width="14.5546875" style="6" customWidth="1"/>
    <col min="11012" max="11262" width="9.109375" style="6" customWidth="1"/>
    <col min="11263" max="11263" width="4.6640625" style="6"/>
    <col min="11264" max="11264" width="8.6640625" style="6" customWidth="1"/>
    <col min="11265" max="11265" width="51.6640625" style="6" customWidth="1"/>
    <col min="11266" max="11267" width="14.5546875" style="6" customWidth="1"/>
    <col min="11268" max="11518" width="9.109375" style="6" customWidth="1"/>
    <col min="11519" max="11519" width="4.6640625" style="6"/>
    <col min="11520" max="11520" width="8.6640625" style="6" customWidth="1"/>
    <col min="11521" max="11521" width="51.6640625" style="6" customWidth="1"/>
    <col min="11522" max="11523" width="14.5546875" style="6" customWidth="1"/>
    <col min="11524" max="11774" width="9.109375" style="6" customWidth="1"/>
    <col min="11775" max="11775" width="4.6640625" style="6"/>
    <col min="11776" max="11776" width="8.6640625" style="6" customWidth="1"/>
    <col min="11777" max="11777" width="51.6640625" style="6" customWidth="1"/>
    <col min="11778" max="11779" width="14.5546875" style="6" customWidth="1"/>
    <col min="11780" max="12030" width="9.109375" style="6" customWidth="1"/>
    <col min="12031" max="12031" width="4.6640625" style="6"/>
    <col min="12032" max="12032" width="8.6640625" style="6" customWidth="1"/>
    <col min="12033" max="12033" width="51.6640625" style="6" customWidth="1"/>
    <col min="12034" max="12035" width="14.5546875" style="6" customWidth="1"/>
    <col min="12036" max="12286" width="9.109375" style="6" customWidth="1"/>
    <col min="12287" max="12287" width="4.6640625" style="6"/>
    <col min="12288" max="12288" width="8.6640625" style="6" customWidth="1"/>
    <col min="12289" max="12289" width="51.6640625" style="6" customWidth="1"/>
    <col min="12290" max="12291" width="14.5546875" style="6" customWidth="1"/>
    <col min="12292" max="12542" width="9.109375" style="6" customWidth="1"/>
    <col min="12543" max="12543" width="4.6640625" style="6"/>
    <col min="12544" max="12544" width="8.6640625" style="6" customWidth="1"/>
    <col min="12545" max="12545" width="51.6640625" style="6" customWidth="1"/>
    <col min="12546" max="12547" width="14.5546875" style="6" customWidth="1"/>
    <col min="12548" max="12798" width="9.109375" style="6" customWidth="1"/>
    <col min="12799" max="12799" width="4.6640625" style="6"/>
    <col min="12800" max="12800" width="8.6640625" style="6" customWidth="1"/>
    <col min="12801" max="12801" width="51.6640625" style="6" customWidth="1"/>
    <col min="12802" max="12803" width="14.5546875" style="6" customWidth="1"/>
    <col min="12804" max="13054" width="9.109375" style="6" customWidth="1"/>
    <col min="13055" max="13055" width="4.6640625" style="6"/>
    <col min="13056" max="13056" width="8.6640625" style="6" customWidth="1"/>
    <col min="13057" max="13057" width="51.6640625" style="6" customWidth="1"/>
    <col min="13058" max="13059" width="14.5546875" style="6" customWidth="1"/>
    <col min="13060" max="13310" width="9.109375" style="6" customWidth="1"/>
    <col min="13311" max="13311" width="4.6640625" style="6"/>
    <col min="13312" max="13312" width="8.6640625" style="6" customWidth="1"/>
    <col min="13313" max="13313" width="51.6640625" style="6" customWidth="1"/>
    <col min="13314" max="13315" width="14.5546875" style="6" customWidth="1"/>
    <col min="13316" max="13566" width="9.109375" style="6" customWidth="1"/>
    <col min="13567" max="13567" width="4.6640625" style="6"/>
    <col min="13568" max="13568" width="8.6640625" style="6" customWidth="1"/>
    <col min="13569" max="13569" width="51.6640625" style="6" customWidth="1"/>
    <col min="13570" max="13571" width="14.5546875" style="6" customWidth="1"/>
    <col min="13572" max="13822" width="9.109375" style="6" customWidth="1"/>
    <col min="13823" max="13823" width="4.6640625" style="6"/>
    <col min="13824" max="13824" width="8.6640625" style="6" customWidth="1"/>
    <col min="13825" max="13825" width="51.6640625" style="6" customWidth="1"/>
    <col min="13826" max="13827" width="14.5546875" style="6" customWidth="1"/>
    <col min="13828" max="14078" width="9.109375" style="6" customWidth="1"/>
    <col min="14079" max="14079" width="4.6640625" style="6"/>
    <col min="14080" max="14080" width="8.6640625" style="6" customWidth="1"/>
    <col min="14081" max="14081" width="51.6640625" style="6" customWidth="1"/>
    <col min="14082" max="14083" width="14.5546875" style="6" customWidth="1"/>
    <col min="14084" max="14334" width="9.109375" style="6" customWidth="1"/>
    <col min="14335" max="14335" width="4.6640625" style="6"/>
    <col min="14336" max="14336" width="8.6640625" style="6" customWidth="1"/>
    <col min="14337" max="14337" width="51.6640625" style="6" customWidth="1"/>
    <col min="14338" max="14339" width="14.5546875" style="6" customWidth="1"/>
    <col min="14340" max="14590" width="9.109375" style="6" customWidth="1"/>
    <col min="14591" max="14591" width="4.6640625" style="6"/>
    <col min="14592" max="14592" width="8.6640625" style="6" customWidth="1"/>
    <col min="14593" max="14593" width="51.6640625" style="6" customWidth="1"/>
    <col min="14594" max="14595" width="14.5546875" style="6" customWidth="1"/>
    <col min="14596" max="14846" width="9.109375" style="6" customWidth="1"/>
    <col min="14847" max="14847" width="4.6640625" style="6"/>
    <col min="14848" max="14848" width="8.6640625" style="6" customWidth="1"/>
    <col min="14849" max="14849" width="51.6640625" style="6" customWidth="1"/>
    <col min="14850" max="14851" width="14.5546875" style="6" customWidth="1"/>
    <col min="14852" max="15102" width="9.109375" style="6" customWidth="1"/>
    <col min="15103" max="15103" width="4.6640625" style="6"/>
    <col min="15104" max="15104" width="8.6640625" style="6" customWidth="1"/>
    <col min="15105" max="15105" width="51.6640625" style="6" customWidth="1"/>
    <col min="15106" max="15107" width="14.5546875" style="6" customWidth="1"/>
    <col min="15108" max="15358" width="9.109375" style="6" customWidth="1"/>
    <col min="15359" max="15359" width="4.6640625" style="6"/>
    <col min="15360" max="15360" width="8.6640625" style="6" customWidth="1"/>
    <col min="15361" max="15361" width="51.6640625" style="6" customWidth="1"/>
    <col min="15362" max="15363" width="14.5546875" style="6" customWidth="1"/>
    <col min="15364" max="15614" width="9.109375" style="6" customWidth="1"/>
    <col min="15615" max="15615" width="4.6640625" style="6"/>
    <col min="15616" max="15616" width="8.6640625" style="6" customWidth="1"/>
    <col min="15617" max="15617" width="51.6640625" style="6" customWidth="1"/>
    <col min="15618" max="15619" width="14.5546875" style="6" customWidth="1"/>
    <col min="15620" max="15870" width="9.109375" style="6" customWidth="1"/>
    <col min="15871" max="15871" width="4.6640625" style="6"/>
    <col min="15872" max="15872" width="8.6640625" style="6" customWidth="1"/>
    <col min="15873" max="15873" width="51.6640625" style="6" customWidth="1"/>
    <col min="15874" max="15875" width="14.5546875" style="6" customWidth="1"/>
    <col min="15876" max="16126" width="9.109375" style="6" customWidth="1"/>
    <col min="16127" max="16127" width="4.6640625" style="6"/>
    <col min="16128" max="16128" width="8.6640625" style="6" customWidth="1"/>
    <col min="16129" max="16129" width="51.6640625" style="6" customWidth="1"/>
    <col min="16130" max="16131" width="14.5546875" style="6" customWidth="1"/>
    <col min="16132" max="16382" width="9.109375" style="6" customWidth="1"/>
    <col min="16383" max="16384" width="4.6640625" style="6"/>
  </cols>
  <sheetData>
    <row r="1" spans="1:6" ht="16.5" customHeight="1">
      <c r="A1" s="19"/>
      <c r="B1" s="20"/>
      <c r="D1" s="892" t="s">
        <v>739</v>
      </c>
      <c r="E1" s="892"/>
      <c r="F1" s="891"/>
    </row>
    <row r="2" spans="1:6" ht="44.25" customHeight="1">
      <c r="A2" s="702" t="s">
        <v>682</v>
      </c>
      <c r="B2" s="702"/>
      <c r="C2" s="702"/>
      <c r="D2" s="702"/>
      <c r="E2" s="702"/>
    </row>
    <row r="3" spans="1:6" ht="15.75" customHeight="1">
      <c r="A3" s="702"/>
      <c r="B3" s="702"/>
      <c r="C3" s="702"/>
      <c r="D3" s="702"/>
      <c r="E3" s="702"/>
    </row>
    <row r="4" spans="1:6" ht="16.2" thickBot="1">
      <c r="A4" s="633"/>
      <c r="B4" s="633"/>
      <c r="C4" s="633"/>
      <c r="D4" s="633"/>
    </row>
    <row r="5" spans="1:6" ht="40.5" customHeight="1">
      <c r="A5" s="705" t="s">
        <v>1</v>
      </c>
      <c r="B5" s="707" t="s">
        <v>247</v>
      </c>
      <c r="C5" s="269" t="s">
        <v>203</v>
      </c>
      <c r="D5" s="269" t="s">
        <v>222</v>
      </c>
      <c r="E5" s="343" t="s">
        <v>379</v>
      </c>
    </row>
    <row r="6" spans="1:6" ht="21" customHeight="1">
      <c r="A6" s="706"/>
      <c r="B6" s="708"/>
      <c r="C6" s="344" t="s">
        <v>208</v>
      </c>
      <c r="D6" s="344" t="s">
        <v>208</v>
      </c>
      <c r="E6" s="345" t="s">
        <v>208</v>
      </c>
    </row>
    <row r="7" spans="1:6" s="14" customFormat="1">
      <c r="A7" s="496" t="s">
        <v>17</v>
      </c>
      <c r="B7" s="423" t="s">
        <v>18</v>
      </c>
      <c r="C7" s="44">
        <v>2</v>
      </c>
      <c r="D7" s="44"/>
      <c r="E7" s="44">
        <v>2</v>
      </c>
    </row>
    <row r="8" spans="1:6" s="14" customFormat="1">
      <c r="A8" s="495" t="s">
        <v>633</v>
      </c>
      <c r="B8" s="422" t="s">
        <v>634</v>
      </c>
      <c r="C8" s="42">
        <v>1</v>
      </c>
      <c r="D8" s="42"/>
      <c r="E8" s="42">
        <v>1</v>
      </c>
    </row>
    <row r="9" spans="1:6" s="14" customFormat="1">
      <c r="A9" s="496" t="s">
        <v>19</v>
      </c>
      <c r="B9" s="423" t="s">
        <v>20</v>
      </c>
      <c r="C9" s="44">
        <v>1</v>
      </c>
      <c r="D9" s="44"/>
      <c r="E9" s="44">
        <v>1</v>
      </c>
    </row>
    <row r="10" spans="1:6" s="14" customFormat="1">
      <c r="A10" s="495" t="s">
        <v>21</v>
      </c>
      <c r="B10" s="422" t="s">
        <v>22</v>
      </c>
      <c r="C10" s="42">
        <v>24</v>
      </c>
      <c r="D10" s="42"/>
      <c r="E10" s="42">
        <v>24</v>
      </c>
    </row>
    <row r="11" spans="1:6" s="14" customFormat="1">
      <c r="A11" s="496" t="s">
        <v>23</v>
      </c>
      <c r="B11" s="423" t="s">
        <v>24</v>
      </c>
      <c r="C11" s="44">
        <v>1</v>
      </c>
      <c r="D11" s="44"/>
      <c r="E11" s="44">
        <v>1</v>
      </c>
    </row>
    <row r="12" spans="1:6" s="14" customFormat="1">
      <c r="A12" s="495" t="s">
        <v>462</v>
      </c>
      <c r="B12" s="422" t="s">
        <v>463</v>
      </c>
      <c r="C12" s="42">
        <v>14</v>
      </c>
      <c r="D12" s="42">
        <v>1</v>
      </c>
      <c r="E12" s="42">
        <v>15</v>
      </c>
    </row>
    <row r="13" spans="1:6" s="14" customFormat="1">
      <c r="A13" s="496" t="s">
        <v>28</v>
      </c>
      <c r="B13" s="423" t="s">
        <v>29</v>
      </c>
      <c r="C13" s="44">
        <v>11</v>
      </c>
      <c r="D13" s="44">
        <v>3</v>
      </c>
      <c r="E13" s="44">
        <v>14</v>
      </c>
    </row>
    <row r="14" spans="1:6" s="14" customFormat="1">
      <c r="A14" s="495" t="s">
        <v>30</v>
      </c>
      <c r="B14" s="422" t="s">
        <v>31</v>
      </c>
      <c r="C14" s="42">
        <v>61</v>
      </c>
      <c r="D14" s="42">
        <v>4</v>
      </c>
      <c r="E14" s="42">
        <v>65</v>
      </c>
    </row>
    <row r="15" spans="1:6" s="14" customFormat="1">
      <c r="A15" s="496" t="s">
        <v>635</v>
      </c>
      <c r="B15" s="423" t="s">
        <v>636</v>
      </c>
      <c r="C15" s="44">
        <v>1</v>
      </c>
      <c r="D15" s="44"/>
      <c r="E15" s="44">
        <v>1</v>
      </c>
    </row>
    <row r="16" spans="1:6" s="14" customFormat="1">
      <c r="A16" s="495" t="s">
        <v>537</v>
      </c>
      <c r="B16" s="422" t="s">
        <v>538</v>
      </c>
      <c r="C16" s="42">
        <v>1</v>
      </c>
      <c r="D16" s="42"/>
      <c r="E16" s="42">
        <v>1</v>
      </c>
    </row>
    <row r="17" spans="1:5" s="14" customFormat="1" ht="20.399999999999999">
      <c r="A17" s="496" t="s">
        <v>48</v>
      </c>
      <c r="B17" s="423" t="s">
        <v>49</v>
      </c>
      <c r="C17" s="44">
        <v>8</v>
      </c>
      <c r="D17" s="44">
        <v>2</v>
      </c>
      <c r="E17" s="44">
        <v>10</v>
      </c>
    </row>
    <row r="18" spans="1:5" s="14" customFormat="1">
      <c r="A18" s="495" t="s">
        <v>50</v>
      </c>
      <c r="B18" s="422" t="s">
        <v>51</v>
      </c>
      <c r="C18" s="42">
        <v>7</v>
      </c>
      <c r="D18" s="42">
        <v>1</v>
      </c>
      <c r="E18" s="42">
        <v>8</v>
      </c>
    </row>
    <row r="19" spans="1:5" s="14" customFormat="1" ht="20.399999999999999">
      <c r="A19" s="496" t="s">
        <v>56</v>
      </c>
      <c r="B19" s="423" t="s">
        <v>57</v>
      </c>
      <c r="C19" s="44">
        <v>2</v>
      </c>
      <c r="D19" s="44"/>
      <c r="E19" s="44">
        <v>2</v>
      </c>
    </row>
    <row r="20" spans="1:5" s="14" customFormat="1">
      <c r="A20" s="495" t="s">
        <v>522</v>
      </c>
      <c r="B20" s="422" t="s">
        <v>523</v>
      </c>
      <c r="C20" s="42">
        <v>1</v>
      </c>
      <c r="D20" s="42"/>
      <c r="E20" s="42">
        <v>1</v>
      </c>
    </row>
    <row r="21" spans="1:5" s="14" customFormat="1">
      <c r="A21" s="496" t="s">
        <v>589</v>
      </c>
      <c r="B21" s="423" t="s">
        <v>590</v>
      </c>
      <c r="C21" s="44">
        <v>1</v>
      </c>
      <c r="D21" s="44"/>
      <c r="E21" s="44">
        <v>1</v>
      </c>
    </row>
    <row r="22" spans="1:5" s="14" customFormat="1">
      <c r="A22" s="495" t="s">
        <v>60</v>
      </c>
      <c r="B22" s="422" t="s">
        <v>61</v>
      </c>
      <c r="C22" s="42">
        <v>5</v>
      </c>
      <c r="D22" s="42"/>
      <c r="E22" s="42">
        <v>5</v>
      </c>
    </row>
    <row r="23" spans="1:5" s="14" customFormat="1">
      <c r="A23" s="496" t="s">
        <v>62</v>
      </c>
      <c r="B23" s="423" t="s">
        <v>63</v>
      </c>
      <c r="C23" s="44">
        <v>4</v>
      </c>
      <c r="D23" s="44"/>
      <c r="E23" s="44">
        <v>4</v>
      </c>
    </row>
    <row r="24" spans="1:5" s="14" customFormat="1">
      <c r="A24" s="495" t="s">
        <v>66</v>
      </c>
      <c r="B24" s="422" t="s">
        <v>67</v>
      </c>
      <c r="C24" s="42"/>
      <c r="D24" s="42">
        <v>1</v>
      </c>
      <c r="E24" s="42">
        <v>1</v>
      </c>
    </row>
    <row r="25" spans="1:5" s="14" customFormat="1">
      <c r="A25" s="496" t="s">
        <v>68</v>
      </c>
      <c r="B25" s="423" t="s">
        <v>69</v>
      </c>
      <c r="C25" s="44">
        <v>16</v>
      </c>
      <c r="D25" s="44">
        <v>3</v>
      </c>
      <c r="E25" s="44">
        <v>19</v>
      </c>
    </row>
    <row r="26" spans="1:5" s="14" customFormat="1">
      <c r="A26" s="495" t="s">
        <v>468</v>
      </c>
      <c r="B26" s="422" t="s">
        <v>469</v>
      </c>
      <c r="C26" s="42">
        <v>1</v>
      </c>
      <c r="D26" s="42"/>
      <c r="E26" s="42">
        <v>1</v>
      </c>
    </row>
    <row r="27" spans="1:5" s="14" customFormat="1">
      <c r="A27" s="496" t="s">
        <v>637</v>
      </c>
      <c r="B27" s="423" t="s">
        <v>638</v>
      </c>
      <c r="C27" s="44">
        <v>1</v>
      </c>
      <c r="D27" s="44"/>
      <c r="E27" s="44">
        <v>1</v>
      </c>
    </row>
    <row r="28" spans="1:5" s="14" customFormat="1">
      <c r="A28" s="495" t="s">
        <v>70</v>
      </c>
      <c r="B28" s="422" t="s">
        <v>71</v>
      </c>
      <c r="C28" s="42">
        <v>2</v>
      </c>
      <c r="D28" s="42"/>
      <c r="E28" s="42">
        <v>2</v>
      </c>
    </row>
    <row r="29" spans="1:5" s="14" customFormat="1">
      <c r="A29" s="496" t="s">
        <v>639</v>
      </c>
      <c r="B29" s="423" t="s">
        <v>640</v>
      </c>
      <c r="C29" s="44">
        <v>1</v>
      </c>
      <c r="D29" s="44"/>
      <c r="E29" s="44">
        <v>1</v>
      </c>
    </row>
    <row r="30" spans="1:5" s="14" customFormat="1">
      <c r="A30" s="495" t="s">
        <v>641</v>
      </c>
      <c r="B30" s="422" t="s">
        <v>642</v>
      </c>
      <c r="C30" s="42">
        <v>1</v>
      </c>
      <c r="D30" s="42"/>
      <c r="E30" s="42">
        <v>1</v>
      </c>
    </row>
    <row r="31" spans="1:5" s="14" customFormat="1">
      <c r="A31" s="496" t="s">
        <v>80</v>
      </c>
      <c r="B31" s="423" t="s">
        <v>81</v>
      </c>
      <c r="C31" s="44">
        <v>10</v>
      </c>
      <c r="D31" s="44"/>
      <c r="E31" s="44">
        <v>10</v>
      </c>
    </row>
    <row r="32" spans="1:5" s="14" customFormat="1">
      <c r="A32" s="495" t="s">
        <v>492</v>
      </c>
      <c r="B32" s="422" t="s">
        <v>493</v>
      </c>
      <c r="C32" s="42">
        <v>1</v>
      </c>
      <c r="D32" s="42"/>
      <c r="E32" s="42">
        <v>1</v>
      </c>
    </row>
    <row r="33" spans="1:5" s="14" customFormat="1">
      <c r="A33" s="496" t="s">
        <v>84</v>
      </c>
      <c r="B33" s="423" t="s">
        <v>85</v>
      </c>
      <c r="C33" s="44">
        <v>1</v>
      </c>
      <c r="D33" s="44"/>
      <c r="E33" s="44">
        <v>1</v>
      </c>
    </row>
    <row r="34" spans="1:5" s="14" customFormat="1">
      <c r="A34" s="495" t="s">
        <v>419</v>
      </c>
      <c r="B34" s="422" t="s">
        <v>420</v>
      </c>
      <c r="C34" s="42"/>
      <c r="D34" s="42">
        <v>2</v>
      </c>
      <c r="E34" s="42">
        <v>2</v>
      </c>
    </row>
    <row r="35" spans="1:5" s="14" customFormat="1">
      <c r="A35" s="496" t="s">
        <v>88</v>
      </c>
      <c r="B35" s="423" t="s">
        <v>89</v>
      </c>
      <c r="C35" s="44">
        <v>4</v>
      </c>
      <c r="D35" s="44"/>
      <c r="E35" s="44">
        <v>4</v>
      </c>
    </row>
    <row r="36" spans="1:5" s="14" customFormat="1">
      <c r="A36" s="495" t="s">
        <v>524</v>
      </c>
      <c r="B36" s="422" t="s">
        <v>525</v>
      </c>
      <c r="C36" s="42">
        <v>1</v>
      </c>
      <c r="D36" s="42"/>
      <c r="E36" s="42">
        <v>1</v>
      </c>
    </row>
    <row r="37" spans="1:5" s="14" customFormat="1">
      <c r="A37" s="496" t="s">
        <v>96</v>
      </c>
      <c r="B37" s="423" t="s">
        <v>97</v>
      </c>
      <c r="C37" s="44">
        <v>10</v>
      </c>
      <c r="D37" s="44"/>
      <c r="E37" s="44">
        <v>10</v>
      </c>
    </row>
    <row r="38" spans="1:5" s="14" customFormat="1">
      <c r="A38" s="495" t="s">
        <v>100</v>
      </c>
      <c r="B38" s="422" t="s">
        <v>101</v>
      </c>
      <c r="C38" s="42">
        <v>2</v>
      </c>
      <c r="D38" s="42"/>
      <c r="E38" s="42">
        <v>2</v>
      </c>
    </row>
    <row r="39" spans="1:5" s="14" customFormat="1">
      <c r="A39" s="496" t="s">
        <v>643</v>
      </c>
      <c r="B39" s="423" t="s">
        <v>644</v>
      </c>
      <c r="C39" s="44">
        <v>1</v>
      </c>
      <c r="D39" s="44"/>
      <c r="E39" s="44">
        <v>1</v>
      </c>
    </row>
    <row r="40" spans="1:5" s="14" customFormat="1">
      <c r="A40" s="495" t="s">
        <v>645</v>
      </c>
      <c r="B40" s="422" t="s">
        <v>646</v>
      </c>
      <c r="C40" s="42">
        <v>1</v>
      </c>
      <c r="D40" s="42">
        <v>1</v>
      </c>
      <c r="E40" s="42">
        <v>2</v>
      </c>
    </row>
    <row r="41" spans="1:5" s="14" customFormat="1">
      <c r="A41" s="496" t="s">
        <v>647</v>
      </c>
      <c r="B41" s="423" t="s">
        <v>648</v>
      </c>
      <c r="C41" s="44">
        <v>1</v>
      </c>
      <c r="D41" s="44"/>
      <c r="E41" s="44">
        <v>1</v>
      </c>
    </row>
    <row r="42" spans="1:5" s="14" customFormat="1" ht="20.399999999999999">
      <c r="A42" s="495" t="s">
        <v>106</v>
      </c>
      <c r="B42" s="422" t="s">
        <v>107</v>
      </c>
      <c r="C42" s="42">
        <v>1</v>
      </c>
      <c r="D42" s="42"/>
      <c r="E42" s="42">
        <v>1</v>
      </c>
    </row>
    <row r="43" spans="1:5" s="14" customFormat="1" ht="20.399999999999999">
      <c r="A43" s="496" t="s">
        <v>108</v>
      </c>
      <c r="B43" s="423" t="s">
        <v>109</v>
      </c>
      <c r="C43" s="44">
        <v>1</v>
      </c>
      <c r="D43" s="44"/>
      <c r="E43" s="44">
        <v>1</v>
      </c>
    </row>
    <row r="44" spans="1:5" s="14" customFormat="1">
      <c r="A44" s="495" t="s">
        <v>577</v>
      </c>
      <c r="B44" s="422" t="s">
        <v>578</v>
      </c>
      <c r="C44" s="42">
        <v>1</v>
      </c>
      <c r="D44" s="42"/>
      <c r="E44" s="42">
        <v>1</v>
      </c>
    </row>
    <row r="45" spans="1:5" s="14" customFormat="1">
      <c r="A45" s="496" t="s">
        <v>118</v>
      </c>
      <c r="B45" s="423" t="s">
        <v>119</v>
      </c>
      <c r="C45" s="44">
        <v>1</v>
      </c>
      <c r="D45" s="44"/>
      <c r="E45" s="44">
        <v>1</v>
      </c>
    </row>
    <row r="46" spans="1:5" s="14" customFormat="1">
      <c r="A46" s="495" t="s">
        <v>120</v>
      </c>
      <c r="B46" s="422" t="s">
        <v>121</v>
      </c>
      <c r="C46" s="42">
        <v>5</v>
      </c>
      <c r="D46" s="42"/>
      <c r="E46" s="42">
        <v>5</v>
      </c>
    </row>
    <row r="47" spans="1:5" s="14" customFormat="1">
      <c r="A47" s="496" t="s">
        <v>124</v>
      </c>
      <c r="B47" s="423" t="s">
        <v>125</v>
      </c>
      <c r="C47" s="44">
        <v>1</v>
      </c>
      <c r="D47" s="44"/>
      <c r="E47" s="44">
        <v>1</v>
      </c>
    </row>
    <row r="48" spans="1:5" s="14" customFormat="1">
      <c r="A48" s="495" t="s">
        <v>130</v>
      </c>
      <c r="B48" s="422" t="s">
        <v>131</v>
      </c>
      <c r="C48" s="42">
        <v>3</v>
      </c>
      <c r="D48" s="42"/>
      <c r="E48" s="42">
        <v>3</v>
      </c>
    </row>
    <row r="49" spans="1:5" s="14" customFormat="1">
      <c r="A49" s="496" t="s">
        <v>132</v>
      </c>
      <c r="B49" s="423" t="s">
        <v>133</v>
      </c>
      <c r="C49" s="44">
        <v>2</v>
      </c>
      <c r="D49" s="44"/>
      <c r="E49" s="44">
        <v>2</v>
      </c>
    </row>
    <row r="50" spans="1:5" s="14" customFormat="1">
      <c r="A50" s="495" t="s">
        <v>649</v>
      </c>
      <c r="B50" s="422" t="s">
        <v>650</v>
      </c>
      <c r="C50" s="42"/>
      <c r="D50" s="42">
        <v>1</v>
      </c>
      <c r="E50" s="42">
        <v>1</v>
      </c>
    </row>
    <row r="51" spans="1:5" s="14" customFormat="1">
      <c r="A51" s="496" t="s">
        <v>136</v>
      </c>
      <c r="B51" s="423" t="s">
        <v>137</v>
      </c>
      <c r="C51" s="44"/>
      <c r="D51" s="44">
        <v>1</v>
      </c>
      <c r="E51" s="44">
        <v>1</v>
      </c>
    </row>
    <row r="52" spans="1:5" s="14" customFormat="1">
      <c r="A52" s="495" t="s">
        <v>138</v>
      </c>
      <c r="B52" s="422" t="s">
        <v>139</v>
      </c>
      <c r="C52" s="42">
        <v>1</v>
      </c>
      <c r="D52" s="42"/>
      <c r="E52" s="42">
        <v>1</v>
      </c>
    </row>
    <row r="53" spans="1:5" s="14" customFormat="1">
      <c r="A53" s="496" t="s">
        <v>140</v>
      </c>
      <c r="B53" s="423" t="s">
        <v>141</v>
      </c>
      <c r="C53" s="44">
        <v>3</v>
      </c>
      <c r="D53" s="44">
        <v>1</v>
      </c>
      <c r="E53" s="44">
        <v>4</v>
      </c>
    </row>
    <row r="54" spans="1:5" s="14" customFormat="1">
      <c r="A54" s="495" t="s">
        <v>144</v>
      </c>
      <c r="B54" s="422" t="s">
        <v>145</v>
      </c>
      <c r="C54" s="42">
        <v>1</v>
      </c>
      <c r="D54" s="42"/>
      <c r="E54" s="42">
        <v>1</v>
      </c>
    </row>
    <row r="55" spans="1:5" s="14" customFormat="1">
      <c r="A55" s="496" t="s">
        <v>146</v>
      </c>
      <c r="B55" s="423" t="s">
        <v>147</v>
      </c>
      <c r="C55" s="44">
        <v>1</v>
      </c>
      <c r="D55" s="44"/>
      <c r="E55" s="44">
        <v>1</v>
      </c>
    </row>
    <row r="56" spans="1:5" s="14" customFormat="1">
      <c r="A56" s="495" t="s">
        <v>148</v>
      </c>
      <c r="B56" s="422" t="s">
        <v>149</v>
      </c>
      <c r="C56" s="42">
        <v>1</v>
      </c>
      <c r="D56" s="42"/>
      <c r="E56" s="42">
        <v>1</v>
      </c>
    </row>
    <row r="57" spans="1:5" s="14" customFormat="1">
      <c r="A57" s="496" t="s">
        <v>651</v>
      </c>
      <c r="B57" s="423" t="s">
        <v>652</v>
      </c>
      <c r="C57" s="44">
        <v>1</v>
      </c>
      <c r="D57" s="44"/>
      <c r="E57" s="44">
        <v>1</v>
      </c>
    </row>
    <row r="58" spans="1:5" s="14" customFormat="1">
      <c r="A58" s="495" t="s">
        <v>581</v>
      </c>
      <c r="B58" s="422" t="s">
        <v>582</v>
      </c>
      <c r="C58" s="42">
        <v>2</v>
      </c>
      <c r="D58" s="42"/>
      <c r="E58" s="42">
        <v>2</v>
      </c>
    </row>
    <row r="59" spans="1:5" s="14" customFormat="1">
      <c r="A59" s="496" t="s">
        <v>498</v>
      </c>
      <c r="B59" s="423" t="s">
        <v>499</v>
      </c>
      <c r="C59" s="44">
        <v>1</v>
      </c>
      <c r="D59" s="44"/>
      <c r="E59" s="44">
        <v>1</v>
      </c>
    </row>
    <row r="60" spans="1:5" s="14" customFormat="1">
      <c r="A60" s="495" t="s">
        <v>156</v>
      </c>
      <c r="B60" s="422" t="s">
        <v>157</v>
      </c>
      <c r="C60" s="42">
        <v>2</v>
      </c>
      <c r="D60" s="42"/>
      <c r="E60" s="42">
        <v>2</v>
      </c>
    </row>
    <row r="61" spans="1:5" s="14" customFormat="1">
      <c r="A61" s="496" t="s">
        <v>252</v>
      </c>
      <c r="B61" s="423" t="s">
        <v>253</v>
      </c>
      <c r="C61" s="44">
        <v>1</v>
      </c>
      <c r="D61" s="44"/>
      <c r="E61" s="44">
        <v>1</v>
      </c>
    </row>
    <row r="62" spans="1:5" s="14" customFormat="1">
      <c r="A62" s="495" t="s">
        <v>160</v>
      </c>
      <c r="B62" s="422" t="s">
        <v>161</v>
      </c>
      <c r="C62" s="42">
        <v>1</v>
      </c>
      <c r="D62" s="42"/>
      <c r="E62" s="42">
        <v>1</v>
      </c>
    </row>
    <row r="63" spans="1:5" s="14" customFormat="1">
      <c r="A63" s="496" t="s">
        <v>162</v>
      </c>
      <c r="B63" s="423" t="s">
        <v>163</v>
      </c>
      <c r="C63" s="44">
        <v>1</v>
      </c>
      <c r="D63" s="44"/>
      <c r="E63" s="44">
        <v>1</v>
      </c>
    </row>
    <row r="64" spans="1:5" s="14" customFormat="1">
      <c r="A64" s="495" t="s">
        <v>164</v>
      </c>
      <c r="B64" s="422" t="s">
        <v>165</v>
      </c>
      <c r="C64" s="42">
        <v>3</v>
      </c>
      <c r="D64" s="42">
        <v>1</v>
      </c>
      <c r="E64" s="42">
        <v>4</v>
      </c>
    </row>
    <row r="65" spans="1:5" s="14" customFormat="1">
      <c r="A65" s="496" t="s">
        <v>174</v>
      </c>
      <c r="B65" s="423" t="s">
        <v>175</v>
      </c>
      <c r="C65" s="44">
        <v>4</v>
      </c>
      <c r="D65" s="44"/>
      <c r="E65" s="44">
        <v>4</v>
      </c>
    </row>
    <row r="66" spans="1:5" s="14" customFormat="1">
      <c r="A66" s="495" t="s">
        <v>176</v>
      </c>
      <c r="B66" s="422" t="s">
        <v>177</v>
      </c>
      <c r="C66" s="42">
        <v>1</v>
      </c>
      <c r="D66" s="42"/>
      <c r="E66" s="42">
        <v>1</v>
      </c>
    </row>
    <row r="67" spans="1:5" s="14" customFormat="1">
      <c r="A67" s="496" t="s">
        <v>180</v>
      </c>
      <c r="B67" s="423" t="s">
        <v>181</v>
      </c>
      <c r="C67" s="44">
        <v>3</v>
      </c>
      <c r="D67" s="44"/>
      <c r="E67" s="44">
        <v>3</v>
      </c>
    </row>
    <row r="68" spans="1:5" ht="14.4">
      <c r="A68" s="703" t="s">
        <v>182</v>
      </c>
      <c r="B68" s="704"/>
      <c r="C68" s="541">
        <v>241</v>
      </c>
      <c r="D68" s="541">
        <v>22</v>
      </c>
      <c r="E68" s="541">
        <v>263</v>
      </c>
    </row>
    <row r="69" spans="1:5" ht="14.4" thickBot="1">
      <c r="A69" s="19"/>
      <c r="B69" s="540"/>
      <c r="C69" s="21"/>
      <c r="D69" s="21"/>
    </row>
    <row r="70" spans="1:5" ht="27.6">
      <c r="A70" s="19"/>
      <c r="B70" s="22" t="s">
        <v>262</v>
      </c>
      <c r="C70" s="269" t="s">
        <v>203</v>
      </c>
      <c r="D70" s="269" t="s">
        <v>222</v>
      </c>
      <c r="E70" s="343" t="s">
        <v>379</v>
      </c>
    </row>
    <row r="71" spans="1:5">
      <c r="A71" s="19"/>
      <c r="B71" s="346" t="s">
        <v>263</v>
      </c>
      <c r="C71" s="347">
        <v>187</v>
      </c>
      <c r="D71" s="599">
        <v>18</v>
      </c>
      <c r="E71" s="596">
        <v>205</v>
      </c>
    </row>
    <row r="72" spans="1:5">
      <c r="A72" s="19"/>
      <c r="B72" s="346" t="s">
        <v>264</v>
      </c>
      <c r="C72" s="349">
        <v>12</v>
      </c>
      <c r="D72" s="600">
        <v>0</v>
      </c>
      <c r="E72" s="597">
        <v>12</v>
      </c>
    </row>
    <row r="73" spans="1:5" ht="14.4" thickBot="1">
      <c r="A73" s="19"/>
      <c r="B73" s="346" t="s">
        <v>265</v>
      </c>
      <c r="C73" s="348">
        <v>42</v>
      </c>
      <c r="D73" s="601">
        <v>4</v>
      </c>
      <c r="E73" s="598">
        <v>46</v>
      </c>
    </row>
    <row r="74" spans="1:5">
      <c r="C74" s="350"/>
      <c r="D74" s="351"/>
    </row>
    <row r="80" spans="1:5">
      <c r="E80" s="131"/>
    </row>
    <row r="81" spans="2:5">
      <c r="E81" s="131"/>
    </row>
    <row r="88" spans="2:5" s="23" customFormat="1" ht="22.5" customHeight="1">
      <c r="B88" s="24"/>
      <c r="C88" s="25"/>
      <c r="D88" s="25"/>
      <c r="E88" s="6"/>
    </row>
  </sheetData>
  <mergeCells count="6">
    <mergeCell ref="D1:E1"/>
    <mergeCell ref="A2:E2"/>
    <mergeCell ref="A3:E3"/>
    <mergeCell ref="A5:A6"/>
    <mergeCell ref="B5:B6"/>
    <mergeCell ref="A68:B68"/>
  </mergeCells>
  <printOptions horizontalCentered="1"/>
  <pageMargins left="0.98425196850393704" right="0.39370078740157483" top="0.39370078740157483" bottom="0.39370078740157483" header="0" footer="0"/>
  <pageSetup paperSize="9" scale="90" fitToHeight="0" orientation="portrait" r:id="rId1"/>
  <headerFooter alignWithMargins="0"/>
  <rowBreaks count="1" manualBreakCount="1">
    <brk id="94" max="16383" man="1"/>
  </rowBreaks>
  <drawing r:id="rId2"/>
</worksheet>
</file>

<file path=xl/worksheets/sheet5.xml><?xml version="1.0" encoding="utf-8"?>
<worksheet xmlns="http://schemas.openxmlformats.org/spreadsheetml/2006/main" xmlns:r="http://schemas.openxmlformats.org/officeDocument/2006/relationships">
  <sheetPr>
    <tabColor rgb="FF16365C"/>
    <pageSetUpPr fitToPage="1"/>
  </sheetPr>
  <dimension ref="A1:G151"/>
  <sheetViews>
    <sheetView view="pageBreakPreview" zoomScaleNormal="100" zoomScaleSheetLayoutView="100" workbookViewId="0">
      <selection activeCell="D8" sqref="D8"/>
    </sheetView>
  </sheetViews>
  <sheetFormatPr defaultRowHeight="13.8"/>
  <cols>
    <col min="1" max="1" width="5.88671875" style="6" customWidth="1"/>
    <col min="2" max="2" width="54.109375" style="6" customWidth="1"/>
    <col min="3" max="7" width="15.6640625" style="6" customWidth="1"/>
    <col min="8" max="257" width="9.109375" style="6"/>
    <col min="258" max="258" width="5.88671875" style="6" customWidth="1"/>
    <col min="259" max="259" width="54.109375" style="6" customWidth="1"/>
    <col min="260" max="263" width="23.33203125" style="6" customWidth="1"/>
    <col min="264" max="513" width="9.109375" style="6"/>
    <col min="514" max="514" width="5.88671875" style="6" customWidth="1"/>
    <col min="515" max="515" width="54.109375" style="6" customWidth="1"/>
    <col min="516" max="519" width="23.33203125" style="6" customWidth="1"/>
    <col min="520" max="769" width="9.109375" style="6"/>
    <col min="770" max="770" width="5.88671875" style="6" customWidth="1"/>
    <col min="771" max="771" width="54.109375" style="6" customWidth="1"/>
    <col min="772" max="775" width="23.33203125" style="6" customWidth="1"/>
    <col min="776" max="1025" width="9.109375" style="6"/>
    <col min="1026" max="1026" width="5.88671875" style="6" customWidth="1"/>
    <col min="1027" max="1027" width="54.109375" style="6" customWidth="1"/>
    <col min="1028" max="1031" width="23.33203125" style="6" customWidth="1"/>
    <col min="1032" max="1281" width="9.109375" style="6"/>
    <col min="1282" max="1282" width="5.88671875" style="6" customWidth="1"/>
    <col min="1283" max="1283" width="54.109375" style="6" customWidth="1"/>
    <col min="1284" max="1287" width="23.33203125" style="6" customWidth="1"/>
    <col min="1288" max="1537" width="9.109375" style="6"/>
    <col min="1538" max="1538" width="5.88671875" style="6" customWidth="1"/>
    <col min="1539" max="1539" width="54.109375" style="6" customWidth="1"/>
    <col min="1540" max="1543" width="23.33203125" style="6" customWidth="1"/>
    <col min="1544" max="1793" width="9.109375" style="6"/>
    <col min="1794" max="1794" width="5.88671875" style="6" customWidth="1"/>
    <col min="1795" max="1795" width="54.109375" style="6" customWidth="1"/>
    <col min="1796" max="1799" width="23.33203125" style="6" customWidth="1"/>
    <col min="1800" max="2049" width="9.109375" style="6"/>
    <col min="2050" max="2050" width="5.88671875" style="6" customWidth="1"/>
    <col min="2051" max="2051" width="54.109375" style="6" customWidth="1"/>
    <col min="2052" max="2055" width="23.33203125" style="6" customWidth="1"/>
    <col min="2056" max="2305" width="9.109375" style="6"/>
    <col min="2306" max="2306" width="5.88671875" style="6" customWidth="1"/>
    <col min="2307" max="2307" width="54.109375" style="6" customWidth="1"/>
    <col min="2308" max="2311" width="23.33203125" style="6" customWidth="1"/>
    <col min="2312" max="2561" width="9.109375" style="6"/>
    <col min="2562" max="2562" width="5.88671875" style="6" customWidth="1"/>
    <col min="2563" max="2563" width="54.109375" style="6" customWidth="1"/>
    <col min="2564" max="2567" width="23.33203125" style="6" customWidth="1"/>
    <col min="2568" max="2817" width="9.109375" style="6"/>
    <col min="2818" max="2818" width="5.88671875" style="6" customWidth="1"/>
    <col min="2819" max="2819" width="54.109375" style="6" customWidth="1"/>
    <col min="2820" max="2823" width="23.33203125" style="6" customWidth="1"/>
    <col min="2824" max="3073" width="9.109375" style="6"/>
    <col min="3074" max="3074" width="5.88671875" style="6" customWidth="1"/>
    <col min="3075" max="3075" width="54.109375" style="6" customWidth="1"/>
    <col min="3076" max="3079" width="23.33203125" style="6" customWidth="1"/>
    <col min="3080" max="3329" width="9.109375" style="6"/>
    <col min="3330" max="3330" width="5.88671875" style="6" customWidth="1"/>
    <col min="3331" max="3331" width="54.109375" style="6" customWidth="1"/>
    <col min="3332" max="3335" width="23.33203125" style="6" customWidth="1"/>
    <col min="3336" max="3585" width="9.109375" style="6"/>
    <col min="3586" max="3586" width="5.88671875" style="6" customWidth="1"/>
    <col min="3587" max="3587" width="54.109375" style="6" customWidth="1"/>
    <col min="3588" max="3591" width="23.33203125" style="6" customWidth="1"/>
    <col min="3592" max="3841" width="9.109375" style="6"/>
    <col min="3842" max="3842" width="5.88671875" style="6" customWidth="1"/>
    <col min="3843" max="3843" width="54.109375" style="6" customWidth="1"/>
    <col min="3844" max="3847" width="23.33203125" style="6" customWidth="1"/>
    <col min="3848" max="4097" width="9.109375" style="6"/>
    <col min="4098" max="4098" width="5.88671875" style="6" customWidth="1"/>
    <col min="4099" max="4099" width="54.109375" style="6" customWidth="1"/>
    <col min="4100" max="4103" width="23.33203125" style="6" customWidth="1"/>
    <col min="4104" max="4353" width="9.109375" style="6"/>
    <col min="4354" max="4354" width="5.88671875" style="6" customWidth="1"/>
    <col min="4355" max="4355" width="54.109375" style="6" customWidth="1"/>
    <col min="4356" max="4359" width="23.33203125" style="6" customWidth="1"/>
    <col min="4360" max="4609" width="9.109375" style="6"/>
    <col min="4610" max="4610" width="5.88671875" style="6" customWidth="1"/>
    <col min="4611" max="4611" width="54.109375" style="6" customWidth="1"/>
    <col min="4612" max="4615" width="23.33203125" style="6" customWidth="1"/>
    <col min="4616" max="4865" width="9.109375" style="6"/>
    <col min="4866" max="4866" width="5.88671875" style="6" customWidth="1"/>
    <col min="4867" max="4867" width="54.109375" style="6" customWidth="1"/>
    <col min="4868" max="4871" width="23.33203125" style="6" customWidth="1"/>
    <col min="4872" max="5121" width="9.109375" style="6"/>
    <col min="5122" max="5122" width="5.88671875" style="6" customWidth="1"/>
    <col min="5123" max="5123" width="54.109375" style="6" customWidth="1"/>
    <col min="5124" max="5127" width="23.33203125" style="6" customWidth="1"/>
    <col min="5128" max="5377" width="9.109375" style="6"/>
    <col min="5378" max="5378" width="5.88671875" style="6" customWidth="1"/>
    <col min="5379" max="5379" width="54.109375" style="6" customWidth="1"/>
    <col min="5380" max="5383" width="23.33203125" style="6" customWidth="1"/>
    <col min="5384" max="5633" width="9.109375" style="6"/>
    <col min="5634" max="5634" width="5.88671875" style="6" customWidth="1"/>
    <col min="5635" max="5635" width="54.109375" style="6" customWidth="1"/>
    <col min="5636" max="5639" width="23.33203125" style="6" customWidth="1"/>
    <col min="5640" max="5889" width="9.109375" style="6"/>
    <col min="5890" max="5890" width="5.88671875" style="6" customWidth="1"/>
    <col min="5891" max="5891" width="54.109375" style="6" customWidth="1"/>
    <col min="5892" max="5895" width="23.33203125" style="6" customWidth="1"/>
    <col min="5896" max="6145" width="9.109375" style="6"/>
    <col min="6146" max="6146" width="5.88671875" style="6" customWidth="1"/>
    <col min="6147" max="6147" width="54.109375" style="6" customWidth="1"/>
    <col min="6148" max="6151" width="23.33203125" style="6" customWidth="1"/>
    <col min="6152" max="6401" width="9.109375" style="6"/>
    <col min="6402" max="6402" width="5.88671875" style="6" customWidth="1"/>
    <col min="6403" max="6403" width="54.109375" style="6" customWidth="1"/>
    <col min="6404" max="6407" width="23.33203125" style="6" customWidth="1"/>
    <col min="6408" max="6657" width="9.109375" style="6"/>
    <col min="6658" max="6658" width="5.88671875" style="6" customWidth="1"/>
    <col min="6659" max="6659" width="54.109375" style="6" customWidth="1"/>
    <col min="6660" max="6663" width="23.33203125" style="6" customWidth="1"/>
    <col min="6664" max="6913" width="9.109375" style="6"/>
    <col min="6914" max="6914" width="5.88671875" style="6" customWidth="1"/>
    <col min="6915" max="6915" width="54.109375" style="6" customWidth="1"/>
    <col min="6916" max="6919" width="23.33203125" style="6" customWidth="1"/>
    <col min="6920" max="7169" width="9.109375" style="6"/>
    <col min="7170" max="7170" width="5.88671875" style="6" customWidth="1"/>
    <col min="7171" max="7171" width="54.109375" style="6" customWidth="1"/>
    <col min="7172" max="7175" width="23.33203125" style="6" customWidth="1"/>
    <col min="7176" max="7425" width="9.109375" style="6"/>
    <col min="7426" max="7426" width="5.88671875" style="6" customWidth="1"/>
    <col min="7427" max="7427" width="54.109375" style="6" customWidth="1"/>
    <col min="7428" max="7431" width="23.33203125" style="6" customWidth="1"/>
    <col min="7432" max="7681" width="9.109375" style="6"/>
    <col min="7682" max="7682" width="5.88671875" style="6" customWidth="1"/>
    <col min="7683" max="7683" width="54.109375" style="6" customWidth="1"/>
    <col min="7684" max="7687" width="23.33203125" style="6" customWidth="1"/>
    <col min="7688" max="7937" width="9.109375" style="6"/>
    <col min="7938" max="7938" width="5.88671875" style="6" customWidth="1"/>
    <col min="7939" max="7939" width="54.109375" style="6" customWidth="1"/>
    <col min="7940" max="7943" width="23.33203125" style="6" customWidth="1"/>
    <col min="7944" max="8193" width="9.109375" style="6"/>
    <col min="8194" max="8194" width="5.88671875" style="6" customWidth="1"/>
    <col min="8195" max="8195" width="54.109375" style="6" customWidth="1"/>
    <col min="8196" max="8199" width="23.33203125" style="6" customWidth="1"/>
    <col min="8200" max="8449" width="9.109375" style="6"/>
    <col min="8450" max="8450" width="5.88671875" style="6" customWidth="1"/>
    <col min="8451" max="8451" width="54.109375" style="6" customWidth="1"/>
    <col min="8452" max="8455" width="23.33203125" style="6" customWidth="1"/>
    <col min="8456" max="8705" width="9.109375" style="6"/>
    <col min="8706" max="8706" width="5.88671875" style="6" customWidth="1"/>
    <col min="8707" max="8707" width="54.109375" style="6" customWidth="1"/>
    <col min="8708" max="8711" width="23.33203125" style="6" customWidth="1"/>
    <col min="8712" max="8961" width="9.109375" style="6"/>
    <col min="8962" max="8962" width="5.88671875" style="6" customWidth="1"/>
    <col min="8963" max="8963" width="54.109375" style="6" customWidth="1"/>
    <col min="8964" max="8967" width="23.33203125" style="6" customWidth="1"/>
    <col min="8968" max="9217" width="9.109375" style="6"/>
    <col min="9218" max="9218" width="5.88671875" style="6" customWidth="1"/>
    <col min="9219" max="9219" width="54.109375" style="6" customWidth="1"/>
    <col min="9220" max="9223" width="23.33203125" style="6" customWidth="1"/>
    <col min="9224" max="9473" width="9.109375" style="6"/>
    <col min="9474" max="9474" width="5.88671875" style="6" customWidth="1"/>
    <col min="9475" max="9475" width="54.109375" style="6" customWidth="1"/>
    <col min="9476" max="9479" width="23.33203125" style="6" customWidth="1"/>
    <col min="9480" max="9729" width="9.109375" style="6"/>
    <col min="9730" max="9730" width="5.88671875" style="6" customWidth="1"/>
    <col min="9731" max="9731" width="54.109375" style="6" customWidth="1"/>
    <col min="9732" max="9735" width="23.33203125" style="6" customWidth="1"/>
    <col min="9736" max="9985" width="9.109375" style="6"/>
    <col min="9986" max="9986" width="5.88671875" style="6" customWidth="1"/>
    <col min="9987" max="9987" width="54.109375" style="6" customWidth="1"/>
    <col min="9988" max="9991" width="23.33203125" style="6" customWidth="1"/>
    <col min="9992" max="10241" width="9.109375" style="6"/>
    <col min="10242" max="10242" width="5.88671875" style="6" customWidth="1"/>
    <col min="10243" max="10243" width="54.109375" style="6" customWidth="1"/>
    <col min="10244" max="10247" width="23.33203125" style="6" customWidth="1"/>
    <col min="10248" max="10497" width="9.109375" style="6"/>
    <col min="10498" max="10498" width="5.88671875" style="6" customWidth="1"/>
    <col min="10499" max="10499" width="54.109375" style="6" customWidth="1"/>
    <col min="10500" max="10503" width="23.33203125" style="6" customWidth="1"/>
    <col min="10504" max="10753" width="9.109375" style="6"/>
    <col min="10754" max="10754" width="5.88671875" style="6" customWidth="1"/>
    <col min="10755" max="10755" width="54.109375" style="6" customWidth="1"/>
    <col min="10756" max="10759" width="23.33203125" style="6" customWidth="1"/>
    <col min="10760" max="11009" width="9.109375" style="6"/>
    <col min="11010" max="11010" width="5.88671875" style="6" customWidth="1"/>
    <col min="11011" max="11011" width="54.109375" style="6" customWidth="1"/>
    <col min="11012" max="11015" width="23.33203125" style="6" customWidth="1"/>
    <col min="11016" max="11265" width="9.109375" style="6"/>
    <col min="11266" max="11266" width="5.88671875" style="6" customWidth="1"/>
    <col min="11267" max="11267" width="54.109375" style="6" customWidth="1"/>
    <col min="11268" max="11271" width="23.33203125" style="6" customWidth="1"/>
    <col min="11272" max="11521" width="9.109375" style="6"/>
    <col min="11522" max="11522" width="5.88671875" style="6" customWidth="1"/>
    <col min="11523" max="11523" width="54.109375" style="6" customWidth="1"/>
    <col min="11524" max="11527" width="23.33203125" style="6" customWidth="1"/>
    <col min="11528" max="11777" width="9.109375" style="6"/>
    <col min="11778" max="11778" width="5.88671875" style="6" customWidth="1"/>
    <col min="11779" max="11779" width="54.109375" style="6" customWidth="1"/>
    <col min="11780" max="11783" width="23.33203125" style="6" customWidth="1"/>
    <col min="11784" max="12033" width="9.109375" style="6"/>
    <col min="12034" max="12034" width="5.88671875" style="6" customWidth="1"/>
    <col min="12035" max="12035" width="54.109375" style="6" customWidth="1"/>
    <col min="12036" max="12039" width="23.33203125" style="6" customWidth="1"/>
    <col min="12040" max="12289" width="9.109375" style="6"/>
    <col min="12290" max="12290" width="5.88671875" style="6" customWidth="1"/>
    <col min="12291" max="12291" width="54.109375" style="6" customWidth="1"/>
    <col min="12292" max="12295" width="23.33203125" style="6" customWidth="1"/>
    <col min="12296" max="12545" width="9.109375" style="6"/>
    <col min="12546" max="12546" width="5.88671875" style="6" customWidth="1"/>
    <col min="12547" max="12547" width="54.109375" style="6" customWidth="1"/>
    <col min="12548" max="12551" width="23.33203125" style="6" customWidth="1"/>
    <col min="12552" max="12801" width="9.109375" style="6"/>
    <col min="12802" max="12802" width="5.88671875" style="6" customWidth="1"/>
    <col min="12803" max="12803" width="54.109375" style="6" customWidth="1"/>
    <col min="12804" max="12807" width="23.33203125" style="6" customWidth="1"/>
    <col min="12808" max="13057" width="9.109375" style="6"/>
    <col min="13058" max="13058" width="5.88671875" style="6" customWidth="1"/>
    <col min="13059" max="13059" width="54.109375" style="6" customWidth="1"/>
    <col min="13060" max="13063" width="23.33203125" style="6" customWidth="1"/>
    <col min="13064" max="13313" width="9.109375" style="6"/>
    <col min="13314" max="13314" width="5.88671875" style="6" customWidth="1"/>
    <col min="13315" max="13315" width="54.109375" style="6" customWidth="1"/>
    <col min="13316" max="13319" width="23.33203125" style="6" customWidth="1"/>
    <col min="13320" max="13569" width="9.109375" style="6"/>
    <col min="13570" max="13570" width="5.88671875" style="6" customWidth="1"/>
    <col min="13571" max="13571" width="54.109375" style="6" customWidth="1"/>
    <col min="13572" max="13575" width="23.33203125" style="6" customWidth="1"/>
    <col min="13576" max="13825" width="9.109375" style="6"/>
    <col min="13826" max="13826" width="5.88671875" style="6" customWidth="1"/>
    <col min="13827" max="13827" width="54.109375" style="6" customWidth="1"/>
    <col min="13828" max="13831" width="23.33203125" style="6" customWidth="1"/>
    <col min="13832" max="14081" width="9.109375" style="6"/>
    <col min="14082" max="14082" width="5.88671875" style="6" customWidth="1"/>
    <col min="14083" max="14083" width="54.109375" style="6" customWidth="1"/>
    <col min="14084" max="14087" width="23.33203125" style="6" customWidth="1"/>
    <col min="14088" max="14337" width="9.109375" style="6"/>
    <col min="14338" max="14338" width="5.88671875" style="6" customWidth="1"/>
    <col min="14339" max="14339" width="54.109375" style="6" customWidth="1"/>
    <col min="14340" max="14343" width="23.33203125" style="6" customWidth="1"/>
    <col min="14344" max="14593" width="9.109375" style="6"/>
    <col min="14594" max="14594" width="5.88671875" style="6" customWidth="1"/>
    <col min="14595" max="14595" width="54.109375" style="6" customWidth="1"/>
    <col min="14596" max="14599" width="23.33203125" style="6" customWidth="1"/>
    <col min="14600" max="14849" width="9.109375" style="6"/>
    <col min="14850" max="14850" width="5.88671875" style="6" customWidth="1"/>
    <col min="14851" max="14851" width="54.109375" style="6" customWidth="1"/>
    <col min="14852" max="14855" width="23.33203125" style="6" customWidth="1"/>
    <col min="14856" max="15105" width="9.109375" style="6"/>
    <col min="15106" max="15106" width="5.88671875" style="6" customWidth="1"/>
    <col min="15107" max="15107" width="54.109375" style="6" customWidth="1"/>
    <col min="15108" max="15111" width="23.33203125" style="6" customWidth="1"/>
    <col min="15112" max="15361" width="9.109375" style="6"/>
    <col min="15362" max="15362" width="5.88671875" style="6" customWidth="1"/>
    <col min="15363" max="15363" width="54.109375" style="6" customWidth="1"/>
    <col min="15364" max="15367" width="23.33203125" style="6" customWidth="1"/>
    <col min="15368" max="15617" width="9.109375" style="6"/>
    <col min="15618" max="15618" width="5.88671875" style="6" customWidth="1"/>
    <col min="15619" max="15619" width="54.109375" style="6" customWidth="1"/>
    <col min="15620" max="15623" width="23.33203125" style="6" customWidth="1"/>
    <col min="15624" max="15873" width="9.109375" style="6"/>
    <col min="15874" max="15874" width="5.88671875" style="6" customWidth="1"/>
    <col min="15875" max="15875" width="54.109375" style="6" customWidth="1"/>
    <col min="15876" max="15879" width="23.33203125" style="6" customWidth="1"/>
    <col min="15880" max="16129" width="9.109375" style="6"/>
    <col min="16130" max="16130" width="5.88671875" style="6" customWidth="1"/>
    <col min="16131" max="16131" width="54.109375" style="6" customWidth="1"/>
    <col min="16132" max="16135" width="23.33203125" style="6" customWidth="1"/>
    <col min="16136" max="16384" width="9.109375" style="6"/>
  </cols>
  <sheetData>
    <row r="1" spans="1:7" ht="16.5" customHeight="1">
      <c r="D1" s="17"/>
      <c r="E1" s="17"/>
      <c r="F1" s="694" t="s">
        <v>266</v>
      </c>
      <c r="G1" s="694"/>
    </row>
    <row r="2" spans="1:7" ht="12.75" customHeight="1">
      <c r="B2" s="26"/>
      <c r="C2" s="26"/>
      <c r="D2" s="26"/>
      <c r="E2" s="26"/>
      <c r="F2" s="26"/>
      <c r="G2" s="26"/>
    </row>
    <row r="3" spans="1:7" ht="15.75" customHeight="1">
      <c r="A3" s="702" t="s">
        <v>267</v>
      </c>
      <c r="B3" s="702"/>
      <c r="C3" s="702"/>
      <c r="D3" s="702"/>
      <c r="E3" s="702"/>
      <c r="F3" s="702"/>
      <c r="G3" s="702"/>
    </row>
    <row r="4" spans="1:7" ht="15.75" customHeight="1">
      <c r="A4" s="702" t="s">
        <v>675</v>
      </c>
      <c r="B4" s="702"/>
      <c r="C4" s="702"/>
      <c r="D4" s="702"/>
      <c r="E4" s="702"/>
      <c r="F4" s="702"/>
      <c r="G4" s="702"/>
    </row>
    <row r="5" spans="1:7" ht="14.4" thickBot="1"/>
    <row r="6" spans="1:7" ht="30.75" customHeight="1">
      <c r="A6" s="709" t="s">
        <v>199</v>
      </c>
      <c r="B6" s="711" t="s">
        <v>268</v>
      </c>
      <c r="C6" s="275" t="s">
        <v>203</v>
      </c>
      <c r="D6" s="275" t="s">
        <v>222</v>
      </c>
      <c r="E6" s="275" t="s">
        <v>390</v>
      </c>
      <c r="F6" s="275" t="s">
        <v>677</v>
      </c>
      <c r="G6" s="275" t="s">
        <v>676</v>
      </c>
    </row>
    <row r="7" spans="1:7" ht="17.25" customHeight="1" thickBot="1">
      <c r="A7" s="710"/>
      <c r="B7" s="712"/>
      <c r="C7" s="276" t="s">
        <v>270</v>
      </c>
      <c r="D7" s="276" t="s">
        <v>270</v>
      </c>
      <c r="E7" s="384" t="s">
        <v>270</v>
      </c>
      <c r="F7" s="276" t="s">
        <v>270</v>
      </c>
      <c r="G7" s="277" t="s">
        <v>270</v>
      </c>
    </row>
    <row r="8" spans="1:7" ht="26.25" customHeight="1">
      <c r="A8" s="270">
        <v>1</v>
      </c>
      <c r="B8" s="27" t="s">
        <v>271</v>
      </c>
      <c r="C8" s="381">
        <f>'Anexa 3'!C146</f>
        <v>481</v>
      </c>
      <c r="D8" s="381">
        <f>'Anexa 3'!D146</f>
        <v>2411</v>
      </c>
      <c r="E8" s="381">
        <f>'Anexa 3'!E146</f>
        <v>39</v>
      </c>
      <c r="F8" s="28">
        <f>SUM(C8:E8)</f>
        <v>2931</v>
      </c>
      <c r="G8" s="627">
        <v>3027</v>
      </c>
    </row>
    <row r="9" spans="1:7" ht="26.25" customHeight="1">
      <c r="A9" s="271">
        <v>2</v>
      </c>
      <c r="B9" s="29" t="s">
        <v>272</v>
      </c>
      <c r="C9" s="309">
        <v>32</v>
      </c>
      <c r="D9" s="309">
        <v>44</v>
      </c>
      <c r="E9" s="309">
        <v>6</v>
      </c>
      <c r="F9" s="647">
        <f t="shared" ref="F9:F12" si="0">SUM(C9:E9)</f>
        <v>82</v>
      </c>
      <c r="G9" s="648">
        <v>76</v>
      </c>
    </row>
    <row r="10" spans="1:7" ht="26.25" customHeight="1">
      <c r="A10" s="272">
        <v>3</v>
      </c>
      <c r="B10" s="30" t="s">
        <v>608</v>
      </c>
      <c r="C10" s="310">
        <v>14</v>
      </c>
      <c r="D10" s="310">
        <v>13</v>
      </c>
      <c r="E10" s="310">
        <v>1</v>
      </c>
      <c r="F10" s="28">
        <f t="shared" si="0"/>
        <v>28</v>
      </c>
      <c r="G10" s="649">
        <v>13</v>
      </c>
    </row>
    <row r="11" spans="1:7" ht="26.25" customHeight="1">
      <c r="A11" s="271">
        <v>4</v>
      </c>
      <c r="B11" s="29" t="s">
        <v>273</v>
      </c>
      <c r="C11" s="309">
        <v>18</v>
      </c>
      <c r="D11" s="309">
        <v>54</v>
      </c>
      <c r="E11" s="309">
        <v>0</v>
      </c>
      <c r="F11" s="647">
        <f t="shared" si="0"/>
        <v>72</v>
      </c>
      <c r="G11" s="648">
        <v>60</v>
      </c>
    </row>
    <row r="12" spans="1:7" ht="26.25" customHeight="1" thickBot="1">
      <c r="A12" s="273">
        <v>5</v>
      </c>
      <c r="B12" s="274" t="s">
        <v>683</v>
      </c>
      <c r="C12" s="311">
        <v>29</v>
      </c>
      <c r="D12" s="311">
        <v>28</v>
      </c>
      <c r="E12" s="311">
        <v>2</v>
      </c>
      <c r="F12" s="28">
        <f t="shared" si="0"/>
        <v>59</v>
      </c>
      <c r="G12" s="650">
        <v>81</v>
      </c>
    </row>
    <row r="149" spans="3:7">
      <c r="C149" s="6">
        <f>SUM(C7:C83)</f>
        <v>574</v>
      </c>
      <c r="D149" s="6">
        <f>SUM(D7:D83)</f>
        <v>2550</v>
      </c>
      <c r="F149" s="6">
        <f>SUM(F7:F83)</f>
        <v>3172</v>
      </c>
      <c r="G149" s="6">
        <f>SUM(G7:G83)</f>
        <v>3257</v>
      </c>
    </row>
    <row r="150" spans="3:7">
      <c r="C150" s="6">
        <f>SUM(C84:C88)</f>
        <v>0</v>
      </c>
      <c r="D150" s="6">
        <f t="shared" ref="D150:G150" si="1">SUM(D84:D88)</f>
        <v>0</v>
      </c>
      <c r="F150" s="6">
        <f t="shared" si="1"/>
        <v>0</v>
      </c>
      <c r="G150" s="6">
        <f t="shared" si="1"/>
        <v>0</v>
      </c>
    </row>
    <row r="151" spans="3:7">
      <c r="C151" s="6">
        <f>SUM(C89:C145)</f>
        <v>0</v>
      </c>
      <c r="D151" s="6">
        <f t="shared" ref="D151:G151" si="2">SUM(D89:D145)</f>
        <v>0</v>
      </c>
      <c r="F151" s="6">
        <f t="shared" si="2"/>
        <v>0</v>
      </c>
      <c r="G151" s="6">
        <f t="shared" si="2"/>
        <v>0</v>
      </c>
    </row>
  </sheetData>
  <mergeCells count="5">
    <mergeCell ref="F1:G1"/>
    <mergeCell ref="A3:G3"/>
    <mergeCell ref="A4:G4"/>
    <mergeCell ref="A6:A7"/>
    <mergeCell ref="B6:B7"/>
  </mergeCells>
  <printOptions horizontalCentered="1"/>
  <pageMargins left="0.39370078740157483" right="0.39370078740157483" top="0.98425196850393704" bottom="0.39370078740157483" header="0" footer="0"/>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16365C"/>
    <pageSetUpPr fitToPage="1"/>
  </sheetPr>
  <dimension ref="A1:N149"/>
  <sheetViews>
    <sheetView view="pageBreakPreview" zoomScaleNormal="70" zoomScaleSheetLayoutView="100" workbookViewId="0">
      <selection activeCell="D11" sqref="D11"/>
    </sheetView>
  </sheetViews>
  <sheetFormatPr defaultRowHeight="13.8"/>
  <cols>
    <col min="1" max="1" width="9.109375" style="31"/>
    <col min="2" max="2" width="42.5546875" style="32" customWidth="1"/>
    <col min="3" max="8" width="13.109375" style="32" customWidth="1"/>
    <col min="9" max="9" width="13.109375" style="31" customWidth="1"/>
    <col min="10" max="260" width="9.109375" style="31"/>
    <col min="261" max="261" width="42.5546875" style="31" customWidth="1"/>
    <col min="262" max="265" width="24.33203125" style="31" customWidth="1"/>
    <col min="266" max="516" width="9.109375" style="31"/>
    <col min="517" max="517" width="42.5546875" style="31" customWidth="1"/>
    <col min="518" max="521" width="24.33203125" style="31" customWidth="1"/>
    <col min="522" max="772" width="9.109375" style="31"/>
    <col min="773" max="773" width="42.5546875" style="31" customWidth="1"/>
    <col min="774" max="777" width="24.33203125" style="31" customWidth="1"/>
    <col min="778" max="1028" width="9.109375" style="31"/>
    <col min="1029" max="1029" width="42.5546875" style="31" customWidth="1"/>
    <col min="1030" max="1033" width="24.33203125" style="31" customWidth="1"/>
    <col min="1034" max="1284" width="9.109375" style="31"/>
    <col min="1285" max="1285" width="42.5546875" style="31" customWidth="1"/>
    <col min="1286" max="1289" width="24.33203125" style="31" customWidth="1"/>
    <col min="1290" max="1540" width="9.109375" style="31"/>
    <col min="1541" max="1541" width="42.5546875" style="31" customWidth="1"/>
    <col min="1542" max="1545" width="24.33203125" style="31" customWidth="1"/>
    <col min="1546" max="1796" width="9.109375" style="31"/>
    <col min="1797" max="1797" width="42.5546875" style="31" customWidth="1"/>
    <col min="1798" max="1801" width="24.33203125" style="31" customWidth="1"/>
    <col min="1802" max="2052" width="9.109375" style="31"/>
    <col min="2053" max="2053" width="42.5546875" style="31" customWidth="1"/>
    <col min="2054" max="2057" width="24.33203125" style="31" customWidth="1"/>
    <col min="2058" max="2308" width="9.109375" style="31"/>
    <col min="2309" max="2309" width="42.5546875" style="31" customWidth="1"/>
    <col min="2310" max="2313" width="24.33203125" style="31" customWidth="1"/>
    <col min="2314" max="2564" width="9.109375" style="31"/>
    <col min="2565" max="2565" width="42.5546875" style="31" customWidth="1"/>
    <col min="2566" max="2569" width="24.33203125" style="31" customWidth="1"/>
    <col min="2570" max="2820" width="9.109375" style="31"/>
    <col min="2821" max="2821" width="42.5546875" style="31" customWidth="1"/>
    <col min="2822" max="2825" width="24.33203125" style="31" customWidth="1"/>
    <col min="2826" max="3076" width="9.109375" style="31"/>
    <col min="3077" max="3077" width="42.5546875" style="31" customWidth="1"/>
    <col min="3078" max="3081" width="24.33203125" style="31" customWidth="1"/>
    <col min="3082" max="3332" width="9.109375" style="31"/>
    <col min="3333" max="3333" width="42.5546875" style="31" customWidth="1"/>
    <col min="3334" max="3337" width="24.33203125" style="31" customWidth="1"/>
    <col min="3338" max="3588" width="9.109375" style="31"/>
    <col min="3589" max="3589" width="42.5546875" style="31" customWidth="1"/>
    <col min="3590" max="3593" width="24.33203125" style="31" customWidth="1"/>
    <col min="3594" max="3844" width="9.109375" style="31"/>
    <col min="3845" max="3845" width="42.5546875" style="31" customWidth="1"/>
    <col min="3846" max="3849" width="24.33203125" style="31" customWidth="1"/>
    <col min="3850" max="4100" width="9.109375" style="31"/>
    <col min="4101" max="4101" width="42.5546875" style="31" customWidth="1"/>
    <col min="4102" max="4105" width="24.33203125" style="31" customWidth="1"/>
    <col min="4106" max="4356" width="9.109375" style="31"/>
    <col min="4357" max="4357" width="42.5546875" style="31" customWidth="1"/>
    <col min="4358" max="4361" width="24.33203125" style="31" customWidth="1"/>
    <col min="4362" max="4612" width="9.109375" style="31"/>
    <col min="4613" max="4613" width="42.5546875" style="31" customWidth="1"/>
    <col min="4614" max="4617" width="24.33203125" style="31" customWidth="1"/>
    <col min="4618" max="4868" width="9.109375" style="31"/>
    <col min="4869" max="4869" width="42.5546875" style="31" customWidth="1"/>
    <col min="4870" max="4873" width="24.33203125" style="31" customWidth="1"/>
    <col min="4874" max="5124" width="9.109375" style="31"/>
    <col min="5125" max="5125" width="42.5546875" style="31" customWidth="1"/>
    <col min="5126" max="5129" width="24.33203125" style="31" customWidth="1"/>
    <col min="5130" max="5380" width="9.109375" style="31"/>
    <col min="5381" max="5381" width="42.5546875" style="31" customWidth="1"/>
    <col min="5382" max="5385" width="24.33203125" style="31" customWidth="1"/>
    <col min="5386" max="5636" width="9.109375" style="31"/>
    <col min="5637" max="5637" width="42.5546875" style="31" customWidth="1"/>
    <col min="5638" max="5641" width="24.33203125" style="31" customWidth="1"/>
    <col min="5642" max="5892" width="9.109375" style="31"/>
    <col min="5893" max="5893" width="42.5546875" style="31" customWidth="1"/>
    <col min="5894" max="5897" width="24.33203125" style="31" customWidth="1"/>
    <col min="5898" max="6148" width="9.109375" style="31"/>
    <col min="6149" max="6149" width="42.5546875" style="31" customWidth="1"/>
    <col min="6150" max="6153" width="24.33203125" style="31" customWidth="1"/>
    <col min="6154" max="6404" width="9.109375" style="31"/>
    <col min="6405" max="6405" width="42.5546875" style="31" customWidth="1"/>
    <col min="6406" max="6409" width="24.33203125" style="31" customWidth="1"/>
    <col min="6410" max="6660" width="9.109375" style="31"/>
    <col min="6661" max="6661" width="42.5546875" style="31" customWidth="1"/>
    <col min="6662" max="6665" width="24.33203125" style="31" customWidth="1"/>
    <col min="6666" max="6916" width="9.109375" style="31"/>
    <col min="6917" max="6917" width="42.5546875" style="31" customWidth="1"/>
    <col min="6918" max="6921" width="24.33203125" style="31" customWidth="1"/>
    <col min="6922" max="7172" width="9.109375" style="31"/>
    <col min="7173" max="7173" width="42.5546875" style="31" customWidth="1"/>
    <col min="7174" max="7177" width="24.33203125" style="31" customWidth="1"/>
    <col min="7178" max="7428" width="9.109375" style="31"/>
    <col min="7429" max="7429" width="42.5546875" style="31" customWidth="1"/>
    <col min="7430" max="7433" width="24.33203125" style="31" customWidth="1"/>
    <col min="7434" max="7684" width="9.109375" style="31"/>
    <col min="7685" max="7685" width="42.5546875" style="31" customWidth="1"/>
    <col min="7686" max="7689" width="24.33203125" style="31" customWidth="1"/>
    <col min="7690" max="7940" width="9.109375" style="31"/>
    <col min="7941" max="7941" width="42.5546875" style="31" customWidth="1"/>
    <col min="7942" max="7945" width="24.33203125" style="31" customWidth="1"/>
    <col min="7946" max="8196" width="9.109375" style="31"/>
    <col min="8197" max="8197" width="42.5546875" style="31" customWidth="1"/>
    <col min="8198" max="8201" width="24.33203125" style="31" customWidth="1"/>
    <col min="8202" max="8452" width="9.109375" style="31"/>
    <col min="8453" max="8453" width="42.5546875" style="31" customWidth="1"/>
    <col min="8454" max="8457" width="24.33203125" style="31" customWidth="1"/>
    <col min="8458" max="8708" width="9.109375" style="31"/>
    <col min="8709" max="8709" width="42.5546875" style="31" customWidth="1"/>
    <col min="8710" max="8713" width="24.33203125" style="31" customWidth="1"/>
    <col min="8714" max="8964" width="9.109375" style="31"/>
    <col min="8965" max="8965" width="42.5546875" style="31" customWidth="1"/>
    <col min="8966" max="8969" width="24.33203125" style="31" customWidth="1"/>
    <col min="8970" max="9220" width="9.109375" style="31"/>
    <col min="9221" max="9221" width="42.5546875" style="31" customWidth="1"/>
    <col min="9222" max="9225" width="24.33203125" style="31" customWidth="1"/>
    <col min="9226" max="9476" width="9.109375" style="31"/>
    <col min="9477" max="9477" width="42.5546875" style="31" customWidth="1"/>
    <col min="9478" max="9481" width="24.33203125" style="31" customWidth="1"/>
    <col min="9482" max="9732" width="9.109375" style="31"/>
    <col min="9733" max="9733" width="42.5546875" style="31" customWidth="1"/>
    <col min="9734" max="9737" width="24.33203125" style="31" customWidth="1"/>
    <col min="9738" max="9988" width="9.109375" style="31"/>
    <col min="9989" max="9989" width="42.5546875" style="31" customWidth="1"/>
    <col min="9990" max="9993" width="24.33203125" style="31" customWidth="1"/>
    <col min="9994" max="10244" width="9.109375" style="31"/>
    <col min="10245" max="10245" width="42.5546875" style="31" customWidth="1"/>
    <col min="10246" max="10249" width="24.33203125" style="31" customWidth="1"/>
    <col min="10250" max="10500" width="9.109375" style="31"/>
    <col min="10501" max="10501" width="42.5546875" style="31" customWidth="1"/>
    <col min="10502" max="10505" width="24.33203125" style="31" customWidth="1"/>
    <col min="10506" max="10756" width="9.109375" style="31"/>
    <col min="10757" max="10757" width="42.5546875" style="31" customWidth="1"/>
    <col min="10758" max="10761" width="24.33203125" style="31" customWidth="1"/>
    <col min="10762" max="11012" width="9.109375" style="31"/>
    <col min="11013" max="11013" width="42.5546875" style="31" customWidth="1"/>
    <col min="11014" max="11017" width="24.33203125" style="31" customWidth="1"/>
    <col min="11018" max="11268" width="9.109375" style="31"/>
    <col min="11269" max="11269" width="42.5546875" style="31" customWidth="1"/>
    <col min="11270" max="11273" width="24.33203125" style="31" customWidth="1"/>
    <col min="11274" max="11524" width="9.109375" style="31"/>
    <col min="11525" max="11525" width="42.5546875" style="31" customWidth="1"/>
    <col min="11526" max="11529" width="24.33203125" style="31" customWidth="1"/>
    <col min="11530" max="11780" width="9.109375" style="31"/>
    <col min="11781" max="11781" width="42.5546875" style="31" customWidth="1"/>
    <col min="11782" max="11785" width="24.33203125" style="31" customWidth="1"/>
    <col min="11786" max="12036" width="9.109375" style="31"/>
    <col min="12037" max="12037" width="42.5546875" style="31" customWidth="1"/>
    <col min="12038" max="12041" width="24.33203125" style="31" customWidth="1"/>
    <col min="12042" max="12292" width="9.109375" style="31"/>
    <col min="12293" max="12293" width="42.5546875" style="31" customWidth="1"/>
    <col min="12294" max="12297" width="24.33203125" style="31" customWidth="1"/>
    <col min="12298" max="12548" width="9.109375" style="31"/>
    <col min="12549" max="12549" width="42.5546875" style="31" customWidth="1"/>
    <col min="12550" max="12553" width="24.33203125" style="31" customWidth="1"/>
    <col min="12554" max="12804" width="9.109375" style="31"/>
    <col min="12805" max="12805" width="42.5546875" style="31" customWidth="1"/>
    <col min="12806" max="12809" width="24.33203125" style="31" customWidth="1"/>
    <col min="12810" max="13060" width="9.109375" style="31"/>
    <col min="13061" max="13061" width="42.5546875" style="31" customWidth="1"/>
    <col min="13062" max="13065" width="24.33203125" style="31" customWidth="1"/>
    <col min="13066" max="13316" width="9.109375" style="31"/>
    <col min="13317" max="13317" width="42.5546875" style="31" customWidth="1"/>
    <col min="13318" max="13321" width="24.33203125" style="31" customWidth="1"/>
    <col min="13322" max="13572" width="9.109375" style="31"/>
    <col min="13573" max="13573" width="42.5546875" style="31" customWidth="1"/>
    <col min="13574" max="13577" width="24.33203125" style="31" customWidth="1"/>
    <col min="13578" max="13828" width="9.109375" style="31"/>
    <col min="13829" max="13829" width="42.5546875" style="31" customWidth="1"/>
    <col min="13830" max="13833" width="24.33203125" style="31" customWidth="1"/>
    <col min="13834" max="14084" width="9.109375" style="31"/>
    <col min="14085" max="14085" width="42.5546875" style="31" customWidth="1"/>
    <col min="14086" max="14089" width="24.33203125" style="31" customWidth="1"/>
    <col min="14090" max="14340" width="9.109375" style="31"/>
    <col min="14341" max="14341" width="42.5546875" style="31" customWidth="1"/>
    <col min="14342" max="14345" width="24.33203125" style="31" customWidth="1"/>
    <col min="14346" max="14596" width="9.109375" style="31"/>
    <col min="14597" max="14597" width="42.5546875" style="31" customWidth="1"/>
    <col min="14598" max="14601" width="24.33203125" style="31" customWidth="1"/>
    <col min="14602" max="14852" width="9.109375" style="31"/>
    <col min="14853" max="14853" width="42.5546875" style="31" customWidth="1"/>
    <col min="14854" max="14857" width="24.33203125" style="31" customWidth="1"/>
    <col min="14858" max="15108" width="9.109375" style="31"/>
    <col min="15109" max="15109" width="42.5546875" style="31" customWidth="1"/>
    <col min="15110" max="15113" width="24.33203125" style="31" customWidth="1"/>
    <col min="15114" max="15364" width="9.109375" style="31"/>
    <col min="15365" max="15365" width="42.5546875" style="31" customWidth="1"/>
    <col min="15366" max="15369" width="24.33203125" style="31" customWidth="1"/>
    <col min="15370" max="15620" width="9.109375" style="31"/>
    <col min="15621" max="15621" width="42.5546875" style="31" customWidth="1"/>
    <col min="15622" max="15625" width="24.33203125" style="31" customWidth="1"/>
    <col min="15626" max="15876" width="9.109375" style="31"/>
    <col min="15877" max="15877" width="42.5546875" style="31" customWidth="1"/>
    <col min="15878" max="15881" width="24.33203125" style="31" customWidth="1"/>
    <col min="15882" max="16132" width="9.109375" style="31"/>
    <col min="16133" max="16133" width="42.5546875" style="31" customWidth="1"/>
    <col min="16134" max="16137" width="24.33203125" style="31" customWidth="1"/>
    <col min="16138" max="16384" width="9.109375" style="31"/>
  </cols>
  <sheetData>
    <row r="1" spans="1:14">
      <c r="E1" s="713" t="s">
        <v>198</v>
      </c>
      <c r="F1" s="713"/>
      <c r="G1" s="713"/>
      <c r="H1" s="713"/>
      <c r="I1" s="713"/>
    </row>
    <row r="3" spans="1:14" s="33" customFormat="1" ht="15.75" customHeight="1">
      <c r="A3" s="716" t="s">
        <v>678</v>
      </c>
      <c r="B3" s="716"/>
      <c r="C3" s="716"/>
      <c r="D3" s="716"/>
      <c r="E3" s="716"/>
      <c r="F3" s="716"/>
      <c r="G3" s="716"/>
      <c r="H3" s="716"/>
      <c r="I3" s="716"/>
    </row>
    <row r="4" spans="1:14" ht="14.4" thickBot="1">
      <c r="B4" s="34"/>
      <c r="C4" s="34"/>
      <c r="D4" s="34"/>
      <c r="E4" s="34"/>
      <c r="F4" s="34"/>
      <c r="G4" s="34"/>
      <c r="H4" s="34"/>
      <c r="I4" s="34"/>
    </row>
    <row r="5" spans="1:14" ht="67.5" customHeight="1" thickBot="1">
      <c r="A5" s="278" t="s">
        <v>199</v>
      </c>
      <c r="B5" s="534" t="s">
        <v>200</v>
      </c>
      <c r="C5" s="279" t="s">
        <v>201</v>
      </c>
      <c r="D5" s="279" t="s">
        <v>202</v>
      </c>
      <c r="E5" s="279" t="s">
        <v>203</v>
      </c>
      <c r="F5" s="279" t="s">
        <v>357</v>
      </c>
      <c r="G5" s="279" t="s">
        <v>408</v>
      </c>
      <c r="H5" s="279" t="s">
        <v>204</v>
      </c>
      <c r="I5" s="449" t="s">
        <v>404</v>
      </c>
    </row>
    <row r="6" spans="1:14" ht="23.25" customHeight="1">
      <c r="A6" s="280">
        <v>1</v>
      </c>
      <c r="B6" s="535" t="s">
        <v>453</v>
      </c>
      <c r="C6" s="2">
        <v>181</v>
      </c>
      <c r="D6" s="2">
        <v>32</v>
      </c>
      <c r="E6" s="2">
        <v>62</v>
      </c>
      <c r="F6" s="353">
        <v>5</v>
      </c>
      <c r="G6" s="353">
        <v>5</v>
      </c>
      <c r="H6" s="448">
        <f>SUM(C6:G6)</f>
        <v>285</v>
      </c>
      <c r="I6" s="682">
        <f>H6/10830</f>
        <v>2.6315789473684209E-2</v>
      </c>
      <c r="K6" s="1"/>
      <c r="L6" s="1"/>
      <c r="M6" s="1"/>
      <c r="N6" s="35"/>
    </row>
    <row r="7" spans="1:14" ht="20.25" customHeight="1">
      <c r="A7" s="532">
        <v>2</v>
      </c>
      <c r="B7" s="536" t="s">
        <v>205</v>
      </c>
      <c r="C7" s="533">
        <v>48</v>
      </c>
      <c r="D7" s="533">
        <v>12</v>
      </c>
      <c r="E7" s="533">
        <v>11</v>
      </c>
      <c r="F7" s="533">
        <v>1</v>
      </c>
      <c r="G7" s="533">
        <v>1</v>
      </c>
      <c r="H7" s="531">
        <f t="shared" ref="H7:H10" si="0">SUM(C7:G7)</f>
        <v>73</v>
      </c>
      <c r="I7" s="682">
        <f>H7/10830</f>
        <v>6.7405355493998153E-3</v>
      </c>
      <c r="K7" s="1"/>
      <c r="L7" s="1"/>
      <c r="M7" s="1"/>
      <c r="N7" s="35"/>
    </row>
    <row r="8" spans="1:14" ht="26.25" customHeight="1">
      <c r="A8" s="280">
        <v>3</v>
      </c>
      <c r="B8" s="535" t="s">
        <v>679</v>
      </c>
      <c r="C8" s="2">
        <v>58</v>
      </c>
      <c r="D8" s="2">
        <v>17</v>
      </c>
      <c r="E8" s="2">
        <v>10</v>
      </c>
      <c r="F8" s="353">
        <v>1</v>
      </c>
      <c r="G8" s="353">
        <v>0</v>
      </c>
      <c r="H8" s="448">
        <f t="shared" si="0"/>
        <v>86</v>
      </c>
      <c r="I8" s="682">
        <f t="shared" ref="I8:I11" si="1">H8/10830</f>
        <v>7.9409048938134819E-3</v>
      </c>
      <c r="K8" s="1"/>
      <c r="L8" s="1"/>
      <c r="M8" s="1"/>
      <c r="N8" s="35"/>
    </row>
    <row r="9" spans="1:14" ht="17.25" customHeight="1">
      <c r="A9" s="532">
        <v>4</v>
      </c>
      <c r="B9" s="536" t="s">
        <v>206</v>
      </c>
      <c r="C9" s="533">
        <v>131</v>
      </c>
      <c r="D9" s="533">
        <v>19</v>
      </c>
      <c r="E9" s="533">
        <v>21</v>
      </c>
      <c r="F9" s="533">
        <v>3</v>
      </c>
      <c r="G9" s="533">
        <v>1</v>
      </c>
      <c r="H9" s="531">
        <f t="shared" si="0"/>
        <v>175</v>
      </c>
      <c r="I9" s="682">
        <f t="shared" si="1"/>
        <v>1.6158818097876268E-2</v>
      </c>
      <c r="K9" s="1"/>
      <c r="L9" s="1"/>
      <c r="M9" s="1"/>
      <c r="N9" s="35"/>
    </row>
    <row r="10" spans="1:14" s="370" customFormat="1" ht="22.5" customHeight="1">
      <c r="A10" s="280">
        <v>5</v>
      </c>
      <c r="B10" s="535" t="s">
        <v>454</v>
      </c>
      <c r="C10" s="2">
        <v>633</v>
      </c>
      <c r="D10" s="2" t="s">
        <v>235</v>
      </c>
      <c r="E10" s="2">
        <v>447</v>
      </c>
      <c r="F10" s="353" t="s">
        <v>235</v>
      </c>
      <c r="G10" s="353" t="s">
        <v>235</v>
      </c>
      <c r="H10" s="448">
        <f t="shared" si="0"/>
        <v>1080</v>
      </c>
      <c r="I10" s="682">
        <f>H10/10830</f>
        <v>9.9722991689750698E-2</v>
      </c>
      <c r="K10" s="371"/>
      <c r="L10" s="371"/>
      <c r="M10" s="371"/>
      <c r="N10" s="371"/>
    </row>
    <row r="11" spans="1:14" ht="22.5" customHeight="1" thickBot="1">
      <c r="A11" s="714" t="s">
        <v>182</v>
      </c>
      <c r="B11" s="715"/>
      <c r="C11" s="373">
        <f>SUM(C6:C10)</f>
        <v>1051</v>
      </c>
      <c r="D11" s="372">
        <f>SUM(D6:D10)</f>
        <v>80</v>
      </c>
      <c r="E11" s="373">
        <f>SUM(E6:E10)</f>
        <v>551</v>
      </c>
      <c r="F11" s="372">
        <f>SUM(F6:F10)</f>
        <v>10</v>
      </c>
      <c r="G11" s="372">
        <f>SUM(G6:G10)</f>
        <v>7</v>
      </c>
      <c r="H11" s="488">
        <f>C11+D11+E11+F11+G11</f>
        <v>1699</v>
      </c>
      <c r="I11" s="683">
        <f t="shared" si="1"/>
        <v>0.15687903970452446</v>
      </c>
      <c r="L11" s="34"/>
      <c r="M11" s="34"/>
      <c r="N11" s="34"/>
    </row>
    <row r="12" spans="1:14">
      <c r="A12" s="36"/>
    </row>
    <row r="13" spans="1:14">
      <c r="A13" s="36"/>
    </row>
    <row r="14" spans="1:14">
      <c r="A14" s="36"/>
    </row>
    <row r="15" spans="1:14">
      <c r="A15" s="36"/>
    </row>
    <row r="16" spans="1:14">
      <c r="A16" s="36"/>
    </row>
    <row r="17" spans="1:1">
      <c r="A17" s="36"/>
    </row>
    <row r="18" spans="1:1">
      <c r="A18" s="36"/>
    </row>
    <row r="19" spans="1:1">
      <c r="A19" s="36"/>
    </row>
    <row r="20" spans="1:1">
      <c r="A20" s="36"/>
    </row>
    <row r="21" spans="1:1">
      <c r="A21" s="36"/>
    </row>
    <row r="22" spans="1:1">
      <c r="A22" s="36"/>
    </row>
    <row r="23" spans="1:1">
      <c r="A23" s="36"/>
    </row>
    <row r="147" spans="3:7">
      <c r="C147" s="32">
        <f>SUM(C6:C81)</f>
        <v>2102</v>
      </c>
      <c r="D147" s="32">
        <f>SUM(D6:D81)</f>
        <v>160</v>
      </c>
      <c r="E147" s="32">
        <f>SUM(E6:E81)</f>
        <v>1102</v>
      </c>
      <c r="G147" s="32">
        <f>SUM(G6:G81)</f>
        <v>14</v>
      </c>
    </row>
    <row r="148" spans="3:7">
      <c r="C148" s="32">
        <f>SUM(C82:C86)</f>
        <v>0</v>
      </c>
      <c r="D148" s="32">
        <f t="shared" ref="D148:G148" si="2">SUM(D82:D86)</f>
        <v>0</v>
      </c>
      <c r="E148" s="32">
        <f t="shared" si="2"/>
        <v>0</v>
      </c>
      <c r="G148" s="32">
        <f t="shared" si="2"/>
        <v>0</v>
      </c>
    </row>
    <row r="149" spans="3:7">
      <c r="C149" s="32">
        <f>SUM(C87:C143)</f>
        <v>0</v>
      </c>
      <c r="D149" s="32">
        <f t="shared" ref="D149:G149" si="3">SUM(D87:D143)</f>
        <v>0</v>
      </c>
      <c r="E149" s="32">
        <f t="shared" si="3"/>
        <v>0</v>
      </c>
      <c r="G149" s="32">
        <f t="shared" si="3"/>
        <v>0</v>
      </c>
    </row>
  </sheetData>
  <mergeCells count="3">
    <mergeCell ref="E1:I1"/>
    <mergeCell ref="A11:B11"/>
    <mergeCell ref="A3:I3"/>
  </mergeCells>
  <printOptions horizontalCentered="1"/>
  <pageMargins left="0.39370078740157483" right="0.39370078740157483" top="0.98425196850393704" bottom="0.39370078740157483" header="0" footer="0"/>
  <pageSetup paperSize="9" scale="96" fitToHeight="0" orientation="landscape" r:id="rId1"/>
  <drawing r:id="rId2"/>
</worksheet>
</file>

<file path=xl/worksheets/sheet7.xml><?xml version="1.0" encoding="utf-8"?>
<worksheet xmlns="http://schemas.openxmlformats.org/spreadsheetml/2006/main" xmlns:r="http://schemas.openxmlformats.org/officeDocument/2006/relationships">
  <sheetPr>
    <tabColor rgb="FF16365C"/>
    <pageSetUpPr fitToPage="1"/>
  </sheetPr>
  <dimension ref="A1:DZ93"/>
  <sheetViews>
    <sheetView tabSelected="1" view="pageBreakPreview" zoomScale="110" zoomScaleNormal="100" zoomScaleSheetLayoutView="110" workbookViewId="0">
      <pane ySplit="7" topLeftCell="A64" activePane="bottomLeft" state="frozen"/>
      <selection activeCell="P19" sqref="P19"/>
      <selection pane="bottomLeft" activeCell="A74" sqref="A74:M81"/>
    </sheetView>
  </sheetViews>
  <sheetFormatPr defaultColWidth="4.6640625" defaultRowHeight="13.2"/>
  <cols>
    <col min="1" max="1" width="5.33203125" style="3" customWidth="1"/>
    <col min="2" max="2" width="31.33203125" style="37" bestFit="1" customWidth="1"/>
    <col min="3" max="3" width="6.109375" style="3" customWidth="1"/>
    <col min="4" max="4" width="14.88671875" style="5" customWidth="1"/>
    <col min="5" max="5" width="6.109375" style="38" customWidth="1"/>
    <col min="6" max="6" width="14.109375" style="5" bestFit="1" customWidth="1"/>
    <col min="7" max="7" width="6.109375" style="38" customWidth="1"/>
    <col min="8" max="8" width="15" style="5" customWidth="1"/>
    <col min="9" max="9" width="7.6640625" style="38" customWidth="1"/>
    <col min="10" max="10" width="7.6640625" style="3" customWidth="1"/>
    <col min="11" max="11" width="14.88671875" style="39" customWidth="1"/>
    <col min="12" max="12" width="11.44140625" style="5" customWidth="1"/>
    <col min="13" max="13" width="10.6640625" style="5" customWidth="1"/>
    <col min="14" max="14" width="9.109375" style="450" customWidth="1"/>
    <col min="15" max="15" width="19.109375" style="450" customWidth="1"/>
    <col min="16" max="16" width="20.6640625" style="450" customWidth="1"/>
    <col min="17" max="17" width="16.6640625" style="450" customWidth="1"/>
    <col min="18" max="130" width="9.109375" style="450" customWidth="1"/>
    <col min="131" max="255" width="9.109375" style="7" customWidth="1"/>
    <col min="256" max="256" width="4.6640625" style="7"/>
    <col min="257" max="257" width="5.33203125" style="7" customWidth="1"/>
    <col min="258" max="258" width="31.33203125" style="7" bestFit="1" customWidth="1"/>
    <col min="259" max="259" width="6.109375" style="7" customWidth="1"/>
    <col min="260" max="260" width="14.88671875" style="7" customWidth="1"/>
    <col min="261" max="261" width="6.109375" style="7" customWidth="1"/>
    <col min="262" max="262" width="14.109375" style="7" bestFit="1" customWidth="1"/>
    <col min="263" max="263" width="6.109375" style="7" customWidth="1"/>
    <col min="264" max="264" width="15" style="7" customWidth="1"/>
    <col min="265" max="266" width="7.6640625" style="7" customWidth="1"/>
    <col min="267" max="267" width="14.88671875" style="7" customWidth="1"/>
    <col min="268" max="269" width="11.44140625" style="7" customWidth="1"/>
    <col min="270" max="511" width="9.109375" style="7" customWidth="1"/>
    <col min="512" max="512" width="4.6640625" style="7"/>
    <col min="513" max="513" width="5.33203125" style="7" customWidth="1"/>
    <col min="514" max="514" width="31.33203125" style="7" bestFit="1" customWidth="1"/>
    <col min="515" max="515" width="6.109375" style="7" customWidth="1"/>
    <col min="516" max="516" width="14.88671875" style="7" customWidth="1"/>
    <col min="517" max="517" width="6.109375" style="7" customWidth="1"/>
    <col min="518" max="518" width="14.109375" style="7" bestFit="1" customWidth="1"/>
    <col min="519" max="519" width="6.109375" style="7" customWidth="1"/>
    <col min="520" max="520" width="15" style="7" customWidth="1"/>
    <col min="521" max="522" width="7.6640625" style="7" customWidth="1"/>
    <col min="523" max="523" width="14.88671875" style="7" customWidth="1"/>
    <col min="524" max="525" width="11.44140625" style="7" customWidth="1"/>
    <col min="526" max="767" width="9.109375" style="7" customWidth="1"/>
    <col min="768" max="768" width="4.6640625" style="7"/>
    <col min="769" max="769" width="5.33203125" style="7" customWidth="1"/>
    <col min="770" max="770" width="31.33203125" style="7" bestFit="1" customWidth="1"/>
    <col min="771" max="771" width="6.109375" style="7" customWidth="1"/>
    <col min="772" max="772" width="14.88671875" style="7" customWidth="1"/>
    <col min="773" max="773" width="6.109375" style="7" customWidth="1"/>
    <col min="774" max="774" width="14.109375" style="7" bestFit="1" customWidth="1"/>
    <col min="775" max="775" width="6.109375" style="7" customWidth="1"/>
    <col min="776" max="776" width="15" style="7" customWidth="1"/>
    <col min="777" max="778" width="7.6640625" style="7" customWidth="1"/>
    <col min="779" max="779" width="14.88671875" style="7" customWidth="1"/>
    <col min="780" max="781" width="11.44140625" style="7" customWidth="1"/>
    <col min="782" max="1023" width="9.109375" style="7" customWidth="1"/>
    <col min="1024" max="1024" width="4.6640625" style="7"/>
    <col min="1025" max="1025" width="5.33203125" style="7" customWidth="1"/>
    <col min="1026" max="1026" width="31.33203125" style="7" bestFit="1" customWidth="1"/>
    <col min="1027" max="1027" width="6.109375" style="7" customWidth="1"/>
    <col min="1028" max="1028" width="14.88671875" style="7" customWidth="1"/>
    <col min="1029" max="1029" width="6.109375" style="7" customWidth="1"/>
    <col min="1030" max="1030" width="14.109375" style="7" bestFit="1" customWidth="1"/>
    <col min="1031" max="1031" width="6.109375" style="7" customWidth="1"/>
    <col min="1032" max="1032" width="15" style="7" customWidth="1"/>
    <col min="1033" max="1034" width="7.6640625" style="7" customWidth="1"/>
    <col min="1035" max="1035" width="14.88671875" style="7" customWidth="1"/>
    <col min="1036" max="1037" width="11.44140625" style="7" customWidth="1"/>
    <col min="1038" max="1279" width="9.109375" style="7" customWidth="1"/>
    <col min="1280" max="1280" width="4.6640625" style="7"/>
    <col min="1281" max="1281" width="5.33203125" style="7" customWidth="1"/>
    <col min="1282" max="1282" width="31.33203125" style="7" bestFit="1" customWidth="1"/>
    <col min="1283" max="1283" width="6.109375" style="7" customWidth="1"/>
    <col min="1284" max="1284" width="14.88671875" style="7" customWidth="1"/>
    <col min="1285" max="1285" width="6.109375" style="7" customWidth="1"/>
    <col min="1286" max="1286" width="14.109375" style="7" bestFit="1" customWidth="1"/>
    <col min="1287" max="1287" width="6.109375" style="7" customWidth="1"/>
    <col min="1288" max="1288" width="15" style="7" customWidth="1"/>
    <col min="1289" max="1290" width="7.6640625" style="7" customWidth="1"/>
    <col min="1291" max="1291" width="14.88671875" style="7" customWidth="1"/>
    <col min="1292" max="1293" width="11.44140625" style="7" customWidth="1"/>
    <col min="1294" max="1535" width="9.109375" style="7" customWidth="1"/>
    <col min="1536" max="1536" width="4.6640625" style="7"/>
    <col min="1537" max="1537" width="5.33203125" style="7" customWidth="1"/>
    <col min="1538" max="1538" width="31.33203125" style="7" bestFit="1" customWidth="1"/>
    <col min="1539" max="1539" width="6.109375" style="7" customWidth="1"/>
    <col min="1540" max="1540" width="14.88671875" style="7" customWidth="1"/>
    <col min="1541" max="1541" width="6.109375" style="7" customWidth="1"/>
    <col min="1542" max="1542" width="14.109375" style="7" bestFit="1" customWidth="1"/>
    <col min="1543" max="1543" width="6.109375" style="7" customWidth="1"/>
    <col min="1544" max="1544" width="15" style="7" customWidth="1"/>
    <col min="1545" max="1546" width="7.6640625" style="7" customWidth="1"/>
    <col min="1547" max="1547" width="14.88671875" style="7" customWidth="1"/>
    <col min="1548" max="1549" width="11.44140625" style="7" customWidth="1"/>
    <col min="1550" max="1791" width="9.109375" style="7" customWidth="1"/>
    <col min="1792" max="1792" width="4.6640625" style="7"/>
    <col min="1793" max="1793" width="5.33203125" style="7" customWidth="1"/>
    <col min="1794" max="1794" width="31.33203125" style="7" bestFit="1" customWidth="1"/>
    <col min="1795" max="1795" width="6.109375" style="7" customWidth="1"/>
    <col min="1796" max="1796" width="14.88671875" style="7" customWidth="1"/>
    <col min="1797" max="1797" width="6.109375" style="7" customWidth="1"/>
    <col min="1798" max="1798" width="14.109375" style="7" bestFit="1" customWidth="1"/>
    <col min="1799" max="1799" width="6.109375" style="7" customWidth="1"/>
    <col min="1800" max="1800" width="15" style="7" customWidth="1"/>
    <col min="1801" max="1802" width="7.6640625" style="7" customWidth="1"/>
    <col min="1803" max="1803" width="14.88671875" style="7" customWidth="1"/>
    <col min="1804" max="1805" width="11.44140625" style="7" customWidth="1"/>
    <col min="1806" max="2047" width="9.109375" style="7" customWidth="1"/>
    <col min="2048" max="2048" width="4.6640625" style="7"/>
    <col min="2049" max="2049" width="5.33203125" style="7" customWidth="1"/>
    <col min="2050" max="2050" width="31.33203125" style="7" bestFit="1" customWidth="1"/>
    <col min="2051" max="2051" width="6.109375" style="7" customWidth="1"/>
    <col min="2052" max="2052" width="14.88671875" style="7" customWidth="1"/>
    <col min="2053" max="2053" width="6.109375" style="7" customWidth="1"/>
    <col min="2054" max="2054" width="14.109375" style="7" bestFit="1" customWidth="1"/>
    <col min="2055" max="2055" width="6.109375" style="7" customWidth="1"/>
    <col min="2056" max="2056" width="15" style="7" customWidth="1"/>
    <col min="2057" max="2058" width="7.6640625" style="7" customWidth="1"/>
    <col min="2059" max="2059" width="14.88671875" style="7" customWidth="1"/>
    <col min="2060" max="2061" width="11.44140625" style="7" customWidth="1"/>
    <col min="2062" max="2303" width="9.109375" style="7" customWidth="1"/>
    <col min="2304" max="2304" width="4.6640625" style="7"/>
    <col min="2305" max="2305" width="5.33203125" style="7" customWidth="1"/>
    <col min="2306" max="2306" width="31.33203125" style="7" bestFit="1" customWidth="1"/>
    <col min="2307" max="2307" width="6.109375" style="7" customWidth="1"/>
    <col min="2308" max="2308" width="14.88671875" style="7" customWidth="1"/>
    <col min="2309" max="2309" width="6.109375" style="7" customWidth="1"/>
    <col min="2310" max="2310" width="14.109375" style="7" bestFit="1" customWidth="1"/>
    <col min="2311" max="2311" width="6.109375" style="7" customWidth="1"/>
    <col min="2312" max="2312" width="15" style="7" customWidth="1"/>
    <col min="2313" max="2314" width="7.6640625" style="7" customWidth="1"/>
    <col min="2315" max="2315" width="14.88671875" style="7" customWidth="1"/>
    <col min="2316" max="2317" width="11.44140625" style="7" customWidth="1"/>
    <col min="2318" max="2559" width="9.109375" style="7" customWidth="1"/>
    <col min="2560" max="2560" width="4.6640625" style="7"/>
    <col min="2561" max="2561" width="5.33203125" style="7" customWidth="1"/>
    <col min="2562" max="2562" width="31.33203125" style="7" bestFit="1" customWidth="1"/>
    <col min="2563" max="2563" width="6.109375" style="7" customWidth="1"/>
    <col min="2564" max="2564" width="14.88671875" style="7" customWidth="1"/>
    <col min="2565" max="2565" width="6.109375" style="7" customWidth="1"/>
    <col min="2566" max="2566" width="14.109375" style="7" bestFit="1" customWidth="1"/>
    <col min="2567" max="2567" width="6.109375" style="7" customWidth="1"/>
    <col min="2568" max="2568" width="15" style="7" customWidth="1"/>
    <col min="2569" max="2570" width="7.6640625" style="7" customWidth="1"/>
    <col min="2571" max="2571" width="14.88671875" style="7" customWidth="1"/>
    <col min="2572" max="2573" width="11.44140625" style="7" customWidth="1"/>
    <col min="2574" max="2815" width="9.109375" style="7" customWidth="1"/>
    <col min="2816" max="2816" width="4.6640625" style="7"/>
    <col min="2817" max="2817" width="5.33203125" style="7" customWidth="1"/>
    <col min="2818" max="2818" width="31.33203125" style="7" bestFit="1" customWidth="1"/>
    <col min="2819" max="2819" width="6.109375" style="7" customWidth="1"/>
    <col min="2820" max="2820" width="14.88671875" style="7" customWidth="1"/>
    <col min="2821" max="2821" width="6.109375" style="7" customWidth="1"/>
    <col min="2822" max="2822" width="14.109375" style="7" bestFit="1" customWidth="1"/>
    <col min="2823" max="2823" width="6.109375" style="7" customWidth="1"/>
    <col min="2824" max="2824" width="15" style="7" customWidth="1"/>
    <col min="2825" max="2826" width="7.6640625" style="7" customWidth="1"/>
    <col min="2827" max="2827" width="14.88671875" style="7" customWidth="1"/>
    <col min="2828" max="2829" width="11.44140625" style="7" customWidth="1"/>
    <col min="2830" max="3071" width="9.109375" style="7" customWidth="1"/>
    <col min="3072" max="3072" width="4.6640625" style="7"/>
    <col min="3073" max="3073" width="5.33203125" style="7" customWidth="1"/>
    <col min="3074" max="3074" width="31.33203125" style="7" bestFit="1" customWidth="1"/>
    <col min="3075" max="3075" width="6.109375" style="7" customWidth="1"/>
    <col min="3076" max="3076" width="14.88671875" style="7" customWidth="1"/>
    <col min="3077" max="3077" width="6.109375" style="7" customWidth="1"/>
    <col min="3078" max="3078" width="14.109375" style="7" bestFit="1" customWidth="1"/>
    <col min="3079" max="3079" width="6.109375" style="7" customWidth="1"/>
    <col min="3080" max="3080" width="15" style="7" customWidth="1"/>
    <col min="3081" max="3082" width="7.6640625" style="7" customWidth="1"/>
    <col min="3083" max="3083" width="14.88671875" style="7" customWidth="1"/>
    <col min="3084" max="3085" width="11.44140625" style="7" customWidth="1"/>
    <col min="3086" max="3327" width="9.109375" style="7" customWidth="1"/>
    <col min="3328" max="3328" width="4.6640625" style="7"/>
    <col min="3329" max="3329" width="5.33203125" style="7" customWidth="1"/>
    <col min="3330" max="3330" width="31.33203125" style="7" bestFit="1" customWidth="1"/>
    <col min="3331" max="3331" width="6.109375" style="7" customWidth="1"/>
    <col min="3332" max="3332" width="14.88671875" style="7" customWidth="1"/>
    <col min="3333" max="3333" width="6.109375" style="7" customWidth="1"/>
    <col min="3334" max="3334" width="14.109375" style="7" bestFit="1" customWidth="1"/>
    <col min="3335" max="3335" width="6.109375" style="7" customWidth="1"/>
    <col min="3336" max="3336" width="15" style="7" customWidth="1"/>
    <col min="3337" max="3338" width="7.6640625" style="7" customWidth="1"/>
    <col min="3339" max="3339" width="14.88671875" style="7" customWidth="1"/>
    <col min="3340" max="3341" width="11.44140625" style="7" customWidth="1"/>
    <col min="3342" max="3583" width="9.109375" style="7" customWidth="1"/>
    <col min="3584" max="3584" width="4.6640625" style="7"/>
    <col min="3585" max="3585" width="5.33203125" style="7" customWidth="1"/>
    <col min="3586" max="3586" width="31.33203125" style="7" bestFit="1" customWidth="1"/>
    <col min="3587" max="3587" width="6.109375" style="7" customWidth="1"/>
    <col min="3588" max="3588" width="14.88671875" style="7" customWidth="1"/>
    <col min="3589" max="3589" width="6.109375" style="7" customWidth="1"/>
    <col min="3590" max="3590" width="14.109375" style="7" bestFit="1" customWidth="1"/>
    <col min="3591" max="3591" width="6.109375" style="7" customWidth="1"/>
    <col min="3592" max="3592" width="15" style="7" customWidth="1"/>
    <col min="3593" max="3594" width="7.6640625" style="7" customWidth="1"/>
    <col min="3595" max="3595" width="14.88671875" style="7" customWidth="1"/>
    <col min="3596" max="3597" width="11.44140625" style="7" customWidth="1"/>
    <col min="3598" max="3839" width="9.109375" style="7" customWidth="1"/>
    <col min="3840" max="3840" width="4.6640625" style="7"/>
    <col min="3841" max="3841" width="5.33203125" style="7" customWidth="1"/>
    <col min="3842" max="3842" width="31.33203125" style="7" bestFit="1" customWidth="1"/>
    <col min="3843" max="3843" width="6.109375" style="7" customWidth="1"/>
    <col min="3844" max="3844" width="14.88671875" style="7" customWidth="1"/>
    <col min="3845" max="3845" width="6.109375" style="7" customWidth="1"/>
    <col min="3846" max="3846" width="14.109375" style="7" bestFit="1" customWidth="1"/>
    <col min="3847" max="3847" width="6.109375" style="7" customWidth="1"/>
    <col min="3848" max="3848" width="15" style="7" customWidth="1"/>
    <col min="3849" max="3850" width="7.6640625" style="7" customWidth="1"/>
    <col min="3851" max="3851" width="14.88671875" style="7" customWidth="1"/>
    <col min="3852" max="3853" width="11.44140625" style="7" customWidth="1"/>
    <col min="3854" max="4095" width="9.109375" style="7" customWidth="1"/>
    <col min="4096" max="4096" width="4.6640625" style="7"/>
    <col min="4097" max="4097" width="5.33203125" style="7" customWidth="1"/>
    <col min="4098" max="4098" width="31.33203125" style="7" bestFit="1" customWidth="1"/>
    <col min="4099" max="4099" width="6.109375" style="7" customWidth="1"/>
    <col min="4100" max="4100" width="14.88671875" style="7" customWidth="1"/>
    <col min="4101" max="4101" width="6.109375" style="7" customWidth="1"/>
    <col min="4102" max="4102" width="14.109375" style="7" bestFit="1" customWidth="1"/>
    <col min="4103" max="4103" width="6.109375" style="7" customWidth="1"/>
    <col min="4104" max="4104" width="15" style="7" customWidth="1"/>
    <col min="4105" max="4106" width="7.6640625" style="7" customWidth="1"/>
    <col min="4107" max="4107" width="14.88671875" style="7" customWidth="1"/>
    <col min="4108" max="4109" width="11.44140625" style="7" customWidth="1"/>
    <col min="4110" max="4351" width="9.109375" style="7" customWidth="1"/>
    <col min="4352" max="4352" width="4.6640625" style="7"/>
    <col min="4353" max="4353" width="5.33203125" style="7" customWidth="1"/>
    <col min="4354" max="4354" width="31.33203125" style="7" bestFit="1" customWidth="1"/>
    <col min="4355" max="4355" width="6.109375" style="7" customWidth="1"/>
    <col min="4356" max="4356" width="14.88671875" style="7" customWidth="1"/>
    <col min="4357" max="4357" width="6.109375" style="7" customWidth="1"/>
    <col min="4358" max="4358" width="14.109375" style="7" bestFit="1" customWidth="1"/>
    <col min="4359" max="4359" width="6.109375" style="7" customWidth="1"/>
    <col min="4360" max="4360" width="15" style="7" customWidth="1"/>
    <col min="4361" max="4362" width="7.6640625" style="7" customWidth="1"/>
    <col min="4363" max="4363" width="14.88671875" style="7" customWidth="1"/>
    <col min="4364" max="4365" width="11.44140625" style="7" customWidth="1"/>
    <col min="4366" max="4607" width="9.109375" style="7" customWidth="1"/>
    <col min="4608" max="4608" width="4.6640625" style="7"/>
    <col min="4609" max="4609" width="5.33203125" style="7" customWidth="1"/>
    <col min="4610" max="4610" width="31.33203125" style="7" bestFit="1" customWidth="1"/>
    <col min="4611" max="4611" width="6.109375" style="7" customWidth="1"/>
    <col min="4612" max="4612" width="14.88671875" style="7" customWidth="1"/>
    <col min="4613" max="4613" width="6.109375" style="7" customWidth="1"/>
    <col min="4614" max="4614" width="14.109375" style="7" bestFit="1" customWidth="1"/>
    <col min="4615" max="4615" width="6.109375" style="7" customWidth="1"/>
    <col min="4616" max="4616" width="15" style="7" customWidth="1"/>
    <col min="4617" max="4618" width="7.6640625" style="7" customWidth="1"/>
    <col min="4619" max="4619" width="14.88671875" style="7" customWidth="1"/>
    <col min="4620" max="4621" width="11.44140625" style="7" customWidth="1"/>
    <col min="4622" max="4863" width="9.109375" style="7" customWidth="1"/>
    <col min="4864" max="4864" width="4.6640625" style="7"/>
    <col min="4865" max="4865" width="5.33203125" style="7" customWidth="1"/>
    <col min="4866" max="4866" width="31.33203125" style="7" bestFit="1" customWidth="1"/>
    <col min="4867" max="4867" width="6.109375" style="7" customWidth="1"/>
    <col min="4868" max="4868" width="14.88671875" style="7" customWidth="1"/>
    <col min="4869" max="4869" width="6.109375" style="7" customWidth="1"/>
    <col min="4870" max="4870" width="14.109375" style="7" bestFit="1" customWidth="1"/>
    <col min="4871" max="4871" width="6.109375" style="7" customWidth="1"/>
    <col min="4872" max="4872" width="15" style="7" customWidth="1"/>
    <col min="4873" max="4874" width="7.6640625" style="7" customWidth="1"/>
    <col min="4875" max="4875" width="14.88671875" style="7" customWidth="1"/>
    <col min="4876" max="4877" width="11.44140625" style="7" customWidth="1"/>
    <col min="4878" max="5119" width="9.109375" style="7" customWidth="1"/>
    <col min="5120" max="5120" width="4.6640625" style="7"/>
    <col min="5121" max="5121" width="5.33203125" style="7" customWidth="1"/>
    <col min="5122" max="5122" width="31.33203125" style="7" bestFit="1" customWidth="1"/>
    <col min="5123" max="5123" width="6.109375" style="7" customWidth="1"/>
    <col min="5124" max="5124" width="14.88671875" style="7" customWidth="1"/>
    <col min="5125" max="5125" width="6.109375" style="7" customWidth="1"/>
    <col min="5126" max="5126" width="14.109375" style="7" bestFit="1" customWidth="1"/>
    <col min="5127" max="5127" width="6.109375" style="7" customWidth="1"/>
    <col min="5128" max="5128" width="15" style="7" customWidth="1"/>
    <col min="5129" max="5130" width="7.6640625" style="7" customWidth="1"/>
    <col min="5131" max="5131" width="14.88671875" style="7" customWidth="1"/>
    <col min="5132" max="5133" width="11.44140625" style="7" customWidth="1"/>
    <col min="5134" max="5375" width="9.109375" style="7" customWidth="1"/>
    <col min="5376" max="5376" width="4.6640625" style="7"/>
    <col min="5377" max="5377" width="5.33203125" style="7" customWidth="1"/>
    <col min="5378" max="5378" width="31.33203125" style="7" bestFit="1" customWidth="1"/>
    <col min="5379" max="5379" width="6.109375" style="7" customWidth="1"/>
    <col min="5380" max="5380" width="14.88671875" style="7" customWidth="1"/>
    <col min="5381" max="5381" width="6.109375" style="7" customWidth="1"/>
    <col min="5382" max="5382" width="14.109375" style="7" bestFit="1" customWidth="1"/>
    <col min="5383" max="5383" width="6.109375" style="7" customWidth="1"/>
    <col min="5384" max="5384" width="15" style="7" customWidth="1"/>
    <col min="5385" max="5386" width="7.6640625" style="7" customWidth="1"/>
    <col min="5387" max="5387" width="14.88671875" style="7" customWidth="1"/>
    <col min="5388" max="5389" width="11.44140625" style="7" customWidth="1"/>
    <col min="5390" max="5631" width="9.109375" style="7" customWidth="1"/>
    <col min="5632" max="5632" width="4.6640625" style="7"/>
    <col min="5633" max="5633" width="5.33203125" style="7" customWidth="1"/>
    <col min="5634" max="5634" width="31.33203125" style="7" bestFit="1" customWidth="1"/>
    <col min="5635" max="5635" width="6.109375" style="7" customWidth="1"/>
    <col min="5636" max="5636" width="14.88671875" style="7" customWidth="1"/>
    <col min="5637" max="5637" width="6.109375" style="7" customWidth="1"/>
    <col min="5638" max="5638" width="14.109375" style="7" bestFit="1" customWidth="1"/>
    <col min="5639" max="5639" width="6.109375" style="7" customWidth="1"/>
    <col min="5640" max="5640" width="15" style="7" customWidth="1"/>
    <col min="5641" max="5642" width="7.6640625" style="7" customWidth="1"/>
    <col min="5643" max="5643" width="14.88671875" style="7" customWidth="1"/>
    <col min="5644" max="5645" width="11.44140625" style="7" customWidth="1"/>
    <col min="5646" max="5887" width="9.109375" style="7" customWidth="1"/>
    <col min="5888" max="5888" width="4.6640625" style="7"/>
    <col min="5889" max="5889" width="5.33203125" style="7" customWidth="1"/>
    <col min="5890" max="5890" width="31.33203125" style="7" bestFit="1" customWidth="1"/>
    <col min="5891" max="5891" width="6.109375" style="7" customWidth="1"/>
    <col min="5892" max="5892" width="14.88671875" style="7" customWidth="1"/>
    <col min="5893" max="5893" width="6.109375" style="7" customWidth="1"/>
    <col min="5894" max="5894" width="14.109375" style="7" bestFit="1" customWidth="1"/>
    <col min="5895" max="5895" width="6.109375" style="7" customWidth="1"/>
    <col min="5896" max="5896" width="15" style="7" customWidth="1"/>
    <col min="5897" max="5898" width="7.6640625" style="7" customWidth="1"/>
    <col min="5899" max="5899" width="14.88671875" style="7" customWidth="1"/>
    <col min="5900" max="5901" width="11.44140625" style="7" customWidth="1"/>
    <col min="5902" max="6143" width="9.109375" style="7" customWidth="1"/>
    <col min="6144" max="6144" width="4.6640625" style="7"/>
    <col min="6145" max="6145" width="5.33203125" style="7" customWidth="1"/>
    <col min="6146" max="6146" width="31.33203125" style="7" bestFit="1" customWidth="1"/>
    <col min="6147" max="6147" width="6.109375" style="7" customWidth="1"/>
    <col min="6148" max="6148" width="14.88671875" style="7" customWidth="1"/>
    <col min="6149" max="6149" width="6.109375" style="7" customWidth="1"/>
    <col min="6150" max="6150" width="14.109375" style="7" bestFit="1" customWidth="1"/>
    <col min="6151" max="6151" width="6.109375" style="7" customWidth="1"/>
    <col min="6152" max="6152" width="15" style="7" customWidth="1"/>
    <col min="6153" max="6154" width="7.6640625" style="7" customWidth="1"/>
    <col min="6155" max="6155" width="14.88671875" style="7" customWidth="1"/>
    <col min="6156" max="6157" width="11.44140625" style="7" customWidth="1"/>
    <col min="6158" max="6399" width="9.109375" style="7" customWidth="1"/>
    <col min="6400" max="6400" width="4.6640625" style="7"/>
    <col min="6401" max="6401" width="5.33203125" style="7" customWidth="1"/>
    <col min="6402" max="6402" width="31.33203125" style="7" bestFit="1" customWidth="1"/>
    <col min="6403" max="6403" width="6.109375" style="7" customWidth="1"/>
    <col min="6404" max="6404" width="14.88671875" style="7" customWidth="1"/>
    <col min="6405" max="6405" width="6.109375" style="7" customWidth="1"/>
    <col min="6406" max="6406" width="14.109375" style="7" bestFit="1" customWidth="1"/>
    <col min="6407" max="6407" width="6.109375" style="7" customWidth="1"/>
    <col min="6408" max="6408" width="15" style="7" customWidth="1"/>
    <col min="6409" max="6410" width="7.6640625" style="7" customWidth="1"/>
    <col min="6411" max="6411" width="14.88671875" style="7" customWidth="1"/>
    <col min="6412" max="6413" width="11.44140625" style="7" customWidth="1"/>
    <col min="6414" max="6655" width="9.109375" style="7" customWidth="1"/>
    <col min="6656" max="6656" width="4.6640625" style="7"/>
    <col min="6657" max="6657" width="5.33203125" style="7" customWidth="1"/>
    <col min="6658" max="6658" width="31.33203125" style="7" bestFit="1" customWidth="1"/>
    <col min="6659" max="6659" width="6.109375" style="7" customWidth="1"/>
    <col min="6660" max="6660" width="14.88671875" style="7" customWidth="1"/>
    <col min="6661" max="6661" width="6.109375" style="7" customWidth="1"/>
    <col min="6662" max="6662" width="14.109375" style="7" bestFit="1" customWidth="1"/>
    <col min="6663" max="6663" width="6.109375" style="7" customWidth="1"/>
    <col min="6664" max="6664" width="15" style="7" customWidth="1"/>
    <col min="6665" max="6666" width="7.6640625" style="7" customWidth="1"/>
    <col min="6667" max="6667" width="14.88671875" style="7" customWidth="1"/>
    <col min="6668" max="6669" width="11.44140625" style="7" customWidth="1"/>
    <col min="6670" max="6911" width="9.109375" style="7" customWidth="1"/>
    <col min="6912" max="6912" width="4.6640625" style="7"/>
    <col min="6913" max="6913" width="5.33203125" style="7" customWidth="1"/>
    <col min="6914" max="6914" width="31.33203125" style="7" bestFit="1" customWidth="1"/>
    <col min="6915" max="6915" width="6.109375" style="7" customWidth="1"/>
    <col min="6916" max="6916" width="14.88671875" style="7" customWidth="1"/>
    <col min="6917" max="6917" width="6.109375" style="7" customWidth="1"/>
    <col min="6918" max="6918" width="14.109375" style="7" bestFit="1" customWidth="1"/>
    <col min="6919" max="6919" width="6.109375" style="7" customWidth="1"/>
    <col min="6920" max="6920" width="15" style="7" customWidth="1"/>
    <col min="6921" max="6922" width="7.6640625" style="7" customWidth="1"/>
    <col min="6923" max="6923" width="14.88671875" style="7" customWidth="1"/>
    <col min="6924" max="6925" width="11.44140625" style="7" customWidth="1"/>
    <col min="6926" max="7167" width="9.109375" style="7" customWidth="1"/>
    <col min="7168" max="7168" width="4.6640625" style="7"/>
    <col min="7169" max="7169" width="5.33203125" style="7" customWidth="1"/>
    <col min="7170" max="7170" width="31.33203125" style="7" bestFit="1" customWidth="1"/>
    <col min="7171" max="7171" width="6.109375" style="7" customWidth="1"/>
    <col min="7172" max="7172" width="14.88671875" style="7" customWidth="1"/>
    <col min="7173" max="7173" width="6.109375" style="7" customWidth="1"/>
    <col min="7174" max="7174" width="14.109375" style="7" bestFit="1" customWidth="1"/>
    <col min="7175" max="7175" width="6.109375" style="7" customWidth="1"/>
    <col min="7176" max="7176" width="15" style="7" customWidth="1"/>
    <col min="7177" max="7178" width="7.6640625" style="7" customWidth="1"/>
    <col min="7179" max="7179" width="14.88671875" style="7" customWidth="1"/>
    <col min="7180" max="7181" width="11.44140625" style="7" customWidth="1"/>
    <col min="7182" max="7423" width="9.109375" style="7" customWidth="1"/>
    <col min="7424" max="7424" width="4.6640625" style="7"/>
    <col min="7425" max="7425" width="5.33203125" style="7" customWidth="1"/>
    <col min="7426" max="7426" width="31.33203125" style="7" bestFit="1" customWidth="1"/>
    <col min="7427" max="7427" width="6.109375" style="7" customWidth="1"/>
    <col min="7428" max="7428" width="14.88671875" style="7" customWidth="1"/>
    <col min="7429" max="7429" width="6.109375" style="7" customWidth="1"/>
    <col min="7430" max="7430" width="14.109375" style="7" bestFit="1" customWidth="1"/>
    <col min="7431" max="7431" width="6.109375" style="7" customWidth="1"/>
    <col min="7432" max="7432" width="15" style="7" customWidth="1"/>
    <col min="7433" max="7434" width="7.6640625" style="7" customWidth="1"/>
    <col min="7435" max="7435" width="14.88671875" style="7" customWidth="1"/>
    <col min="7436" max="7437" width="11.44140625" style="7" customWidth="1"/>
    <col min="7438" max="7679" width="9.109375" style="7" customWidth="1"/>
    <col min="7680" max="7680" width="4.6640625" style="7"/>
    <col min="7681" max="7681" width="5.33203125" style="7" customWidth="1"/>
    <col min="7682" max="7682" width="31.33203125" style="7" bestFit="1" customWidth="1"/>
    <col min="7683" max="7683" width="6.109375" style="7" customWidth="1"/>
    <col min="7684" max="7684" width="14.88671875" style="7" customWidth="1"/>
    <col min="7685" max="7685" width="6.109375" style="7" customWidth="1"/>
    <col min="7686" max="7686" width="14.109375" style="7" bestFit="1" customWidth="1"/>
    <col min="7687" max="7687" width="6.109375" style="7" customWidth="1"/>
    <col min="7688" max="7688" width="15" style="7" customWidth="1"/>
    <col min="7689" max="7690" width="7.6640625" style="7" customWidth="1"/>
    <col min="7691" max="7691" width="14.88671875" style="7" customWidth="1"/>
    <col min="7692" max="7693" width="11.44140625" style="7" customWidth="1"/>
    <col min="7694" max="7935" width="9.109375" style="7" customWidth="1"/>
    <col min="7936" max="7936" width="4.6640625" style="7"/>
    <col min="7937" max="7937" width="5.33203125" style="7" customWidth="1"/>
    <col min="7938" max="7938" width="31.33203125" style="7" bestFit="1" customWidth="1"/>
    <col min="7939" max="7939" width="6.109375" style="7" customWidth="1"/>
    <col min="7940" max="7940" width="14.88671875" style="7" customWidth="1"/>
    <col min="7941" max="7941" width="6.109375" style="7" customWidth="1"/>
    <col min="7942" max="7942" width="14.109375" style="7" bestFit="1" customWidth="1"/>
    <col min="7943" max="7943" width="6.109375" style="7" customWidth="1"/>
    <col min="7944" max="7944" width="15" style="7" customWidth="1"/>
    <col min="7945" max="7946" width="7.6640625" style="7" customWidth="1"/>
    <col min="7947" max="7947" width="14.88671875" style="7" customWidth="1"/>
    <col min="7948" max="7949" width="11.44140625" style="7" customWidth="1"/>
    <col min="7950" max="8191" width="9.109375" style="7" customWidth="1"/>
    <col min="8192" max="8192" width="4.6640625" style="7"/>
    <col min="8193" max="8193" width="5.33203125" style="7" customWidth="1"/>
    <col min="8194" max="8194" width="31.33203125" style="7" bestFit="1" customWidth="1"/>
    <col min="8195" max="8195" width="6.109375" style="7" customWidth="1"/>
    <col min="8196" max="8196" width="14.88671875" style="7" customWidth="1"/>
    <col min="8197" max="8197" width="6.109375" style="7" customWidth="1"/>
    <col min="8198" max="8198" width="14.109375" style="7" bestFit="1" customWidth="1"/>
    <col min="8199" max="8199" width="6.109375" style="7" customWidth="1"/>
    <col min="8200" max="8200" width="15" style="7" customWidth="1"/>
    <col min="8201" max="8202" width="7.6640625" style="7" customWidth="1"/>
    <col min="8203" max="8203" width="14.88671875" style="7" customWidth="1"/>
    <col min="8204" max="8205" width="11.44140625" style="7" customWidth="1"/>
    <col min="8206" max="8447" width="9.109375" style="7" customWidth="1"/>
    <col min="8448" max="8448" width="4.6640625" style="7"/>
    <col min="8449" max="8449" width="5.33203125" style="7" customWidth="1"/>
    <col min="8450" max="8450" width="31.33203125" style="7" bestFit="1" customWidth="1"/>
    <col min="8451" max="8451" width="6.109375" style="7" customWidth="1"/>
    <col min="8452" max="8452" width="14.88671875" style="7" customWidth="1"/>
    <col min="8453" max="8453" width="6.109375" style="7" customWidth="1"/>
    <col min="8454" max="8454" width="14.109375" style="7" bestFit="1" customWidth="1"/>
    <col min="8455" max="8455" width="6.109375" style="7" customWidth="1"/>
    <col min="8456" max="8456" width="15" style="7" customWidth="1"/>
    <col min="8457" max="8458" width="7.6640625" style="7" customWidth="1"/>
    <col min="8459" max="8459" width="14.88671875" style="7" customWidth="1"/>
    <col min="8460" max="8461" width="11.44140625" style="7" customWidth="1"/>
    <col min="8462" max="8703" width="9.109375" style="7" customWidth="1"/>
    <col min="8704" max="8704" width="4.6640625" style="7"/>
    <col min="8705" max="8705" width="5.33203125" style="7" customWidth="1"/>
    <col min="8706" max="8706" width="31.33203125" style="7" bestFit="1" customWidth="1"/>
    <col min="8707" max="8707" width="6.109375" style="7" customWidth="1"/>
    <col min="8708" max="8708" width="14.88671875" style="7" customWidth="1"/>
    <col min="8709" max="8709" width="6.109375" style="7" customWidth="1"/>
    <col min="8710" max="8710" width="14.109375" style="7" bestFit="1" customWidth="1"/>
    <col min="8711" max="8711" width="6.109375" style="7" customWidth="1"/>
    <col min="8712" max="8712" width="15" style="7" customWidth="1"/>
    <col min="8713" max="8714" width="7.6640625" style="7" customWidth="1"/>
    <col min="8715" max="8715" width="14.88671875" style="7" customWidth="1"/>
    <col min="8716" max="8717" width="11.44140625" style="7" customWidth="1"/>
    <col min="8718" max="8959" width="9.109375" style="7" customWidth="1"/>
    <col min="8960" max="8960" width="4.6640625" style="7"/>
    <col min="8961" max="8961" width="5.33203125" style="7" customWidth="1"/>
    <col min="8962" max="8962" width="31.33203125" style="7" bestFit="1" customWidth="1"/>
    <col min="8963" max="8963" width="6.109375" style="7" customWidth="1"/>
    <col min="8964" max="8964" width="14.88671875" style="7" customWidth="1"/>
    <col min="8965" max="8965" width="6.109375" style="7" customWidth="1"/>
    <col min="8966" max="8966" width="14.109375" style="7" bestFit="1" customWidth="1"/>
    <col min="8967" max="8967" width="6.109375" style="7" customWidth="1"/>
    <col min="8968" max="8968" width="15" style="7" customWidth="1"/>
    <col min="8969" max="8970" width="7.6640625" style="7" customWidth="1"/>
    <col min="8971" max="8971" width="14.88671875" style="7" customWidth="1"/>
    <col min="8972" max="8973" width="11.44140625" style="7" customWidth="1"/>
    <col min="8974" max="9215" width="9.109375" style="7" customWidth="1"/>
    <col min="9216" max="9216" width="4.6640625" style="7"/>
    <col min="9217" max="9217" width="5.33203125" style="7" customWidth="1"/>
    <col min="9218" max="9218" width="31.33203125" style="7" bestFit="1" customWidth="1"/>
    <col min="9219" max="9219" width="6.109375" style="7" customWidth="1"/>
    <col min="9220" max="9220" width="14.88671875" style="7" customWidth="1"/>
    <col min="9221" max="9221" width="6.109375" style="7" customWidth="1"/>
    <col min="9222" max="9222" width="14.109375" style="7" bestFit="1" customWidth="1"/>
    <col min="9223" max="9223" width="6.109375" style="7" customWidth="1"/>
    <col min="9224" max="9224" width="15" style="7" customWidth="1"/>
    <col min="9225" max="9226" width="7.6640625" style="7" customWidth="1"/>
    <col min="9227" max="9227" width="14.88671875" style="7" customWidth="1"/>
    <col min="9228" max="9229" width="11.44140625" style="7" customWidth="1"/>
    <col min="9230" max="9471" width="9.109375" style="7" customWidth="1"/>
    <col min="9472" max="9472" width="4.6640625" style="7"/>
    <col min="9473" max="9473" width="5.33203125" style="7" customWidth="1"/>
    <col min="9474" max="9474" width="31.33203125" style="7" bestFit="1" customWidth="1"/>
    <col min="9475" max="9475" width="6.109375" style="7" customWidth="1"/>
    <col min="9476" max="9476" width="14.88671875" style="7" customWidth="1"/>
    <col min="9477" max="9477" width="6.109375" style="7" customWidth="1"/>
    <col min="9478" max="9478" width="14.109375" style="7" bestFit="1" customWidth="1"/>
    <col min="9479" max="9479" width="6.109375" style="7" customWidth="1"/>
    <col min="9480" max="9480" width="15" style="7" customWidth="1"/>
    <col min="9481" max="9482" width="7.6640625" style="7" customWidth="1"/>
    <col min="9483" max="9483" width="14.88671875" style="7" customWidth="1"/>
    <col min="9484" max="9485" width="11.44140625" style="7" customWidth="1"/>
    <col min="9486" max="9727" width="9.109375" style="7" customWidth="1"/>
    <col min="9728" max="9728" width="4.6640625" style="7"/>
    <col min="9729" max="9729" width="5.33203125" style="7" customWidth="1"/>
    <col min="9730" max="9730" width="31.33203125" style="7" bestFit="1" customWidth="1"/>
    <col min="9731" max="9731" width="6.109375" style="7" customWidth="1"/>
    <col min="9732" max="9732" width="14.88671875" style="7" customWidth="1"/>
    <col min="9733" max="9733" width="6.109375" style="7" customWidth="1"/>
    <col min="9734" max="9734" width="14.109375" style="7" bestFit="1" customWidth="1"/>
    <col min="9735" max="9735" width="6.109375" style="7" customWidth="1"/>
    <col min="9736" max="9736" width="15" style="7" customWidth="1"/>
    <col min="9737" max="9738" width="7.6640625" style="7" customWidth="1"/>
    <col min="9739" max="9739" width="14.88671875" style="7" customWidth="1"/>
    <col min="9740" max="9741" width="11.44140625" style="7" customWidth="1"/>
    <col min="9742" max="9983" width="9.109375" style="7" customWidth="1"/>
    <col min="9984" max="9984" width="4.6640625" style="7"/>
    <col min="9985" max="9985" width="5.33203125" style="7" customWidth="1"/>
    <col min="9986" max="9986" width="31.33203125" style="7" bestFit="1" customWidth="1"/>
    <col min="9987" max="9987" width="6.109375" style="7" customWidth="1"/>
    <col min="9988" max="9988" width="14.88671875" style="7" customWidth="1"/>
    <col min="9989" max="9989" width="6.109375" style="7" customWidth="1"/>
    <col min="9990" max="9990" width="14.109375" style="7" bestFit="1" customWidth="1"/>
    <col min="9991" max="9991" width="6.109375" style="7" customWidth="1"/>
    <col min="9992" max="9992" width="15" style="7" customWidth="1"/>
    <col min="9993" max="9994" width="7.6640625" style="7" customWidth="1"/>
    <col min="9995" max="9995" width="14.88671875" style="7" customWidth="1"/>
    <col min="9996" max="9997" width="11.44140625" style="7" customWidth="1"/>
    <col min="9998" max="10239" width="9.109375" style="7" customWidth="1"/>
    <col min="10240" max="10240" width="4.6640625" style="7"/>
    <col min="10241" max="10241" width="5.33203125" style="7" customWidth="1"/>
    <col min="10242" max="10242" width="31.33203125" style="7" bestFit="1" customWidth="1"/>
    <col min="10243" max="10243" width="6.109375" style="7" customWidth="1"/>
    <col min="10244" max="10244" width="14.88671875" style="7" customWidth="1"/>
    <col min="10245" max="10245" width="6.109375" style="7" customWidth="1"/>
    <col min="10246" max="10246" width="14.109375" style="7" bestFit="1" customWidth="1"/>
    <col min="10247" max="10247" width="6.109375" style="7" customWidth="1"/>
    <col min="10248" max="10248" width="15" style="7" customWidth="1"/>
    <col min="10249" max="10250" width="7.6640625" style="7" customWidth="1"/>
    <col min="10251" max="10251" width="14.88671875" style="7" customWidth="1"/>
    <col min="10252" max="10253" width="11.44140625" style="7" customWidth="1"/>
    <col min="10254" max="10495" width="9.109375" style="7" customWidth="1"/>
    <col min="10496" max="10496" width="4.6640625" style="7"/>
    <col min="10497" max="10497" width="5.33203125" style="7" customWidth="1"/>
    <col min="10498" max="10498" width="31.33203125" style="7" bestFit="1" customWidth="1"/>
    <col min="10499" max="10499" width="6.109375" style="7" customWidth="1"/>
    <col min="10500" max="10500" width="14.88671875" style="7" customWidth="1"/>
    <col min="10501" max="10501" width="6.109375" style="7" customWidth="1"/>
    <col min="10502" max="10502" width="14.109375" style="7" bestFit="1" customWidth="1"/>
    <col min="10503" max="10503" width="6.109375" style="7" customWidth="1"/>
    <col min="10504" max="10504" width="15" style="7" customWidth="1"/>
    <col min="10505" max="10506" width="7.6640625" style="7" customWidth="1"/>
    <col min="10507" max="10507" width="14.88671875" style="7" customWidth="1"/>
    <col min="10508" max="10509" width="11.44140625" style="7" customWidth="1"/>
    <col min="10510" max="10751" width="9.109375" style="7" customWidth="1"/>
    <col min="10752" max="10752" width="4.6640625" style="7"/>
    <col min="10753" max="10753" width="5.33203125" style="7" customWidth="1"/>
    <col min="10754" max="10754" width="31.33203125" style="7" bestFit="1" customWidth="1"/>
    <col min="10755" max="10755" width="6.109375" style="7" customWidth="1"/>
    <col min="10756" max="10756" width="14.88671875" style="7" customWidth="1"/>
    <col min="10757" max="10757" width="6.109375" style="7" customWidth="1"/>
    <col min="10758" max="10758" width="14.109375" style="7" bestFit="1" customWidth="1"/>
    <col min="10759" max="10759" width="6.109375" style="7" customWidth="1"/>
    <col min="10760" max="10760" width="15" style="7" customWidth="1"/>
    <col min="10761" max="10762" width="7.6640625" style="7" customWidth="1"/>
    <col min="10763" max="10763" width="14.88671875" style="7" customWidth="1"/>
    <col min="10764" max="10765" width="11.44140625" style="7" customWidth="1"/>
    <col min="10766" max="11007" width="9.109375" style="7" customWidth="1"/>
    <col min="11008" max="11008" width="4.6640625" style="7"/>
    <col min="11009" max="11009" width="5.33203125" style="7" customWidth="1"/>
    <col min="11010" max="11010" width="31.33203125" style="7" bestFit="1" customWidth="1"/>
    <col min="11011" max="11011" width="6.109375" style="7" customWidth="1"/>
    <col min="11012" max="11012" width="14.88671875" style="7" customWidth="1"/>
    <col min="11013" max="11013" width="6.109375" style="7" customWidth="1"/>
    <col min="11014" max="11014" width="14.109375" style="7" bestFit="1" customWidth="1"/>
    <col min="11015" max="11015" width="6.109375" style="7" customWidth="1"/>
    <col min="11016" max="11016" width="15" style="7" customWidth="1"/>
    <col min="11017" max="11018" width="7.6640625" style="7" customWidth="1"/>
    <col min="11019" max="11019" width="14.88671875" style="7" customWidth="1"/>
    <col min="11020" max="11021" width="11.44140625" style="7" customWidth="1"/>
    <col min="11022" max="11263" width="9.109375" style="7" customWidth="1"/>
    <col min="11264" max="11264" width="4.6640625" style="7"/>
    <col min="11265" max="11265" width="5.33203125" style="7" customWidth="1"/>
    <col min="11266" max="11266" width="31.33203125" style="7" bestFit="1" customWidth="1"/>
    <col min="11267" max="11267" width="6.109375" style="7" customWidth="1"/>
    <col min="11268" max="11268" width="14.88671875" style="7" customWidth="1"/>
    <col min="11269" max="11269" width="6.109375" style="7" customWidth="1"/>
    <col min="11270" max="11270" width="14.109375" style="7" bestFit="1" customWidth="1"/>
    <col min="11271" max="11271" width="6.109375" style="7" customWidth="1"/>
    <col min="11272" max="11272" width="15" style="7" customWidth="1"/>
    <col min="11273" max="11274" width="7.6640625" style="7" customWidth="1"/>
    <col min="11275" max="11275" width="14.88671875" style="7" customWidth="1"/>
    <col min="11276" max="11277" width="11.44140625" style="7" customWidth="1"/>
    <col min="11278" max="11519" width="9.109375" style="7" customWidth="1"/>
    <col min="11520" max="11520" width="4.6640625" style="7"/>
    <col min="11521" max="11521" width="5.33203125" style="7" customWidth="1"/>
    <col min="11522" max="11522" width="31.33203125" style="7" bestFit="1" customWidth="1"/>
    <col min="11523" max="11523" width="6.109375" style="7" customWidth="1"/>
    <col min="11524" max="11524" width="14.88671875" style="7" customWidth="1"/>
    <col min="11525" max="11525" width="6.109375" style="7" customWidth="1"/>
    <col min="11526" max="11526" width="14.109375" style="7" bestFit="1" customWidth="1"/>
    <col min="11527" max="11527" width="6.109375" style="7" customWidth="1"/>
    <col min="11528" max="11528" width="15" style="7" customWidth="1"/>
    <col min="11529" max="11530" width="7.6640625" style="7" customWidth="1"/>
    <col min="11531" max="11531" width="14.88671875" style="7" customWidth="1"/>
    <col min="11532" max="11533" width="11.44140625" style="7" customWidth="1"/>
    <col min="11534" max="11775" width="9.109375" style="7" customWidth="1"/>
    <col min="11776" max="11776" width="4.6640625" style="7"/>
    <col min="11777" max="11777" width="5.33203125" style="7" customWidth="1"/>
    <col min="11778" max="11778" width="31.33203125" style="7" bestFit="1" customWidth="1"/>
    <col min="11779" max="11779" width="6.109375" style="7" customWidth="1"/>
    <col min="11780" max="11780" width="14.88671875" style="7" customWidth="1"/>
    <col min="11781" max="11781" width="6.109375" style="7" customWidth="1"/>
    <col min="11782" max="11782" width="14.109375" style="7" bestFit="1" customWidth="1"/>
    <col min="11783" max="11783" width="6.109375" style="7" customWidth="1"/>
    <col min="11784" max="11784" width="15" style="7" customWidth="1"/>
    <col min="11785" max="11786" width="7.6640625" style="7" customWidth="1"/>
    <col min="11787" max="11787" width="14.88671875" style="7" customWidth="1"/>
    <col min="11788" max="11789" width="11.44140625" style="7" customWidth="1"/>
    <col min="11790" max="12031" width="9.109375" style="7" customWidth="1"/>
    <col min="12032" max="12032" width="4.6640625" style="7"/>
    <col min="12033" max="12033" width="5.33203125" style="7" customWidth="1"/>
    <col min="12034" max="12034" width="31.33203125" style="7" bestFit="1" customWidth="1"/>
    <col min="12035" max="12035" width="6.109375" style="7" customWidth="1"/>
    <col min="12036" max="12036" width="14.88671875" style="7" customWidth="1"/>
    <col min="12037" max="12037" width="6.109375" style="7" customWidth="1"/>
    <col min="12038" max="12038" width="14.109375" style="7" bestFit="1" customWidth="1"/>
    <col min="12039" max="12039" width="6.109375" style="7" customWidth="1"/>
    <col min="12040" max="12040" width="15" style="7" customWidth="1"/>
    <col min="12041" max="12042" width="7.6640625" style="7" customWidth="1"/>
    <col min="12043" max="12043" width="14.88671875" style="7" customWidth="1"/>
    <col min="12044" max="12045" width="11.44140625" style="7" customWidth="1"/>
    <col min="12046" max="12287" width="9.109375" style="7" customWidth="1"/>
    <col min="12288" max="12288" width="4.6640625" style="7"/>
    <col min="12289" max="12289" width="5.33203125" style="7" customWidth="1"/>
    <col min="12290" max="12290" width="31.33203125" style="7" bestFit="1" customWidth="1"/>
    <col min="12291" max="12291" width="6.109375" style="7" customWidth="1"/>
    <col min="12292" max="12292" width="14.88671875" style="7" customWidth="1"/>
    <col min="12293" max="12293" width="6.109375" style="7" customWidth="1"/>
    <col min="12294" max="12294" width="14.109375" style="7" bestFit="1" customWidth="1"/>
    <col min="12295" max="12295" width="6.109375" style="7" customWidth="1"/>
    <col min="12296" max="12296" width="15" style="7" customWidth="1"/>
    <col min="12297" max="12298" width="7.6640625" style="7" customWidth="1"/>
    <col min="12299" max="12299" width="14.88671875" style="7" customWidth="1"/>
    <col min="12300" max="12301" width="11.44140625" style="7" customWidth="1"/>
    <col min="12302" max="12543" width="9.109375" style="7" customWidth="1"/>
    <col min="12544" max="12544" width="4.6640625" style="7"/>
    <col min="12545" max="12545" width="5.33203125" style="7" customWidth="1"/>
    <col min="12546" max="12546" width="31.33203125" style="7" bestFit="1" customWidth="1"/>
    <col min="12547" max="12547" width="6.109375" style="7" customWidth="1"/>
    <col min="12548" max="12548" width="14.88671875" style="7" customWidth="1"/>
    <col min="12549" max="12549" width="6.109375" style="7" customWidth="1"/>
    <col min="12550" max="12550" width="14.109375" style="7" bestFit="1" customWidth="1"/>
    <col min="12551" max="12551" width="6.109375" style="7" customWidth="1"/>
    <col min="12552" max="12552" width="15" style="7" customWidth="1"/>
    <col min="12553" max="12554" width="7.6640625" style="7" customWidth="1"/>
    <col min="12555" max="12555" width="14.88671875" style="7" customWidth="1"/>
    <col min="12556" max="12557" width="11.44140625" style="7" customWidth="1"/>
    <col min="12558" max="12799" width="9.109375" style="7" customWidth="1"/>
    <col min="12800" max="12800" width="4.6640625" style="7"/>
    <col min="12801" max="12801" width="5.33203125" style="7" customWidth="1"/>
    <col min="12802" max="12802" width="31.33203125" style="7" bestFit="1" customWidth="1"/>
    <col min="12803" max="12803" width="6.109375" style="7" customWidth="1"/>
    <col min="12804" max="12804" width="14.88671875" style="7" customWidth="1"/>
    <col min="12805" max="12805" width="6.109375" style="7" customWidth="1"/>
    <col min="12806" max="12806" width="14.109375" style="7" bestFit="1" customWidth="1"/>
    <col min="12807" max="12807" width="6.109375" style="7" customWidth="1"/>
    <col min="12808" max="12808" width="15" style="7" customWidth="1"/>
    <col min="12809" max="12810" width="7.6640625" style="7" customWidth="1"/>
    <col min="12811" max="12811" width="14.88671875" style="7" customWidth="1"/>
    <col min="12812" max="12813" width="11.44140625" style="7" customWidth="1"/>
    <col min="12814" max="13055" width="9.109375" style="7" customWidth="1"/>
    <col min="13056" max="13056" width="4.6640625" style="7"/>
    <col min="13057" max="13057" width="5.33203125" style="7" customWidth="1"/>
    <col min="13058" max="13058" width="31.33203125" style="7" bestFit="1" customWidth="1"/>
    <col min="13059" max="13059" width="6.109375" style="7" customWidth="1"/>
    <col min="13060" max="13060" width="14.88671875" style="7" customWidth="1"/>
    <col min="13061" max="13061" width="6.109375" style="7" customWidth="1"/>
    <col min="13062" max="13062" width="14.109375" style="7" bestFit="1" customWidth="1"/>
    <col min="13063" max="13063" width="6.109375" style="7" customWidth="1"/>
    <col min="13064" max="13064" width="15" style="7" customWidth="1"/>
    <col min="13065" max="13066" width="7.6640625" style="7" customWidth="1"/>
    <col min="13067" max="13067" width="14.88671875" style="7" customWidth="1"/>
    <col min="13068" max="13069" width="11.44140625" style="7" customWidth="1"/>
    <col min="13070" max="13311" width="9.109375" style="7" customWidth="1"/>
    <col min="13312" max="13312" width="4.6640625" style="7"/>
    <col min="13313" max="13313" width="5.33203125" style="7" customWidth="1"/>
    <col min="13314" max="13314" width="31.33203125" style="7" bestFit="1" customWidth="1"/>
    <col min="13315" max="13315" width="6.109375" style="7" customWidth="1"/>
    <col min="13316" max="13316" width="14.88671875" style="7" customWidth="1"/>
    <col min="13317" max="13317" width="6.109375" style="7" customWidth="1"/>
    <col min="13318" max="13318" width="14.109375" style="7" bestFit="1" customWidth="1"/>
    <col min="13319" max="13319" width="6.109375" style="7" customWidth="1"/>
    <col min="13320" max="13320" width="15" style="7" customWidth="1"/>
    <col min="13321" max="13322" width="7.6640625" style="7" customWidth="1"/>
    <col min="13323" max="13323" width="14.88671875" style="7" customWidth="1"/>
    <col min="13324" max="13325" width="11.44140625" style="7" customWidth="1"/>
    <col min="13326" max="13567" width="9.109375" style="7" customWidth="1"/>
    <col min="13568" max="13568" width="4.6640625" style="7"/>
    <col min="13569" max="13569" width="5.33203125" style="7" customWidth="1"/>
    <col min="13570" max="13570" width="31.33203125" style="7" bestFit="1" customWidth="1"/>
    <col min="13571" max="13571" width="6.109375" style="7" customWidth="1"/>
    <col min="13572" max="13572" width="14.88671875" style="7" customWidth="1"/>
    <col min="13573" max="13573" width="6.109375" style="7" customWidth="1"/>
    <col min="13574" max="13574" width="14.109375" style="7" bestFit="1" customWidth="1"/>
    <col min="13575" max="13575" width="6.109375" style="7" customWidth="1"/>
    <col min="13576" max="13576" width="15" style="7" customWidth="1"/>
    <col min="13577" max="13578" width="7.6640625" style="7" customWidth="1"/>
    <col min="13579" max="13579" width="14.88671875" style="7" customWidth="1"/>
    <col min="13580" max="13581" width="11.44140625" style="7" customWidth="1"/>
    <col min="13582" max="13823" width="9.109375" style="7" customWidth="1"/>
    <col min="13824" max="13824" width="4.6640625" style="7"/>
    <col min="13825" max="13825" width="5.33203125" style="7" customWidth="1"/>
    <col min="13826" max="13826" width="31.33203125" style="7" bestFit="1" customWidth="1"/>
    <col min="13827" max="13827" width="6.109375" style="7" customWidth="1"/>
    <col min="13828" max="13828" width="14.88671875" style="7" customWidth="1"/>
    <col min="13829" max="13829" width="6.109375" style="7" customWidth="1"/>
    <col min="13830" max="13830" width="14.109375" style="7" bestFit="1" customWidth="1"/>
    <col min="13831" max="13831" width="6.109375" style="7" customWidth="1"/>
    <col min="13832" max="13832" width="15" style="7" customWidth="1"/>
    <col min="13833" max="13834" width="7.6640625" style="7" customWidth="1"/>
    <col min="13835" max="13835" width="14.88671875" style="7" customWidth="1"/>
    <col min="13836" max="13837" width="11.44140625" style="7" customWidth="1"/>
    <col min="13838" max="14079" width="9.109375" style="7" customWidth="1"/>
    <col min="14080" max="14080" width="4.6640625" style="7"/>
    <col min="14081" max="14081" width="5.33203125" style="7" customWidth="1"/>
    <col min="14082" max="14082" width="31.33203125" style="7" bestFit="1" customWidth="1"/>
    <col min="14083" max="14083" width="6.109375" style="7" customWidth="1"/>
    <col min="14084" max="14084" width="14.88671875" style="7" customWidth="1"/>
    <col min="14085" max="14085" width="6.109375" style="7" customWidth="1"/>
    <col min="14086" max="14086" width="14.109375" style="7" bestFit="1" customWidth="1"/>
    <col min="14087" max="14087" width="6.109375" style="7" customWidth="1"/>
    <col min="14088" max="14088" width="15" style="7" customWidth="1"/>
    <col min="14089" max="14090" width="7.6640625" style="7" customWidth="1"/>
    <col min="14091" max="14091" width="14.88671875" style="7" customWidth="1"/>
    <col min="14092" max="14093" width="11.44140625" style="7" customWidth="1"/>
    <col min="14094" max="14335" width="9.109375" style="7" customWidth="1"/>
    <col min="14336" max="14336" width="4.6640625" style="7"/>
    <col min="14337" max="14337" width="5.33203125" style="7" customWidth="1"/>
    <col min="14338" max="14338" width="31.33203125" style="7" bestFit="1" customWidth="1"/>
    <col min="14339" max="14339" width="6.109375" style="7" customWidth="1"/>
    <col min="14340" max="14340" width="14.88671875" style="7" customWidth="1"/>
    <col min="14341" max="14341" width="6.109375" style="7" customWidth="1"/>
    <col min="14342" max="14342" width="14.109375" style="7" bestFit="1" customWidth="1"/>
    <col min="14343" max="14343" width="6.109375" style="7" customWidth="1"/>
    <col min="14344" max="14344" width="15" style="7" customWidth="1"/>
    <col min="14345" max="14346" width="7.6640625" style="7" customWidth="1"/>
    <col min="14347" max="14347" width="14.88671875" style="7" customWidth="1"/>
    <col min="14348" max="14349" width="11.44140625" style="7" customWidth="1"/>
    <col min="14350" max="14591" width="9.109375" style="7" customWidth="1"/>
    <col min="14592" max="14592" width="4.6640625" style="7"/>
    <col min="14593" max="14593" width="5.33203125" style="7" customWidth="1"/>
    <col min="14594" max="14594" width="31.33203125" style="7" bestFit="1" customWidth="1"/>
    <col min="14595" max="14595" width="6.109375" style="7" customWidth="1"/>
    <col min="14596" max="14596" width="14.88671875" style="7" customWidth="1"/>
    <col min="14597" max="14597" width="6.109375" style="7" customWidth="1"/>
    <col min="14598" max="14598" width="14.109375" style="7" bestFit="1" customWidth="1"/>
    <col min="14599" max="14599" width="6.109375" style="7" customWidth="1"/>
    <col min="14600" max="14600" width="15" style="7" customWidth="1"/>
    <col min="14601" max="14602" width="7.6640625" style="7" customWidth="1"/>
    <col min="14603" max="14603" width="14.88671875" style="7" customWidth="1"/>
    <col min="14604" max="14605" width="11.44140625" style="7" customWidth="1"/>
    <col min="14606" max="14847" width="9.109375" style="7" customWidth="1"/>
    <col min="14848" max="14848" width="4.6640625" style="7"/>
    <col min="14849" max="14849" width="5.33203125" style="7" customWidth="1"/>
    <col min="14850" max="14850" width="31.33203125" style="7" bestFit="1" customWidth="1"/>
    <col min="14851" max="14851" width="6.109375" style="7" customWidth="1"/>
    <col min="14852" max="14852" width="14.88671875" style="7" customWidth="1"/>
    <col min="14853" max="14853" width="6.109375" style="7" customWidth="1"/>
    <col min="14854" max="14854" width="14.109375" style="7" bestFit="1" customWidth="1"/>
    <col min="14855" max="14855" width="6.109375" style="7" customWidth="1"/>
    <col min="14856" max="14856" width="15" style="7" customWidth="1"/>
    <col min="14857" max="14858" width="7.6640625" style="7" customWidth="1"/>
    <col min="14859" max="14859" width="14.88671875" style="7" customWidth="1"/>
    <col min="14860" max="14861" width="11.44140625" style="7" customWidth="1"/>
    <col min="14862" max="15103" width="9.109375" style="7" customWidth="1"/>
    <col min="15104" max="15104" width="4.6640625" style="7"/>
    <col min="15105" max="15105" width="5.33203125" style="7" customWidth="1"/>
    <col min="15106" max="15106" width="31.33203125" style="7" bestFit="1" customWidth="1"/>
    <col min="15107" max="15107" width="6.109375" style="7" customWidth="1"/>
    <col min="15108" max="15108" width="14.88671875" style="7" customWidth="1"/>
    <col min="15109" max="15109" width="6.109375" style="7" customWidth="1"/>
    <col min="15110" max="15110" width="14.109375" style="7" bestFit="1" customWidth="1"/>
    <col min="15111" max="15111" width="6.109375" style="7" customWidth="1"/>
    <col min="15112" max="15112" width="15" style="7" customWidth="1"/>
    <col min="15113" max="15114" width="7.6640625" style="7" customWidth="1"/>
    <col min="15115" max="15115" width="14.88671875" style="7" customWidth="1"/>
    <col min="15116" max="15117" width="11.44140625" style="7" customWidth="1"/>
    <col min="15118" max="15359" width="9.109375" style="7" customWidth="1"/>
    <col min="15360" max="15360" width="4.6640625" style="7"/>
    <col min="15361" max="15361" width="5.33203125" style="7" customWidth="1"/>
    <col min="15362" max="15362" width="31.33203125" style="7" bestFit="1" customWidth="1"/>
    <col min="15363" max="15363" width="6.109375" style="7" customWidth="1"/>
    <col min="15364" max="15364" width="14.88671875" style="7" customWidth="1"/>
    <col min="15365" max="15365" width="6.109375" style="7" customWidth="1"/>
    <col min="15366" max="15366" width="14.109375" style="7" bestFit="1" customWidth="1"/>
    <col min="15367" max="15367" width="6.109375" style="7" customWidth="1"/>
    <col min="15368" max="15368" width="15" style="7" customWidth="1"/>
    <col min="15369" max="15370" width="7.6640625" style="7" customWidth="1"/>
    <col min="15371" max="15371" width="14.88671875" style="7" customWidth="1"/>
    <col min="15372" max="15373" width="11.44140625" style="7" customWidth="1"/>
    <col min="15374" max="15615" width="9.109375" style="7" customWidth="1"/>
    <col min="15616" max="15616" width="4.6640625" style="7"/>
    <col min="15617" max="15617" width="5.33203125" style="7" customWidth="1"/>
    <col min="15618" max="15618" width="31.33203125" style="7" bestFit="1" customWidth="1"/>
    <col min="15619" max="15619" width="6.109375" style="7" customWidth="1"/>
    <col min="15620" max="15620" width="14.88671875" style="7" customWidth="1"/>
    <col min="15621" max="15621" width="6.109375" style="7" customWidth="1"/>
    <col min="15622" max="15622" width="14.109375" style="7" bestFit="1" customWidth="1"/>
    <col min="15623" max="15623" width="6.109375" style="7" customWidth="1"/>
    <col min="15624" max="15624" width="15" style="7" customWidth="1"/>
    <col min="15625" max="15626" width="7.6640625" style="7" customWidth="1"/>
    <col min="15627" max="15627" width="14.88671875" style="7" customWidth="1"/>
    <col min="15628" max="15629" width="11.44140625" style="7" customWidth="1"/>
    <col min="15630" max="15871" width="9.109375" style="7" customWidth="1"/>
    <col min="15872" max="15872" width="4.6640625" style="7"/>
    <col min="15873" max="15873" width="5.33203125" style="7" customWidth="1"/>
    <col min="15874" max="15874" width="31.33203125" style="7" bestFit="1" customWidth="1"/>
    <col min="15875" max="15875" width="6.109375" style="7" customWidth="1"/>
    <col min="15876" max="15876" width="14.88671875" style="7" customWidth="1"/>
    <col min="15877" max="15877" width="6.109375" style="7" customWidth="1"/>
    <col min="15878" max="15878" width="14.109375" style="7" bestFit="1" customWidth="1"/>
    <col min="15879" max="15879" width="6.109375" style="7" customWidth="1"/>
    <col min="15880" max="15880" width="15" style="7" customWidth="1"/>
    <col min="15881" max="15882" width="7.6640625" style="7" customWidth="1"/>
    <col min="15883" max="15883" width="14.88671875" style="7" customWidth="1"/>
    <col min="15884" max="15885" width="11.44140625" style="7" customWidth="1"/>
    <col min="15886" max="16127" width="9.109375" style="7" customWidth="1"/>
    <col min="16128" max="16128" width="4.6640625" style="7"/>
    <col min="16129" max="16129" width="5.33203125" style="7" customWidth="1"/>
    <col min="16130" max="16130" width="31.33203125" style="7" bestFit="1" customWidth="1"/>
    <col min="16131" max="16131" width="6.109375" style="7" customWidth="1"/>
    <col min="16132" max="16132" width="14.88671875" style="7" customWidth="1"/>
    <col min="16133" max="16133" width="6.109375" style="7" customWidth="1"/>
    <col min="16134" max="16134" width="14.109375" style="7" bestFit="1" customWidth="1"/>
    <col min="16135" max="16135" width="6.109375" style="7" customWidth="1"/>
    <col min="16136" max="16136" width="15" style="7" customWidth="1"/>
    <col min="16137" max="16138" width="7.6640625" style="7" customWidth="1"/>
    <col min="16139" max="16139" width="14.88671875" style="7" customWidth="1"/>
    <col min="16140" max="16141" width="11.44140625" style="7" customWidth="1"/>
    <col min="16142" max="16383" width="9.109375" style="7" customWidth="1"/>
    <col min="16384" max="16384" width="4.6640625" style="7"/>
  </cols>
  <sheetData>
    <row r="1" spans="1:130" ht="16.5" customHeight="1">
      <c r="L1" s="694" t="s">
        <v>0</v>
      </c>
      <c r="M1" s="694"/>
    </row>
    <row r="2" spans="1:130" ht="15.75" customHeight="1">
      <c r="A2" s="695" t="s">
        <v>563</v>
      </c>
      <c r="B2" s="695"/>
      <c r="C2" s="695"/>
      <c r="D2" s="695"/>
      <c r="E2" s="695"/>
      <c r="F2" s="695"/>
      <c r="G2" s="695"/>
      <c r="H2" s="695"/>
      <c r="I2" s="695"/>
      <c r="J2" s="695"/>
      <c r="K2" s="695"/>
      <c r="L2" s="695"/>
      <c r="M2" s="695"/>
    </row>
    <row r="3" spans="1:130" ht="33" customHeight="1">
      <c r="A3" s="695" t="s">
        <v>653</v>
      </c>
      <c r="B3" s="695"/>
      <c r="C3" s="695"/>
      <c r="D3" s="695"/>
      <c r="E3" s="695"/>
      <c r="F3" s="695"/>
      <c r="G3" s="695"/>
      <c r="H3" s="695"/>
      <c r="I3" s="695"/>
      <c r="J3" s="695"/>
      <c r="K3" s="695"/>
      <c r="L3" s="695"/>
      <c r="M3" s="695"/>
    </row>
    <row r="4" spans="1:130" s="40" customFormat="1" ht="15.6">
      <c r="A4" s="718"/>
      <c r="B4" s="718"/>
      <c r="C4" s="718"/>
      <c r="D4" s="718"/>
      <c r="E4" s="718"/>
      <c r="F4" s="718"/>
      <c r="G4" s="718"/>
      <c r="H4" s="718"/>
      <c r="I4" s="718"/>
      <c r="J4" s="718"/>
      <c r="K4" s="718"/>
      <c r="L4" s="718"/>
      <c r="M4" s="38"/>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row>
    <row r="5" spans="1:130" ht="33.75" customHeight="1">
      <c r="A5" s="719" t="s">
        <v>1</v>
      </c>
      <c r="B5" s="719" t="s">
        <v>2</v>
      </c>
      <c r="C5" s="717" t="s">
        <v>3</v>
      </c>
      <c r="D5" s="717"/>
      <c r="E5" s="717" t="s">
        <v>4</v>
      </c>
      <c r="F5" s="717"/>
      <c r="G5" s="717" t="s">
        <v>5</v>
      </c>
      <c r="H5" s="717"/>
      <c r="I5" s="720" t="s">
        <v>6</v>
      </c>
      <c r="J5" s="717" t="s">
        <v>7</v>
      </c>
      <c r="K5" s="721" t="s">
        <v>8</v>
      </c>
      <c r="L5" s="721" t="s">
        <v>9</v>
      </c>
      <c r="M5" s="722" t="s">
        <v>10</v>
      </c>
    </row>
    <row r="6" spans="1:130" ht="19.2">
      <c r="A6" s="719"/>
      <c r="B6" s="719"/>
      <c r="C6" s="491" t="s">
        <v>11</v>
      </c>
      <c r="D6" s="424" t="s">
        <v>12</v>
      </c>
      <c r="E6" s="425" t="s">
        <v>11</v>
      </c>
      <c r="F6" s="424" t="s">
        <v>12</v>
      </c>
      <c r="G6" s="425" t="s">
        <v>11</v>
      </c>
      <c r="H6" s="424" t="s">
        <v>12</v>
      </c>
      <c r="I6" s="720"/>
      <c r="J6" s="717"/>
      <c r="K6" s="721"/>
      <c r="L6" s="721"/>
      <c r="M6" s="722"/>
      <c r="Q6" s="452"/>
    </row>
    <row r="7" spans="1:130" s="330" customFormat="1" ht="19.2">
      <c r="A7" s="426">
        <v>1</v>
      </c>
      <c r="B7" s="426">
        <v>2</v>
      </c>
      <c r="C7" s="426">
        <v>3</v>
      </c>
      <c r="D7" s="427">
        <v>4</v>
      </c>
      <c r="E7" s="427">
        <v>5</v>
      </c>
      <c r="F7" s="427">
        <v>6</v>
      </c>
      <c r="G7" s="427">
        <v>7</v>
      </c>
      <c r="H7" s="427">
        <v>8</v>
      </c>
      <c r="I7" s="428">
        <v>9</v>
      </c>
      <c r="J7" s="428" t="s">
        <v>13</v>
      </c>
      <c r="K7" s="429" t="s">
        <v>14</v>
      </c>
      <c r="L7" s="428">
        <v>12</v>
      </c>
      <c r="M7" s="428">
        <v>13</v>
      </c>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3"/>
      <c r="CO7" s="453"/>
      <c r="CP7" s="453"/>
      <c r="CQ7" s="453"/>
      <c r="CR7" s="453"/>
      <c r="CS7" s="453"/>
      <c r="CT7" s="453"/>
      <c r="CU7" s="453"/>
      <c r="CV7" s="453"/>
      <c r="CW7" s="453"/>
      <c r="CX7" s="453"/>
      <c r="CY7" s="453"/>
      <c r="CZ7" s="453"/>
      <c r="DA7" s="453"/>
      <c r="DB7" s="453"/>
      <c r="DC7" s="453"/>
      <c r="DD7" s="453"/>
      <c r="DE7" s="453"/>
      <c r="DF7" s="453"/>
      <c r="DG7" s="453"/>
      <c r="DH7" s="453"/>
      <c r="DI7" s="453"/>
      <c r="DJ7" s="453"/>
      <c r="DK7" s="453"/>
      <c r="DL7" s="453"/>
      <c r="DM7" s="453"/>
      <c r="DN7" s="453"/>
      <c r="DO7" s="453"/>
      <c r="DP7" s="453"/>
      <c r="DQ7" s="453"/>
      <c r="DR7" s="453"/>
      <c r="DS7" s="453"/>
      <c r="DT7" s="453"/>
      <c r="DU7" s="453"/>
      <c r="DV7" s="453"/>
      <c r="DW7" s="453"/>
      <c r="DX7" s="453"/>
      <c r="DY7" s="453"/>
      <c r="DZ7" s="453"/>
    </row>
    <row r="8" spans="1:130" s="334" customFormat="1" ht="10.199999999999999">
      <c r="A8" s="499" t="s">
        <v>15</v>
      </c>
      <c r="B8" s="500" t="s">
        <v>16</v>
      </c>
      <c r="C8" s="432">
        <v>1</v>
      </c>
      <c r="D8" s="433">
        <v>1083050</v>
      </c>
      <c r="E8" s="432">
        <v>1</v>
      </c>
      <c r="F8" s="433">
        <v>9950</v>
      </c>
      <c r="G8" s="432"/>
      <c r="H8" s="433"/>
      <c r="I8" s="432">
        <v>0</v>
      </c>
      <c r="J8" s="432">
        <v>2</v>
      </c>
      <c r="K8" s="433">
        <v>1093000</v>
      </c>
      <c r="L8" s="433">
        <v>0.17507898292264432</v>
      </c>
      <c r="M8" s="433">
        <v>0.11534025374855825</v>
      </c>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54"/>
      <c r="CQ8" s="454"/>
      <c r="CR8" s="454"/>
      <c r="CS8" s="454"/>
      <c r="CT8" s="454"/>
      <c r="CU8" s="454"/>
      <c r="CV8" s="454"/>
      <c r="CW8" s="454"/>
      <c r="CX8" s="454"/>
      <c r="CY8" s="454"/>
      <c r="CZ8" s="454"/>
      <c r="DA8" s="454"/>
      <c r="DB8" s="454"/>
      <c r="DC8" s="454"/>
      <c r="DD8" s="454"/>
      <c r="DE8" s="454"/>
      <c r="DF8" s="454"/>
      <c r="DG8" s="454"/>
      <c r="DH8" s="454"/>
      <c r="DI8" s="454"/>
      <c r="DJ8" s="454"/>
      <c r="DK8" s="454"/>
      <c r="DL8" s="454"/>
      <c r="DM8" s="454"/>
      <c r="DN8" s="454"/>
      <c r="DO8" s="454"/>
      <c r="DP8" s="454"/>
      <c r="DQ8" s="454"/>
      <c r="DR8" s="454"/>
      <c r="DS8" s="454"/>
      <c r="DT8" s="454"/>
      <c r="DU8" s="454"/>
      <c r="DV8" s="454"/>
      <c r="DW8" s="454"/>
      <c r="DX8" s="454"/>
      <c r="DY8" s="454"/>
      <c r="DZ8" s="454"/>
    </row>
    <row r="9" spans="1:130" s="334" customFormat="1" ht="19.2">
      <c r="A9" s="497" t="s">
        <v>19</v>
      </c>
      <c r="B9" s="498" t="s">
        <v>20</v>
      </c>
      <c r="C9" s="430">
        <v>18</v>
      </c>
      <c r="D9" s="431">
        <v>17481115</v>
      </c>
      <c r="E9" s="430"/>
      <c r="F9" s="431"/>
      <c r="G9" s="430">
        <v>1</v>
      </c>
      <c r="H9" s="431">
        <v>-700000</v>
      </c>
      <c r="I9" s="430">
        <v>0</v>
      </c>
      <c r="J9" s="430">
        <v>19</v>
      </c>
      <c r="K9" s="431">
        <v>16781115</v>
      </c>
      <c r="L9" s="431">
        <v>2.688033436878253</v>
      </c>
      <c r="M9" s="431">
        <v>1.0957324106113033</v>
      </c>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54"/>
      <c r="CQ9" s="454"/>
      <c r="CR9" s="454"/>
      <c r="CS9" s="454"/>
      <c r="CT9" s="454"/>
      <c r="CU9" s="454"/>
      <c r="CV9" s="454"/>
      <c r="CW9" s="454"/>
      <c r="CX9" s="454"/>
      <c r="CY9" s="454"/>
      <c r="CZ9" s="454"/>
      <c r="DA9" s="454"/>
      <c r="DB9" s="454"/>
      <c r="DC9" s="454"/>
      <c r="DD9" s="454"/>
      <c r="DE9" s="454"/>
      <c r="DF9" s="454"/>
      <c r="DG9" s="454"/>
      <c r="DH9" s="454"/>
      <c r="DI9" s="454"/>
      <c r="DJ9" s="454"/>
      <c r="DK9" s="454"/>
      <c r="DL9" s="454"/>
      <c r="DM9" s="454"/>
      <c r="DN9" s="454"/>
      <c r="DO9" s="454"/>
      <c r="DP9" s="454"/>
      <c r="DQ9" s="454"/>
      <c r="DR9" s="454"/>
      <c r="DS9" s="454"/>
      <c r="DT9" s="454"/>
      <c r="DU9" s="454"/>
      <c r="DV9" s="454"/>
      <c r="DW9" s="454"/>
      <c r="DX9" s="454"/>
      <c r="DY9" s="454"/>
      <c r="DZ9" s="454"/>
    </row>
    <row r="10" spans="1:130" s="334" customFormat="1" ht="10.199999999999999">
      <c r="A10" s="499" t="s">
        <v>21</v>
      </c>
      <c r="B10" s="500" t="s">
        <v>22</v>
      </c>
      <c r="C10" s="432">
        <v>27</v>
      </c>
      <c r="D10" s="433">
        <v>26540879.759999998</v>
      </c>
      <c r="E10" s="432">
        <v>1</v>
      </c>
      <c r="F10" s="433">
        <v>64155</v>
      </c>
      <c r="G10" s="432">
        <v>2</v>
      </c>
      <c r="H10" s="433">
        <v>-687347.65</v>
      </c>
      <c r="I10" s="432">
        <v>0</v>
      </c>
      <c r="J10" s="432">
        <v>30</v>
      </c>
      <c r="K10" s="433">
        <v>25917687.109999999</v>
      </c>
      <c r="L10" s="433">
        <v>4.151548306428297</v>
      </c>
      <c r="M10" s="433">
        <v>1.7301038062283738</v>
      </c>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54"/>
      <c r="CQ10" s="454"/>
      <c r="CR10" s="454"/>
      <c r="CS10" s="454"/>
      <c r="CT10" s="454"/>
      <c r="CU10" s="454"/>
      <c r="CV10" s="454"/>
      <c r="CW10" s="454"/>
      <c r="CX10" s="454"/>
      <c r="CY10" s="454"/>
      <c r="CZ10" s="454"/>
      <c r="DA10" s="454"/>
      <c r="DB10" s="454"/>
      <c r="DC10" s="454"/>
      <c r="DD10" s="454"/>
      <c r="DE10" s="454"/>
      <c r="DF10" s="454"/>
      <c r="DG10" s="454"/>
      <c r="DH10" s="454"/>
      <c r="DI10" s="454"/>
      <c r="DJ10" s="454"/>
      <c r="DK10" s="454"/>
      <c r="DL10" s="454"/>
      <c r="DM10" s="454"/>
      <c r="DN10" s="454"/>
      <c r="DO10" s="454"/>
      <c r="DP10" s="454"/>
      <c r="DQ10" s="454"/>
      <c r="DR10" s="454"/>
      <c r="DS10" s="454"/>
      <c r="DT10" s="454"/>
      <c r="DU10" s="454"/>
      <c r="DV10" s="454"/>
      <c r="DW10" s="454"/>
      <c r="DX10" s="454"/>
      <c r="DY10" s="454"/>
      <c r="DZ10" s="454"/>
    </row>
    <row r="11" spans="1:130" s="334" customFormat="1" ht="10.199999999999999">
      <c r="A11" s="497" t="s">
        <v>23</v>
      </c>
      <c r="B11" s="498" t="s">
        <v>24</v>
      </c>
      <c r="C11" s="430">
        <v>1</v>
      </c>
      <c r="D11" s="431">
        <v>1026740</v>
      </c>
      <c r="E11" s="430"/>
      <c r="F11" s="431"/>
      <c r="G11" s="430"/>
      <c r="H11" s="431"/>
      <c r="I11" s="430">
        <v>0</v>
      </c>
      <c r="J11" s="430">
        <v>1</v>
      </c>
      <c r="K11" s="431">
        <v>1026740</v>
      </c>
      <c r="L11" s="431">
        <v>0.16446532015187176</v>
      </c>
      <c r="M11" s="431">
        <v>5.7670126874279123E-2</v>
      </c>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row>
    <row r="12" spans="1:130" s="334" customFormat="1" ht="10.199999999999999">
      <c r="A12" s="499" t="s">
        <v>460</v>
      </c>
      <c r="B12" s="500" t="s">
        <v>461</v>
      </c>
      <c r="C12" s="432">
        <v>5</v>
      </c>
      <c r="D12" s="433">
        <v>3069782.56</v>
      </c>
      <c r="E12" s="432"/>
      <c r="F12" s="433"/>
      <c r="G12" s="432"/>
      <c r="H12" s="433"/>
      <c r="I12" s="432">
        <v>0</v>
      </c>
      <c r="J12" s="432">
        <v>5</v>
      </c>
      <c r="K12" s="433">
        <v>3069782.56</v>
      </c>
      <c r="L12" s="433">
        <v>0.49172406989796102</v>
      </c>
      <c r="M12" s="433">
        <v>0.28835063437139563</v>
      </c>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454"/>
      <c r="CJ12" s="454"/>
      <c r="CK12" s="454"/>
      <c r="CL12" s="454"/>
      <c r="CM12" s="454"/>
      <c r="CN12" s="454"/>
      <c r="CO12" s="454"/>
      <c r="CP12" s="454"/>
      <c r="CQ12" s="454"/>
      <c r="CR12" s="454"/>
      <c r="CS12" s="454"/>
      <c r="CT12" s="454"/>
      <c r="CU12" s="454"/>
      <c r="CV12" s="454"/>
      <c r="CW12" s="454"/>
      <c r="CX12" s="454"/>
      <c r="CY12" s="454"/>
      <c r="CZ12" s="454"/>
      <c r="DA12" s="454"/>
      <c r="DB12" s="454"/>
      <c r="DC12" s="454"/>
      <c r="DD12" s="454"/>
      <c r="DE12" s="454"/>
      <c r="DF12" s="454"/>
      <c r="DG12" s="454"/>
      <c r="DH12" s="454"/>
      <c r="DI12" s="454"/>
      <c r="DJ12" s="454"/>
      <c r="DK12" s="454"/>
      <c r="DL12" s="454"/>
      <c r="DM12" s="454"/>
      <c r="DN12" s="454"/>
      <c r="DO12" s="454"/>
      <c r="DP12" s="454"/>
      <c r="DQ12" s="454"/>
      <c r="DR12" s="454"/>
      <c r="DS12" s="454"/>
      <c r="DT12" s="454"/>
      <c r="DU12" s="454"/>
      <c r="DV12" s="454"/>
      <c r="DW12" s="454"/>
      <c r="DX12" s="454"/>
      <c r="DY12" s="454"/>
      <c r="DZ12" s="454"/>
    </row>
    <row r="13" spans="1:130" s="334" customFormat="1" ht="10.199999999999999">
      <c r="A13" s="497" t="s">
        <v>27</v>
      </c>
      <c r="B13" s="498" t="s">
        <v>631</v>
      </c>
      <c r="C13" s="430">
        <v>190</v>
      </c>
      <c r="D13" s="431">
        <v>33799803.519999981</v>
      </c>
      <c r="E13" s="430">
        <v>9</v>
      </c>
      <c r="F13" s="431">
        <v>82737.5</v>
      </c>
      <c r="G13" s="430">
        <v>28</v>
      </c>
      <c r="H13" s="431">
        <v>-828355.59999999986</v>
      </c>
      <c r="I13" s="430">
        <v>0</v>
      </c>
      <c r="J13" s="430">
        <v>227</v>
      </c>
      <c r="K13" s="431">
        <v>33054185.419999979</v>
      </c>
      <c r="L13" s="431">
        <v>5.2946872503843512</v>
      </c>
      <c r="M13" s="431">
        <v>13.091118800461361</v>
      </c>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row>
    <row r="14" spans="1:130" s="334" customFormat="1" ht="10.199999999999999">
      <c r="A14" s="499" t="s">
        <v>30</v>
      </c>
      <c r="B14" s="500" t="s">
        <v>31</v>
      </c>
      <c r="C14" s="432">
        <v>329</v>
      </c>
      <c r="D14" s="433">
        <v>39971896.119999997</v>
      </c>
      <c r="E14" s="432">
        <v>24</v>
      </c>
      <c r="F14" s="433">
        <v>273838.18</v>
      </c>
      <c r="G14" s="432">
        <v>54</v>
      </c>
      <c r="H14" s="433">
        <v>-2003752.1399999997</v>
      </c>
      <c r="I14" s="432">
        <v>11</v>
      </c>
      <c r="J14" s="432">
        <v>418</v>
      </c>
      <c r="K14" s="433">
        <v>38241982.159999996</v>
      </c>
      <c r="L14" s="433">
        <v>6.1256791779677107</v>
      </c>
      <c r="M14" s="433">
        <v>24.106113033448672</v>
      </c>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54"/>
      <c r="DW14" s="454"/>
      <c r="DX14" s="454"/>
      <c r="DY14" s="454"/>
      <c r="DZ14" s="454"/>
    </row>
    <row r="15" spans="1:130" s="334" customFormat="1" ht="19.2">
      <c r="A15" s="497" t="s">
        <v>533</v>
      </c>
      <c r="B15" s="498" t="s">
        <v>534</v>
      </c>
      <c r="C15" s="430">
        <v>1</v>
      </c>
      <c r="D15" s="431">
        <v>1281000</v>
      </c>
      <c r="E15" s="430"/>
      <c r="F15" s="431"/>
      <c r="G15" s="430"/>
      <c r="H15" s="431"/>
      <c r="I15" s="430">
        <v>0</v>
      </c>
      <c r="J15" s="430">
        <v>1</v>
      </c>
      <c r="K15" s="431">
        <v>1281000</v>
      </c>
      <c r="L15" s="431">
        <v>0.20519320871354746</v>
      </c>
      <c r="M15" s="431">
        <v>5.7670126874279123E-2</v>
      </c>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54"/>
      <c r="CQ15" s="454"/>
      <c r="CR15" s="454"/>
      <c r="CS15" s="454"/>
      <c r="CT15" s="454"/>
      <c r="CU15" s="454"/>
      <c r="CV15" s="454"/>
      <c r="CW15" s="454"/>
      <c r="CX15" s="454"/>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54"/>
      <c r="DW15" s="454"/>
      <c r="DX15" s="454"/>
      <c r="DY15" s="454"/>
      <c r="DZ15" s="454"/>
    </row>
    <row r="16" spans="1:130" s="334" customFormat="1" ht="10.199999999999999">
      <c r="A16" s="499" t="s">
        <v>32</v>
      </c>
      <c r="B16" s="500" t="s">
        <v>33</v>
      </c>
      <c r="C16" s="432">
        <v>2</v>
      </c>
      <c r="D16" s="433">
        <v>1078000</v>
      </c>
      <c r="E16" s="432"/>
      <c r="F16" s="433"/>
      <c r="G16" s="432">
        <v>1</v>
      </c>
      <c r="H16" s="433">
        <v>-520000</v>
      </c>
      <c r="I16" s="432">
        <v>0</v>
      </c>
      <c r="J16" s="432">
        <v>3</v>
      </c>
      <c r="K16" s="433">
        <v>558000</v>
      </c>
      <c r="L16" s="433">
        <v>8.938158506023379E-2</v>
      </c>
      <c r="M16" s="433">
        <v>0.17301038062283736</v>
      </c>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4"/>
      <c r="CT16" s="454"/>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row>
    <row r="17" spans="1:130" s="334" customFormat="1" ht="19.2">
      <c r="A17" s="497" t="s">
        <v>413</v>
      </c>
      <c r="B17" s="498" t="s">
        <v>414</v>
      </c>
      <c r="C17" s="430">
        <v>8</v>
      </c>
      <c r="D17" s="431">
        <v>1173689.3999999999</v>
      </c>
      <c r="E17" s="430"/>
      <c r="F17" s="431"/>
      <c r="G17" s="430"/>
      <c r="H17" s="431"/>
      <c r="I17" s="430">
        <v>0</v>
      </c>
      <c r="J17" s="430">
        <v>8</v>
      </c>
      <c r="K17" s="431">
        <v>1173689.3999999999</v>
      </c>
      <c r="L17" s="431">
        <v>0.18800397659568951</v>
      </c>
      <c r="M17" s="431">
        <v>0.46136101499423299</v>
      </c>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4"/>
      <c r="DV17" s="454"/>
      <c r="DW17" s="454"/>
      <c r="DX17" s="454"/>
      <c r="DY17" s="454"/>
      <c r="DZ17" s="454"/>
    </row>
    <row r="18" spans="1:130" s="334" customFormat="1" ht="19.2">
      <c r="A18" s="499" t="s">
        <v>516</v>
      </c>
      <c r="B18" s="500" t="s">
        <v>517</v>
      </c>
      <c r="C18" s="432">
        <v>1</v>
      </c>
      <c r="D18" s="433">
        <v>538003</v>
      </c>
      <c r="E18" s="432"/>
      <c r="F18" s="433"/>
      <c r="G18" s="432"/>
      <c r="H18" s="433"/>
      <c r="I18" s="432">
        <v>0</v>
      </c>
      <c r="J18" s="432">
        <v>1</v>
      </c>
      <c r="K18" s="433">
        <v>538003</v>
      </c>
      <c r="L18" s="433">
        <v>8.6178424564804595E-2</v>
      </c>
      <c r="M18" s="433">
        <v>5.7670126874279123E-2</v>
      </c>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54"/>
      <c r="CQ18" s="454"/>
      <c r="CR18" s="454"/>
      <c r="CS18" s="454"/>
      <c r="CT18" s="454"/>
      <c r="CU18" s="454"/>
      <c r="CV18" s="454"/>
      <c r="CW18" s="454"/>
      <c r="CX18" s="454"/>
      <c r="CY18" s="454"/>
      <c r="CZ18" s="454"/>
      <c r="DA18" s="454"/>
      <c r="DB18" s="454"/>
      <c r="DC18" s="454"/>
      <c r="DD18" s="454"/>
      <c r="DE18" s="454"/>
      <c r="DF18" s="454"/>
      <c r="DG18" s="454"/>
      <c r="DH18" s="454"/>
      <c r="DI18" s="454"/>
      <c r="DJ18" s="454"/>
      <c r="DK18" s="454"/>
      <c r="DL18" s="454"/>
      <c r="DM18" s="454"/>
      <c r="DN18" s="454"/>
      <c r="DO18" s="454"/>
      <c r="DP18" s="454"/>
      <c r="DQ18" s="454"/>
      <c r="DR18" s="454"/>
      <c r="DS18" s="454"/>
      <c r="DT18" s="454"/>
      <c r="DU18" s="454"/>
      <c r="DV18" s="454"/>
      <c r="DW18" s="454"/>
      <c r="DX18" s="454"/>
      <c r="DY18" s="454"/>
      <c r="DZ18" s="454"/>
    </row>
    <row r="19" spans="1:130" s="334" customFormat="1" ht="10.199999999999999">
      <c r="A19" s="497" t="s">
        <v>38</v>
      </c>
      <c r="B19" s="498" t="s">
        <v>39</v>
      </c>
      <c r="C19" s="430">
        <v>1</v>
      </c>
      <c r="D19" s="431">
        <v>704443</v>
      </c>
      <c r="E19" s="430"/>
      <c r="F19" s="431"/>
      <c r="G19" s="430"/>
      <c r="H19" s="431"/>
      <c r="I19" s="430">
        <v>0</v>
      </c>
      <c r="J19" s="430">
        <v>1</v>
      </c>
      <c r="K19" s="431">
        <v>704443</v>
      </c>
      <c r="L19" s="431">
        <v>0.11283912531287862</v>
      </c>
      <c r="M19" s="431">
        <v>5.7670126874279123E-2</v>
      </c>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4"/>
      <c r="DC19" s="454"/>
      <c r="DD19" s="454"/>
      <c r="DE19" s="454"/>
      <c r="DF19" s="454"/>
      <c r="DG19" s="454"/>
      <c r="DH19" s="454"/>
      <c r="DI19" s="454"/>
      <c r="DJ19" s="454"/>
      <c r="DK19" s="454"/>
      <c r="DL19" s="454"/>
      <c r="DM19" s="454"/>
      <c r="DN19" s="454"/>
      <c r="DO19" s="454"/>
      <c r="DP19" s="454"/>
      <c r="DQ19" s="454"/>
      <c r="DR19" s="454"/>
      <c r="DS19" s="454"/>
      <c r="DT19" s="454"/>
      <c r="DU19" s="454"/>
      <c r="DV19" s="454"/>
      <c r="DW19" s="454"/>
      <c r="DX19" s="454"/>
      <c r="DY19" s="454"/>
      <c r="DZ19" s="454"/>
    </row>
    <row r="20" spans="1:130" s="334" customFormat="1" ht="10.199999999999999">
      <c r="A20" s="499" t="s">
        <v>40</v>
      </c>
      <c r="B20" s="500" t="s">
        <v>41</v>
      </c>
      <c r="C20" s="432">
        <v>1</v>
      </c>
      <c r="D20" s="433">
        <v>1575000</v>
      </c>
      <c r="E20" s="432"/>
      <c r="F20" s="433"/>
      <c r="G20" s="432"/>
      <c r="H20" s="433"/>
      <c r="I20" s="432">
        <v>0</v>
      </c>
      <c r="J20" s="432">
        <v>1</v>
      </c>
      <c r="K20" s="433">
        <v>1575000</v>
      </c>
      <c r="L20" s="433">
        <v>0.25228673202485347</v>
      </c>
      <c r="M20" s="433">
        <v>5.7670126874279123E-2</v>
      </c>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54"/>
      <c r="CQ20" s="454"/>
      <c r="CR20" s="454"/>
      <c r="CS20" s="454"/>
      <c r="CT20" s="454"/>
      <c r="CU20" s="454"/>
      <c r="CV20" s="454"/>
      <c r="CW20" s="454"/>
      <c r="CX20" s="454"/>
      <c r="CY20" s="454"/>
      <c r="CZ20" s="454"/>
      <c r="DA20" s="454"/>
      <c r="DB20" s="454"/>
      <c r="DC20" s="454"/>
      <c r="DD20" s="454"/>
      <c r="DE20" s="454"/>
      <c r="DF20" s="454"/>
      <c r="DG20" s="454"/>
      <c r="DH20" s="454"/>
      <c r="DI20" s="454"/>
      <c r="DJ20" s="454"/>
      <c r="DK20" s="454"/>
      <c r="DL20" s="454"/>
      <c r="DM20" s="454"/>
      <c r="DN20" s="454"/>
      <c r="DO20" s="454"/>
      <c r="DP20" s="454"/>
      <c r="DQ20" s="454"/>
      <c r="DR20" s="454"/>
      <c r="DS20" s="454"/>
      <c r="DT20" s="454"/>
      <c r="DU20" s="454"/>
      <c r="DV20" s="454"/>
      <c r="DW20" s="454"/>
      <c r="DX20" s="454"/>
      <c r="DY20" s="454"/>
      <c r="DZ20" s="454"/>
    </row>
    <row r="21" spans="1:130" s="334" customFormat="1" ht="10.199999999999999">
      <c r="A21" s="497" t="s">
        <v>42</v>
      </c>
      <c r="B21" s="498" t="s">
        <v>43</v>
      </c>
      <c r="C21" s="430">
        <v>2</v>
      </c>
      <c r="D21" s="431">
        <v>1420970.1099999999</v>
      </c>
      <c r="E21" s="430"/>
      <c r="F21" s="431"/>
      <c r="G21" s="430"/>
      <c r="H21" s="431"/>
      <c r="I21" s="430">
        <v>0</v>
      </c>
      <c r="J21" s="430">
        <v>2</v>
      </c>
      <c r="K21" s="431">
        <v>1420970.1099999999</v>
      </c>
      <c r="L21" s="431">
        <v>0.22761390816310889</v>
      </c>
      <c r="M21" s="431">
        <v>0.11534025374855825</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row>
    <row r="22" spans="1:130" s="334" customFormat="1" ht="19.2">
      <c r="A22" s="499" t="s">
        <v>46</v>
      </c>
      <c r="B22" s="500" t="s">
        <v>47</v>
      </c>
      <c r="C22" s="432">
        <v>12</v>
      </c>
      <c r="D22" s="433">
        <v>6344161.5</v>
      </c>
      <c r="E22" s="432"/>
      <c r="F22" s="433"/>
      <c r="G22" s="432"/>
      <c r="H22" s="433"/>
      <c r="I22" s="432">
        <v>0</v>
      </c>
      <c r="J22" s="432">
        <v>12</v>
      </c>
      <c r="K22" s="433">
        <v>6344161.5</v>
      </c>
      <c r="L22" s="433">
        <v>1.0162208077923125</v>
      </c>
      <c r="M22" s="433">
        <v>0.69204152249134943</v>
      </c>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row>
    <row r="23" spans="1:130" s="334" customFormat="1" ht="28.8">
      <c r="A23" s="497" t="s">
        <v>48</v>
      </c>
      <c r="B23" s="498" t="s">
        <v>49</v>
      </c>
      <c r="C23" s="430">
        <v>7</v>
      </c>
      <c r="D23" s="431">
        <v>6625088.4000000004</v>
      </c>
      <c r="E23" s="430"/>
      <c r="F23" s="431"/>
      <c r="G23" s="430"/>
      <c r="H23" s="431"/>
      <c r="I23" s="430">
        <v>0</v>
      </c>
      <c r="J23" s="430">
        <v>7</v>
      </c>
      <c r="K23" s="431">
        <v>6625088.4000000004</v>
      </c>
      <c r="L23" s="431">
        <v>1.061220255118581</v>
      </c>
      <c r="M23" s="431">
        <v>0.40369088811995385</v>
      </c>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4"/>
      <c r="DI23" s="454"/>
      <c r="DJ23" s="454"/>
      <c r="DK23" s="454"/>
      <c r="DL23" s="454"/>
      <c r="DM23" s="454"/>
      <c r="DN23" s="454"/>
      <c r="DO23" s="454"/>
      <c r="DP23" s="454"/>
      <c r="DQ23" s="454"/>
      <c r="DR23" s="454"/>
      <c r="DS23" s="454"/>
      <c r="DT23" s="454"/>
      <c r="DU23" s="454"/>
      <c r="DV23" s="454"/>
      <c r="DW23" s="454"/>
      <c r="DX23" s="454"/>
      <c r="DY23" s="454"/>
      <c r="DZ23" s="454"/>
    </row>
    <row r="24" spans="1:130" s="334" customFormat="1" ht="19.2">
      <c r="A24" s="499" t="s">
        <v>510</v>
      </c>
      <c r="B24" s="500" t="s">
        <v>511</v>
      </c>
      <c r="C24" s="432">
        <v>2</v>
      </c>
      <c r="D24" s="433">
        <v>2114400</v>
      </c>
      <c r="E24" s="432"/>
      <c r="F24" s="433"/>
      <c r="G24" s="432"/>
      <c r="H24" s="433"/>
      <c r="I24" s="432">
        <v>0</v>
      </c>
      <c r="J24" s="432">
        <v>2</v>
      </c>
      <c r="K24" s="433">
        <v>2114400</v>
      </c>
      <c r="L24" s="433">
        <v>0.33868893091641278</v>
      </c>
      <c r="M24" s="433">
        <v>0.11534025374855825</v>
      </c>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c r="CZ24" s="454"/>
      <c r="DA24" s="454"/>
      <c r="DB24" s="454"/>
      <c r="DC24" s="454"/>
      <c r="DD24" s="454"/>
      <c r="DE24" s="454"/>
      <c r="DF24" s="454"/>
      <c r="DG24" s="454"/>
      <c r="DH24" s="454"/>
      <c r="DI24" s="454"/>
      <c r="DJ24" s="454"/>
      <c r="DK24" s="454"/>
      <c r="DL24" s="454"/>
      <c r="DM24" s="454"/>
      <c r="DN24" s="454"/>
      <c r="DO24" s="454"/>
      <c r="DP24" s="454"/>
      <c r="DQ24" s="454"/>
      <c r="DR24" s="454"/>
      <c r="DS24" s="454"/>
      <c r="DT24" s="454"/>
      <c r="DU24" s="454"/>
      <c r="DV24" s="454"/>
      <c r="DW24" s="454"/>
      <c r="DX24" s="454"/>
      <c r="DY24" s="454"/>
      <c r="DZ24" s="454"/>
    </row>
    <row r="25" spans="1:130" s="334" customFormat="1" ht="10.199999999999999">
      <c r="A25" s="497" t="s">
        <v>54</v>
      </c>
      <c r="B25" s="498" t="s">
        <v>55</v>
      </c>
      <c r="C25" s="430">
        <v>1</v>
      </c>
      <c r="D25" s="431">
        <v>382475</v>
      </c>
      <c r="E25" s="430"/>
      <c r="F25" s="431"/>
      <c r="G25" s="430"/>
      <c r="H25" s="431"/>
      <c r="I25" s="430">
        <v>0</v>
      </c>
      <c r="J25" s="430">
        <v>1</v>
      </c>
      <c r="K25" s="431">
        <v>382475</v>
      </c>
      <c r="L25" s="431">
        <v>6.1265630369019566E-2</v>
      </c>
      <c r="M25" s="431">
        <v>5.7670126874279123E-2</v>
      </c>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54"/>
      <c r="CQ25" s="454"/>
      <c r="CR25" s="454"/>
      <c r="CS25" s="454"/>
      <c r="CT25" s="454"/>
      <c r="CU25" s="454"/>
      <c r="CV25" s="454"/>
      <c r="CW25" s="454"/>
      <c r="CX25" s="454"/>
      <c r="CY25" s="454"/>
      <c r="CZ25" s="454"/>
      <c r="DA25" s="454"/>
      <c r="DB25" s="454"/>
      <c r="DC25" s="454"/>
      <c r="DD25" s="454"/>
      <c r="DE25" s="454"/>
      <c r="DF25" s="454"/>
      <c r="DG25" s="454"/>
      <c r="DH25" s="454"/>
      <c r="DI25" s="454"/>
      <c r="DJ25" s="454"/>
      <c r="DK25" s="454"/>
      <c r="DL25" s="454"/>
      <c r="DM25" s="454"/>
      <c r="DN25" s="454"/>
      <c r="DO25" s="454"/>
      <c r="DP25" s="454"/>
      <c r="DQ25" s="454"/>
      <c r="DR25" s="454"/>
      <c r="DS25" s="454"/>
      <c r="DT25" s="454"/>
      <c r="DU25" s="454"/>
      <c r="DV25" s="454"/>
      <c r="DW25" s="454"/>
      <c r="DX25" s="454"/>
      <c r="DY25" s="454"/>
      <c r="DZ25" s="454"/>
    </row>
    <row r="26" spans="1:130" s="334" customFormat="1" ht="19.2">
      <c r="A26" s="499" t="s">
        <v>518</v>
      </c>
      <c r="B26" s="500" t="s">
        <v>519</v>
      </c>
      <c r="C26" s="432">
        <v>1</v>
      </c>
      <c r="D26" s="433">
        <v>1390560</v>
      </c>
      <c r="E26" s="432"/>
      <c r="F26" s="433"/>
      <c r="G26" s="432"/>
      <c r="H26" s="433"/>
      <c r="I26" s="432">
        <v>0</v>
      </c>
      <c r="J26" s="432">
        <v>1</v>
      </c>
      <c r="K26" s="433">
        <v>1390560</v>
      </c>
      <c r="L26" s="433">
        <v>0.22274275433935251</v>
      </c>
      <c r="M26" s="433">
        <v>5.7670126874279123E-2</v>
      </c>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4"/>
      <c r="CT26" s="454"/>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row>
    <row r="27" spans="1:130" s="334" customFormat="1" ht="28.8">
      <c r="A27" s="497" t="s">
        <v>56</v>
      </c>
      <c r="B27" s="498" t="s">
        <v>57</v>
      </c>
      <c r="C27" s="430">
        <v>2</v>
      </c>
      <c r="D27" s="431">
        <v>1429342.8</v>
      </c>
      <c r="E27" s="430"/>
      <c r="F27" s="431"/>
      <c r="G27" s="430"/>
      <c r="H27" s="431"/>
      <c r="I27" s="430">
        <v>0</v>
      </c>
      <c r="J27" s="430">
        <v>2</v>
      </c>
      <c r="K27" s="431">
        <v>1429342.8</v>
      </c>
      <c r="L27" s="431">
        <v>0.22895506282873251</v>
      </c>
      <c r="M27" s="431">
        <v>0.11534025374855825</v>
      </c>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c r="CB27" s="454"/>
      <c r="CC27" s="454"/>
      <c r="CD27" s="454"/>
      <c r="CE27" s="454"/>
      <c r="CF27" s="454"/>
      <c r="CG27" s="454"/>
      <c r="CH27" s="454"/>
      <c r="CI27" s="454"/>
      <c r="CJ27" s="454"/>
      <c r="CK27" s="454"/>
      <c r="CL27" s="454"/>
      <c r="CM27" s="454"/>
      <c r="CN27" s="454"/>
      <c r="CO27" s="454"/>
      <c r="CP27" s="454"/>
      <c r="CQ27" s="454"/>
      <c r="CR27" s="454"/>
      <c r="CS27" s="454"/>
      <c r="CT27" s="454"/>
      <c r="CU27" s="454"/>
      <c r="CV27" s="454"/>
      <c r="CW27" s="454"/>
      <c r="CX27" s="454"/>
      <c r="CY27" s="454"/>
      <c r="CZ27" s="454"/>
      <c r="DA27" s="454"/>
      <c r="DB27" s="454"/>
      <c r="DC27" s="454"/>
      <c r="DD27" s="454"/>
      <c r="DE27" s="454"/>
      <c r="DF27" s="454"/>
      <c r="DG27" s="454"/>
      <c r="DH27" s="454"/>
      <c r="DI27" s="454"/>
      <c r="DJ27" s="454"/>
      <c r="DK27" s="454"/>
      <c r="DL27" s="454"/>
      <c r="DM27" s="454"/>
      <c r="DN27" s="454"/>
      <c r="DO27" s="454"/>
      <c r="DP27" s="454"/>
      <c r="DQ27" s="454"/>
      <c r="DR27" s="454"/>
      <c r="DS27" s="454"/>
      <c r="DT27" s="454"/>
      <c r="DU27" s="454"/>
      <c r="DV27" s="454"/>
      <c r="DW27" s="454"/>
      <c r="DX27" s="454"/>
      <c r="DY27" s="454"/>
      <c r="DZ27" s="454"/>
    </row>
    <row r="28" spans="1:130" s="334" customFormat="1" ht="19.2">
      <c r="A28" s="499" t="s">
        <v>58</v>
      </c>
      <c r="B28" s="500" t="s">
        <v>59</v>
      </c>
      <c r="C28" s="432">
        <v>21</v>
      </c>
      <c r="D28" s="433">
        <v>4985722.16</v>
      </c>
      <c r="E28" s="432"/>
      <c r="F28" s="433"/>
      <c r="G28" s="432">
        <v>2</v>
      </c>
      <c r="H28" s="433">
        <v>-112900</v>
      </c>
      <c r="I28" s="432">
        <v>0</v>
      </c>
      <c r="J28" s="432">
        <v>23</v>
      </c>
      <c r="K28" s="433">
        <v>4872822.16</v>
      </c>
      <c r="L28" s="433">
        <v>0.78053865300615077</v>
      </c>
      <c r="M28" s="433">
        <v>1.3264129181084199</v>
      </c>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4"/>
      <c r="CO28" s="454"/>
      <c r="CP28" s="454"/>
      <c r="CQ28" s="454"/>
      <c r="CR28" s="454"/>
      <c r="CS28" s="454"/>
      <c r="CT28" s="454"/>
      <c r="CU28" s="454"/>
      <c r="CV28" s="454"/>
      <c r="CW28" s="454"/>
      <c r="CX28" s="454"/>
      <c r="CY28" s="454"/>
      <c r="CZ28" s="454"/>
      <c r="DA28" s="454"/>
      <c r="DB28" s="454"/>
      <c r="DC28" s="454"/>
      <c r="DD28" s="454"/>
      <c r="DE28" s="454"/>
      <c r="DF28" s="454"/>
      <c r="DG28" s="454"/>
      <c r="DH28" s="454"/>
      <c r="DI28" s="454"/>
      <c r="DJ28" s="454"/>
      <c r="DK28" s="454"/>
      <c r="DL28" s="454"/>
      <c r="DM28" s="454"/>
      <c r="DN28" s="454"/>
      <c r="DO28" s="454"/>
      <c r="DP28" s="454"/>
      <c r="DQ28" s="454"/>
      <c r="DR28" s="454"/>
      <c r="DS28" s="454"/>
      <c r="DT28" s="454"/>
      <c r="DU28" s="454"/>
      <c r="DV28" s="454"/>
      <c r="DW28" s="454"/>
      <c r="DX28" s="454"/>
      <c r="DY28" s="454"/>
      <c r="DZ28" s="454"/>
    </row>
    <row r="29" spans="1:130" s="334" customFormat="1" ht="10.199999999999999">
      <c r="A29" s="497" t="s">
        <v>60</v>
      </c>
      <c r="B29" s="498" t="s">
        <v>61</v>
      </c>
      <c r="C29" s="430">
        <v>13</v>
      </c>
      <c r="D29" s="431">
        <v>6466451.0199999996</v>
      </c>
      <c r="E29" s="430"/>
      <c r="F29" s="431"/>
      <c r="G29" s="430"/>
      <c r="H29" s="431"/>
      <c r="I29" s="430">
        <v>0</v>
      </c>
      <c r="J29" s="430">
        <v>13</v>
      </c>
      <c r="K29" s="431">
        <v>6466451.0199999996</v>
      </c>
      <c r="L29" s="431">
        <v>1.0358093940537016</v>
      </c>
      <c r="M29" s="431">
        <v>0.74971164936562862</v>
      </c>
      <c r="N29" s="454"/>
      <c r="O29" s="458"/>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4"/>
      <c r="CV29" s="454"/>
      <c r="CW29" s="454"/>
      <c r="CX29" s="454"/>
      <c r="CY29" s="454"/>
      <c r="CZ29" s="454"/>
      <c r="DA29" s="454"/>
      <c r="DB29" s="454"/>
      <c r="DC29" s="454"/>
      <c r="DD29" s="454"/>
      <c r="DE29" s="454"/>
      <c r="DF29" s="454"/>
      <c r="DG29" s="454"/>
      <c r="DH29" s="454"/>
      <c r="DI29" s="454"/>
      <c r="DJ29" s="454"/>
      <c r="DK29" s="454"/>
      <c r="DL29" s="454"/>
      <c r="DM29" s="454"/>
      <c r="DN29" s="454"/>
      <c r="DO29" s="454"/>
      <c r="DP29" s="454"/>
      <c r="DQ29" s="454"/>
      <c r="DR29" s="454"/>
      <c r="DS29" s="454"/>
      <c r="DT29" s="454"/>
      <c r="DU29" s="454"/>
      <c r="DV29" s="454"/>
      <c r="DW29" s="454"/>
      <c r="DX29" s="454"/>
      <c r="DY29" s="454"/>
      <c r="DZ29" s="454"/>
    </row>
    <row r="30" spans="1:130" s="334" customFormat="1" ht="10.199999999999999">
      <c r="A30" s="499" t="s">
        <v>62</v>
      </c>
      <c r="B30" s="500" t="s">
        <v>63</v>
      </c>
      <c r="C30" s="432">
        <v>37</v>
      </c>
      <c r="D30" s="433">
        <v>2115413.8700000006</v>
      </c>
      <c r="E30" s="432">
        <v>5</v>
      </c>
      <c r="F30" s="433">
        <v>97070.97</v>
      </c>
      <c r="G30" s="432">
        <v>1</v>
      </c>
      <c r="H30" s="433">
        <v>-19542</v>
      </c>
      <c r="I30" s="432">
        <v>0</v>
      </c>
      <c r="J30" s="432">
        <v>43</v>
      </c>
      <c r="K30" s="433">
        <v>2192942.8400000003</v>
      </c>
      <c r="L30" s="433">
        <v>0.35127008420374678</v>
      </c>
      <c r="M30" s="433">
        <v>2.4798154555940024</v>
      </c>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4"/>
      <c r="CV30" s="454"/>
      <c r="CW30" s="454"/>
      <c r="CX30" s="454"/>
      <c r="CY30" s="454"/>
      <c r="CZ30" s="454"/>
      <c r="DA30" s="454"/>
      <c r="DB30" s="454"/>
      <c r="DC30" s="454"/>
      <c r="DD30" s="454"/>
      <c r="DE30" s="454"/>
      <c r="DF30" s="454"/>
      <c r="DG30" s="454"/>
      <c r="DH30" s="454"/>
      <c r="DI30" s="454"/>
      <c r="DJ30" s="454"/>
      <c r="DK30" s="454"/>
      <c r="DL30" s="454"/>
      <c r="DM30" s="454"/>
      <c r="DN30" s="454"/>
      <c r="DO30" s="454"/>
      <c r="DP30" s="454"/>
      <c r="DQ30" s="454"/>
      <c r="DR30" s="454"/>
      <c r="DS30" s="454"/>
      <c r="DT30" s="454"/>
      <c r="DU30" s="454"/>
      <c r="DV30" s="454"/>
      <c r="DW30" s="454"/>
      <c r="DX30" s="454"/>
      <c r="DY30" s="454"/>
      <c r="DZ30" s="454"/>
    </row>
    <row r="31" spans="1:130" s="334" customFormat="1" ht="10.199999999999999">
      <c r="A31" s="497" t="s">
        <v>64</v>
      </c>
      <c r="B31" s="498" t="s">
        <v>65</v>
      </c>
      <c r="C31" s="430">
        <v>7</v>
      </c>
      <c r="D31" s="431">
        <v>1372221</v>
      </c>
      <c r="E31" s="430"/>
      <c r="F31" s="431"/>
      <c r="G31" s="430"/>
      <c r="H31" s="431"/>
      <c r="I31" s="430">
        <v>0</v>
      </c>
      <c r="J31" s="430">
        <v>7</v>
      </c>
      <c r="K31" s="431">
        <v>1372221</v>
      </c>
      <c r="L31" s="431">
        <v>0.21980517568627075</v>
      </c>
      <c r="M31" s="431">
        <v>0.40369088811995385</v>
      </c>
      <c r="N31" s="454"/>
      <c r="O31" s="455"/>
      <c r="P31" s="455"/>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c r="CZ31" s="454"/>
      <c r="DA31" s="454"/>
      <c r="DB31" s="454"/>
      <c r="DC31" s="454"/>
      <c r="DD31" s="454"/>
      <c r="DE31" s="454"/>
      <c r="DF31" s="454"/>
      <c r="DG31" s="454"/>
      <c r="DH31" s="454"/>
      <c r="DI31" s="454"/>
      <c r="DJ31" s="454"/>
      <c r="DK31" s="454"/>
      <c r="DL31" s="454"/>
      <c r="DM31" s="454"/>
      <c r="DN31" s="454"/>
      <c r="DO31" s="454"/>
      <c r="DP31" s="454"/>
      <c r="DQ31" s="454"/>
      <c r="DR31" s="454"/>
      <c r="DS31" s="454"/>
      <c r="DT31" s="454"/>
      <c r="DU31" s="454"/>
      <c r="DV31" s="454"/>
      <c r="DW31" s="454"/>
      <c r="DX31" s="454"/>
      <c r="DY31" s="454"/>
      <c r="DZ31" s="454"/>
    </row>
    <row r="32" spans="1:130" s="334" customFormat="1" ht="19.2">
      <c r="A32" s="499" t="s">
        <v>486</v>
      </c>
      <c r="B32" s="500" t="s">
        <v>487</v>
      </c>
      <c r="C32" s="432">
        <v>2</v>
      </c>
      <c r="D32" s="433">
        <v>2220610</v>
      </c>
      <c r="E32" s="432"/>
      <c r="F32" s="433"/>
      <c r="G32" s="432">
        <v>1</v>
      </c>
      <c r="H32" s="433">
        <v>-1153172</v>
      </c>
      <c r="I32" s="432">
        <v>1</v>
      </c>
      <c r="J32" s="432">
        <v>4</v>
      </c>
      <c r="K32" s="433">
        <v>1067438</v>
      </c>
      <c r="L32" s="433">
        <v>0.17098440930739398</v>
      </c>
      <c r="M32" s="433">
        <v>0.23068050749711649</v>
      </c>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454"/>
      <c r="CN32" s="454"/>
      <c r="CO32" s="454"/>
      <c r="CP32" s="454"/>
      <c r="CQ32" s="454"/>
      <c r="CR32" s="454"/>
      <c r="CS32" s="454"/>
      <c r="CT32" s="454"/>
      <c r="CU32" s="454"/>
      <c r="CV32" s="454"/>
      <c r="CW32" s="454"/>
      <c r="CX32" s="454"/>
      <c r="CY32" s="454"/>
      <c r="CZ32" s="454"/>
      <c r="DA32" s="454"/>
      <c r="DB32" s="454"/>
      <c r="DC32" s="454"/>
      <c r="DD32" s="454"/>
      <c r="DE32" s="454"/>
      <c r="DF32" s="454"/>
      <c r="DG32" s="454"/>
      <c r="DH32" s="454"/>
      <c r="DI32" s="454"/>
      <c r="DJ32" s="454"/>
      <c r="DK32" s="454"/>
      <c r="DL32" s="454"/>
      <c r="DM32" s="454"/>
      <c r="DN32" s="454"/>
      <c r="DO32" s="454"/>
      <c r="DP32" s="454"/>
      <c r="DQ32" s="454"/>
      <c r="DR32" s="454"/>
      <c r="DS32" s="454"/>
      <c r="DT32" s="454"/>
      <c r="DU32" s="454"/>
      <c r="DV32" s="454"/>
      <c r="DW32" s="454"/>
      <c r="DX32" s="454"/>
      <c r="DY32" s="454"/>
      <c r="DZ32" s="454"/>
    </row>
    <row r="33" spans="1:130" s="334" customFormat="1" ht="10.199999999999999">
      <c r="A33" s="497" t="s">
        <v>68</v>
      </c>
      <c r="B33" s="498" t="s">
        <v>69</v>
      </c>
      <c r="C33" s="430">
        <v>19</v>
      </c>
      <c r="D33" s="431">
        <v>24624491.040000003</v>
      </c>
      <c r="E33" s="430">
        <v>1</v>
      </c>
      <c r="F33" s="431">
        <v>34000</v>
      </c>
      <c r="G33" s="430"/>
      <c r="H33" s="431"/>
      <c r="I33" s="430">
        <v>0</v>
      </c>
      <c r="J33" s="430">
        <v>20</v>
      </c>
      <c r="K33" s="431">
        <v>24658491.040000003</v>
      </c>
      <c r="L33" s="431">
        <v>3.9498476959655435</v>
      </c>
      <c r="M33" s="431">
        <v>1.1534025374855825</v>
      </c>
      <c r="N33" s="454"/>
      <c r="O33" s="455"/>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54"/>
      <c r="BZ33" s="454"/>
      <c r="CA33" s="454"/>
      <c r="CB33" s="454"/>
      <c r="CC33" s="454"/>
      <c r="CD33" s="454"/>
      <c r="CE33" s="454"/>
      <c r="CF33" s="454"/>
      <c r="CG33" s="454"/>
      <c r="CH33" s="454"/>
      <c r="CI33" s="454"/>
      <c r="CJ33" s="454"/>
      <c r="CK33" s="454"/>
      <c r="CL33" s="454"/>
      <c r="CM33" s="454"/>
      <c r="CN33" s="454"/>
      <c r="CO33" s="454"/>
      <c r="CP33" s="454"/>
      <c r="CQ33" s="454"/>
      <c r="CR33" s="454"/>
      <c r="CS33" s="454"/>
      <c r="CT33" s="454"/>
      <c r="CU33" s="454"/>
      <c r="CV33" s="454"/>
      <c r="CW33" s="454"/>
      <c r="CX33" s="454"/>
      <c r="CY33" s="454"/>
      <c r="CZ33" s="454"/>
      <c r="DA33" s="454"/>
      <c r="DB33" s="454"/>
      <c r="DC33" s="454"/>
      <c r="DD33" s="454"/>
      <c r="DE33" s="454"/>
      <c r="DF33" s="454"/>
      <c r="DG33" s="454"/>
      <c r="DH33" s="454"/>
      <c r="DI33" s="454"/>
      <c r="DJ33" s="454"/>
      <c r="DK33" s="454"/>
      <c r="DL33" s="454"/>
      <c r="DM33" s="454"/>
      <c r="DN33" s="454"/>
      <c r="DO33" s="454"/>
      <c r="DP33" s="454"/>
      <c r="DQ33" s="454"/>
      <c r="DR33" s="454"/>
      <c r="DS33" s="454"/>
      <c r="DT33" s="454"/>
      <c r="DU33" s="454"/>
      <c r="DV33" s="454"/>
      <c r="DW33" s="454"/>
      <c r="DX33" s="454"/>
      <c r="DY33" s="454"/>
      <c r="DZ33" s="454"/>
    </row>
    <row r="34" spans="1:130" s="334" customFormat="1" ht="19.2">
      <c r="A34" s="499" t="s">
        <v>468</v>
      </c>
      <c r="B34" s="500" t="s">
        <v>469</v>
      </c>
      <c r="C34" s="432">
        <v>3</v>
      </c>
      <c r="D34" s="433">
        <v>3262200</v>
      </c>
      <c r="E34" s="432"/>
      <c r="F34" s="433"/>
      <c r="G34" s="432"/>
      <c r="H34" s="433"/>
      <c r="I34" s="432">
        <v>0</v>
      </c>
      <c r="J34" s="432">
        <v>3</v>
      </c>
      <c r="K34" s="433">
        <v>3262200</v>
      </c>
      <c r="L34" s="433">
        <v>0.52254589029300125</v>
      </c>
      <c r="M34" s="433">
        <v>0.17301038062283736</v>
      </c>
      <c r="N34" s="454"/>
      <c r="O34" s="455"/>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4"/>
      <c r="CP34" s="454"/>
      <c r="CQ34" s="454"/>
      <c r="CR34" s="454"/>
      <c r="CS34" s="454"/>
      <c r="CT34" s="454"/>
      <c r="CU34" s="454"/>
      <c r="CV34" s="454"/>
      <c r="CW34" s="454"/>
      <c r="CX34" s="454"/>
      <c r="CY34" s="454"/>
      <c r="CZ34" s="454"/>
      <c r="DA34" s="454"/>
      <c r="DB34" s="454"/>
      <c r="DC34" s="454"/>
      <c r="DD34" s="454"/>
      <c r="DE34" s="454"/>
      <c r="DF34" s="454"/>
      <c r="DG34" s="454"/>
      <c r="DH34" s="454"/>
      <c r="DI34" s="454"/>
      <c r="DJ34" s="454"/>
      <c r="DK34" s="454"/>
      <c r="DL34" s="454"/>
      <c r="DM34" s="454"/>
      <c r="DN34" s="454"/>
      <c r="DO34" s="454"/>
      <c r="DP34" s="454"/>
      <c r="DQ34" s="454"/>
      <c r="DR34" s="454"/>
      <c r="DS34" s="454"/>
      <c r="DT34" s="454"/>
      <c r="DU34" s="454"/>
      <c r="DV34" s="454"/>
      <c r="DW34" s="454"/>
      <c r="DX34" s="454"/>
      <c r="DY34" s="454"/>
      <c r="DZ34" s="454"/>
    </row>
    <row r="35" spans="1:130" s="334" customFormat="1" ht="19.2">
      <c r="A35" s="497" t="s">
        <v>70</v>
      </c>
      <c r="B35" s="498" t="s">
        <v>71</v>
      </c>
      <c r="C35" s="430">
        <v>5</v>
      </c>
      <c r="D35" s="431">
        <v>23054559.399999999</v>
      </c>
      <c r="E35" s="430"/>
      <c r="F35" s="431"/>
      <c r="G35" s="430"/>
      <c r="H35" s="431"/>
      <c r="I35" s="430">
        <v>1</v>
      </c>
      <c r="J35" s="430">
        <v>6</v>
      </c>
      <c r="K35" s="431">
        <v>23054559.399999999</v>
      </c>
      <c r="L35" s="431">
        <v>3.6929266344754703</v>
      </c>
      <c r="M35" s="431">
        <v>0.34602076124567471</v>
      </c>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4"/>
      <c r="BK35" s="454"/>
      <c r="BL35" s="454"/>
      <c r="BM35" s="454"/>
      <c r="BN35" s="454"/>
      <c r="BO35" s="454"/>
      <c r="BP35" s="454"/>
      <c r="BQ35" s="454"/>
      <c r="BR35" s="454"/>
      <c r="BS35" s="454"/>
      <c r="BT35" s="454"/>
      <c r="BU35" s="454"/>
      <c r="BV35" s="454"/>
      <c r="BW35" s="454"/>
      <c r="BX35" s="454"/>
      <c r="BY35" s="454"/>
      <c r="BZ35" s="454"/>
      <c r="CA35" s="454"/>
      <c r="CB35" s="454"/>
      <c r="CC35" s="454"/>
      <c r="CD35" s="454"/>
      <c r="CE35" s="454"/>
      <c r="CF35" s="454"/>
      <c r="CG35" s="454"/>
      <c r="CH35" s="454"/>
      <c r="CI35" s="454"/>
      <c r="CJ35" s="454"/>
      <c r="CK35" s="454"/>
      <c r="CL35" s="454"/>
      <c r="CM35" s="454"/>
      <c r="CN35" s="454"/>
      <c r="CO35" s="454"/>
      <c r="CP35" s="454"/>
      <c r="CQ35" s="454"/>
      <c r="CR35" s="454"/>
      <c r="CS35" s="454"/>
      <c r="CT35" s="454"/>
      <c r="CU35" s="454"/>
      <c r="CV35" s="454"/>
      <c r="CW35" s="454"/>
      <c r="CX35" s="454"/>
      <c r="CY35" s="454"/>
      <c r="CZ35" s="454"/>
      <c r="DA35" s="454"/>
      <c r="DB35" s="454"/>
      <c r="DC35" s="454"/>
      <c r="DD35" s="454"/>
      <c r="DE35" s="454"/>
      <c r="DF35" s="454"/>
      <c r="DG35" s="454"/>
      <c r="DH35" s="454"/>
      <c r="DI35" s="454"/>
      <c r="DJ35" s="454"/>
      <c r="DK35" s="454"/>
      <c r="DL35" s="454"/>
      <c r="DM35" s="454"/>
      <c r="DN35" s="454"/>
      <c r="DO35" s="454"/>
      <c r="DP35" s="454"/>
      <c r="DQ35" s="454"/>
      <c r="DR35" s="454"/>
      <c r="DS35" s="454"/>
      <c r="DT35" s="454"/>
      <c r="DU35" s="454"/>
      <c r="DV35" s="454"/>
      <c r="DW35" s="454"/>
      <c r="DX35" s="454"/>
      <c r="DY35" s="454"/>
      <c r="DZ35" s="454"/>
    </row>
    <row r="36" spans="1:130" s="334" customFormat="1" ht="10.199999999999999">
      <c r="A36" s="499" t="s">
        <v>488</v>
      </c>
      <c r="B36" s="500" t="s">
        <v>489</v>
      </c>
      <c r="C36" s="432">
        <v>1</v>
      </c>
      <c r="D36" s="433">
        <v>347932.45</v>
      </c>
      <c r="E36" s="432">
        <v>2</v>
      </c>
      <c r="F36" s="433">
        <v>313999.06</v>
      </c>
      <c r="G36" s="432"/>
      <c r="H36" s="433"/>
      <c r="I36" s="432">
        <v>0</v>
      </c>
      <c r="J36" s="432">
        <v>3</v>
      </c>
      <c r="K36" s="433">
        <v>661931.51000000013</v>
      </c>
      <c r="L36" s="433">
        <v>0.1060295476077312</v>
      </c>
      <c r="M36" s="433">
        <v>0.17301038062283736</v>
      </c>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4"/>
      <c r="BM36" s="454"/>
      <c r="BN36" s="454"/>
      <c r="BO36" s="454"/>
      <c r="BP36" s="454"/>
      <c r="BQ36" s="454"/>
      <c r="BR36" s="454"/>
      <c r="BS36" s="454"/>
      <c r="BT36" s="454"/>
      <c r="BU36" s="454"/>
      <c r="BV36" s="454"/>
      <c r="BW36" s="454"/>
      <c r="BX36" s="454"/>
      <c r="BY36" s="454"/>
      <c r="BZ36" s="454"/>
      <c r="CA36" s="454"/>
      <c r="CB36" s="454"/>
      <c r="CC36" s="454"/>
      <c r="CD36" s="454"/>
      <c r="CE36" s="454"/>
      <c r="CF36" s="454"/>
      <c r="CG36" s="454"/>
      <c r="CH36" s="454"/>
      <c r="CI36" s="454"/>
      <c r="CJ36" s="454"/>
      <c r="CK36" s="454"/>
      <c r="CL36" s="454"/>
      <c r="CM36" s="454"/>
      <c r="CN36" s="454"/>
      <c r="CO36" s="454"/>
      <c r="CP36" s="454"/>
      <c r="CQ36" s="454"/>
      <c r="CR36" s="454"/>
      <c r="CS36" s="454"/>
      <c r="CT36" s="454"/>
      <c r="CU36" s="454"/>
      <c r="CV36" s="454"/>
      <c r="CW36" s="454"/>
      <c r="CX36" s="454"/>
      <c r="CY36" s="454"/>
      <c r="CZ36" s="454"/>
      <c r="DA36" s="454"/>
      <c r="DB36" s="454"/>
      <c r="DC36" s="454"/>
      <c r="DD36" s="454"/>
      <c r="DE36" s="454"/>
      <c r="DF36" s="454"/>
      <c r="DG36" s="454"/>
      <c r="DH36" s="454"/>
      <c r="DI36" s="454"/>
      <c r="DJ36" s="454"/>
      <c r="DK36" s="454"/>
      <c r="DL36" s="454"/>
      <c r="DM36" s="454"/>
      <c r="DN36" s="454"/>
      <c r="DO36" s="454"/>
      <c r="DP36" s="454"/>
      <c r="DQ36" s="454"/>
      <c r="DR36" s="454"/>
      <c r="DS36" s="454"/>
      <c r="DT36" s="454"/>
      <c r="DU36" s="454"/>
      <c r="DV36" s="454"/>
      <c r="DW36" s="454"/>
      <c r="DX36" s="454"/>
      <c r="DY36" s="454"/>
      <c r="DZ36" s="454"/>
    </row>
    <row r="37" spans="1:130" s="334" customFormat="1" ht="10.199999999999999">
      <c r="A37" s="497" t="s">
        <v>547</v>
      </c>
      <c r="B37" s="498" t="s">
        <v>548</v>
      </c>
      <c r="C37" s="430">
        <v>1</v>
      </c>
      <c r="D37" s="431">
        <v>995747.6</v>
      </c>
      <c r="E37" s="430"/>
      <c r="F37" s="431"/>
      <c r="G37" s="430"/>
      <c r="H37" s="431"/>
      <c r="I37" s="430">
        <v>0</v>
      </c>
      <c r="J37" s="430">
        <v>1</v>
      </c>
      <c r="K37" s="431">
        <v>995747.6</v>
      </c>
      <c r="L37" s="431">
        <v>0.15950089392101013</v>
      </c>
      <c r="M37" s="431">
        <v>5.7670126874279123E-2</v>
      </c>
      <c r="N37" s="454"/>
      <c r="O37" s="454"/>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54"/>
      <c r="CI37" s="454"/>
      <c r="CJ37" s="454"/>
      <c r="CK37" s="454"/>
      <c r="CL37" s="454"/>
      <c r="CM37" s="454"/>
      <c r="CN37" s="454"/>
      <c r="CO37" s="454"/>
      <c r="CP37" s="454"/>
      <c r="CQ37" s="454"/>
      <c r="CR37" s="454"/>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54"/>
      <c r="DV37" s="454"/>
      <c r="DW37" s="454"/>
      <c r="DX37" s="454"/>
      <c r="DY37" s="454"/>
      <c r="DZ37" s="454"/>
    </row>
    <row r="38" spans="1:130" s="334" customFormat="1" ht="10.199999999999999">
      <c r="A38" s="499" t="s">
        <v>72</v>
      </c>
      <c r="B38" s="500" t="s">
        <v>73</v>
      </c>
      <c r="C38" s="432">
        <v>3</v>
      </c>
      <c r="D38" s="433">
        <v>1065583</v>
      </c>
      <c r="E38" s="432">
        <v>1</v>
      </c>
      <c r="F38" s="433">
        <v>24479</v>
      </c>
      <c r="G38" s="432"/>
      <c r="H38" s="433"/>
      <c r="I38" s="432">
        <v>0</v>
      </c>
      <c r="J38" s="432">
        <v>4</v>
      </c>
      <c r="K38" s="433">
        <v>1090062</v>
      </c>
      <c r="L38" s="433">
        <v>0.17460836805363542</v>
      </c>
      <c r="M38" s="433">
        <v>0.23068050749711649</v>
      </c>
      <c r="N38" s="454"/>
      <c r="O38" s="455">
        <f>D38-46596000.18</f>
        <v>-45530417.18</v>
      </c>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4"/>
      <c r="CJ38" s="454"/>
      <c r="CK38" s="454"/>
      <c r="CL38" s="454"/>
      <c r="CM38" s="454"/>
      <c r="CN38" s="454"/>
      <c r="CO38" s="454"/>
      <c r="CP38" s="454"/>
      <c r="CQ38" s="454"/>
      <c r="CR38" s="454"/>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54"/>
      <c r="DV38" s="454"/>
      <c r="DW38" s="454"/>
      <c r="DX38" s="454"/>
      <c r="DY38" s="454"/>
      <c r="DZ38" s="454"/>
    </row>
    <row r="39" spans="1:130" s="334" customFormat="1" ht="10.199999999999999">
      <c r="A39" s="497" t="s">
        <v>639</v>
      </c>
      <c r="B39" s="498" t="s">
        <v>640</v>
      </c>
      <c r="C39" s="430">
        <v>1</v>
      </c>
      <c r="D39" s="431">
        <v>1381758</v>
      </c>
      <c r="E39" s="430"/>
      <c r="F39" s="431"/>
      <c r="G39" s="430"/>
      <c r="H39" s="431"/>
      <c r="I39" s="430">
        <v>0</v>
      </c>
      <c r="J39" s="430">
        <v>1</v>
      </c>
      <c r="K39" s="431">
        <v>1381758</v>
      </c>
      <c r="L39" s="431">
        <v>0.22133283191695075</v>
      </c>
      <c r="M39" s="431">
        <v>5.7670126874279123E-2</v>
      </c>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CI39" s="454"/>
      <c r="CJ39" s="454"/>
      <c r="CK39" s="454"/>
      <c r="CL39" s="454"/>
      <c r="CM39" s="454"/>
      <c r="CN39" s="454"/>
      <c r="CO39" s="454"/>
      <c r="CP39" s="454"/>
      <c r="CQ39" s="454"/>
      <c r="CR39" s="454"/>
      <c r="CS39" s="454"/>
      <c r="CT39" s="454"/>
      <c r="CU39" s="454"/>
      <c r="CV39" s="454"/>
      <c r="CW39" s="454"/>
      <c r="CX39" s="454"/>
      <c r="CY39" s="454"/>
      <c r="CZ39" s="454"/>
      <c r="DA39" s="454"/>
      <c r="DB39" s="454"/>
      <c r="DC39" s="454"/>
      <c r="DD39" s="454"/>
      <c r="DE39" s="454"/>
      <c r="DF39" s="454"/>
      <c r="DG39" s="454"/>
      <c r="DH39" s="454"/>
      <c r="DI39" s="454"/>
      <c r="DJ39" s="454"/>
      <c r="DK39" s="454"/>
      <c r="DL39" s="454"/>
      <c r="DM39" s="454"/>
      <c r="DN39" s="454"/>
      <c r="DO39" s="454"/>
      <c r="DP39" s="454"/>
      <c r="DQ39" s="454"/>
      <c r="DR39" s="454"/>
      <c r="DS39" s="454"/>
      <c r="DT39" s="454"/>
      <c r="DU39" s="454"/>
      <c r="DV39" s="454"/>
      <c r="DW39" s="454"/>
      <c r="DX39" s="454"/>
      <c r="DY39" s="454"/>
      <c r="DZ39" s="454"/>
    </row>
    <row r="40" spans="1:130" s="334" customFormat="1" ht="10.199999999999999">
      <c r="A40" s="499" t="s">
        <v>417</v>
      </c>
      <c r="B40" s="500" t="s">
        <v>418</v>
      </c>
      <c r="C40" s="432">
        <v>1</v>
      </c>
      <c r="D40" s="433">
        <v>12536386.390000001</v>
      </c>
      <c r="E40" s="432"/>
      <c r="F40" s="433"/>
      <c r="G40" s="432"/>
      <c r="H40" s="433"/>
      <c r="I40" s="432">
        <v>0</v>
      </c>
      <c r="J40" s="432">
        <v>1</v>
      </c>
      <c r="K40" s="433">
        <v>12536386.390000001</v>
      </c>
      <c r="L40" s="433">
        <v>2.0081040976088569</v>
      </c>
      <c r="M40" s="433">
        <v>5.7670126874279123E-2</v>
      </c>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54"/>
      <c r="BS40" s="454"/>
      <c r="BT40" s="454"/>
      <c r="BU40" s="454"/>
      <c r="BV40" s="454"/>
      <c r="BW40" s="454"/>
      <c r="BX40" s="454"/>
      <c r="BY40" s="454"/>
      <c r="BZ40" s="454"/>
      <c r="CA40" s="454"/>
      <c r="CB40" s="454"/>
      <c r="CC40" s="454"/>
      <c r="CD40" s="454"/>
      <c r="CE40" s="454"/>
      <c r="CF40" s="454"/>
      <c r="CG40" s="454"/>
      <c r="CH40" s="454"/>
      <c r="CI40" s="454"/>
      <c r="CJ40" s="454"/>
      <c r="CK40" s="454"/>
      <c r="CL40" s="454"/>
      <c r="CM40" s="454"/>
      <c r="CN40" s="454"/>
      <c r="CO40" s="454"/>
      <c r="CP40" s="454"/>
      <c r="CQ40" s="454"/>
      <c r="CR40" s="454"/>
      <c r="CS40" s="454"/>
      <c r="CT40" s="454"/>
      <c r="CU40" s="454"/>
      <c r="CV40" s="454"/>
      <c r="CW40" s="454"/>
      <c r="CX40" s="454"/>
      <c r="CY40" s="454"/>
      <c r="CZ40" s="454"/>
      <c r="DA40" s="454"/>
      <c r="DB40" s="454"/>
      <c r="DC40" s="454"/>
      <c r="DD40" s="454"/>
      <c r="DE40" s="454"/>
      <c r="DF40" s="454"/>
      <c r="DG40" s="454"/>
      <c r="DH40" s="454"/>
      <c r="DI40" s="454"/>
      <c r="DJ40" s="454"/>
      <c r="DK40" s="454"/>
      <c r="DL40" s="454"/>
      <c r="DM40" s="454"/>
      <c r="DN40" s="454"/>
      <c r="DO40" s="454"/>
      <c r="DP40" s="454"/>
      <c r="DQ40" s="454"/>
      <c r="DR40" s="454"/>
      <c r="DS40" s="454"/>
      <c r="DT40" s="454"/>
      <c r="DU40" s="454"/>
      <c r="DV40" s="454"/>
      <c r="DW40" s="454"/>
      <c r="DX40" s="454"/>
      <c r="DY40" s="454"/>
      <c r="DZ40" s="454"/>
    </row>
    <row r="41" spans="1:130" s="334" customFormat="1" ht="28.8">
      <c r="A41" s="497" t="s">
        <v>78</v>
      </c>
      <c r="B41" s="498" t="s">
        <v>79</v>
      </c>
      <c r="C41" s="430">
        <v>15</v>
      </c>
      <c r="D41" s="431">
        <v>8353860.5999999996</v>
      </c>
      <c r="E41" s="430">
        <v>1</v>
      </c>
      <c r="F41" s="431">
        <v>8121.36</v>
      </c>
      <c r="G41" s="430">
        <v>2</v>
      </c>
      <c r="H41" s="431">
        <v>-15861.3</v>
      </c>
      <c r="I41" s="430">
        <v>0</v>
      </c>
      <c r="J41" s="430">
        <v>18</v>
      </c>
      <c r="K41" s="431">
        <v>8346120.6600000001</v>
      </c>
      <c r="L41" s="431">
        <v>1.3368987342200083</v>
      </c>
      <c r="M41" s="431">
        <v>1.0380622837370241</v>
      </c>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c r="BE41" s="454"/>
      <c r="BF41" s="454"/>
      <c r="BG41" s="454"/>
      <c r="BH41" s="454"/>
      <c r="BI41" s="454"/>
      <c r="BJ41" s="454"/>
      <c r="BK41" s="454"/>
      <c r="BL41" s="454"/>
      <c r="BM41" s="454"/>
      <c r="BN41" s="454"/>
      <c r="BO41" s="454"/>
      <c r="BP41" s="454"/>
      <c r="BQ41" s="454"/>
      <c r="BR41" s="454"/>
      <c r="BS41" s="454"/>
      <c r="BT41" s="454"/>
      <c r="BU41" s="454"/>
      <c r="BV41" s="454"/>
      <c r="BW41" s="454"/>
      <c r="BX41" s="454"/>
      <c r="BY41" s="454"/>
      <c r="BZ41" s="454"/>
      <c r="CA41" s="454"/>
      <c r="CB41" s="454"/>
      <c r="CC41" s="454"/>
      <c r="CD41" s="454"/>
      <c r="CE41" s="454"/>
      <c r="CF41" s="454"/>
      <c r="CG41" s="454"/>
      <c r="CH41" s="454"/>
      <c r="CI41" s="454"/>
      <c r="CJ41" s="454"/>
      <c r="CK41" s="454"/>
      <c r="CL41" s="454"/>
      <c r="CM41" s="454"/>
      <c r="CN41" s="454"/>
      <c r="CO41" s="454"/>
      <c r="CP41" s="454"/>
      <c r="CQ41" s="454"/>
      <c r="CR41" s="454"/>
      <c r="CS41" s="454"/>
      <c r="CT41" s="454"/>
      <c r="CU41" s="454"/>
      <c r="CV41" s="454"/>
      <c r="CW41" s="454"/>
      <c r="CX41" s="454"/>
      <c r="CY41" s="454"/>
      <c r="CZ41" s="454"/>
      <c r="DA41" s="454"/>
      <c r="DB41" s="454"/>
      <c r="DC41" s="454"/>
      <c r="DD41" s="454"/>
      <c r="DE41" s="454"/>
      <c r="DF41" s="454"/>
      <c r="DG41" s="454"/>
      <c r="DH41" s="454"/>
      <c r="DI41" s="454"/>
      <c r="DJ41" s="454"/>
      <c r="DK41" s="454"/>
      <c r="DL41" s="454"/>
      <c r="DM41" s="454"/>
      <c r="DN41" s="454"/>
      <c r="DO41" s="454"/>
      <c r="DP41" s="454"/>
      <c r="DQ41" s="454"/>
      <c r="DR41" s="454"/>
      <c r="DS41" s="454"/>
      <c r="DT41" s="454"/>
      <c r="DU41" s="454"/>
      <c r="DV41" s="454"/>
      <c r="DW41" s="454"/>
      <c r="DX41" s="454"/>
      <c r="DY41" s="454"/>
      <c r="DZ41" s="454"/>
    </row>
    <row r="42" spans="1:130" s="334" customFormat="1" ht="10.199999999999999">
      <c r="A42" s="499" t="s">
        <v>80</v>
      </c>
      <c r="B42" s="500" t="s">
        <v>81</v>
      </c>
      <c r="C42" s="432">
        <v>26</v>
      </c>
      <c r="D42" s="433">
        <v>9521444.9900000002</v>
      </c>
      <c r="E42" s="432"/>
      <c r="F42" s="433"/>
      <c r="G42" s="432"/>
      <c r="H42" s="433"/>
      <c r="I42" s="432">
        <v>0</v>
      </c>
      <c r="J42" s="432">
        <v>26</v>
      </c>
      <c r="K42" s="433">
        <v>9521444.9900000002</v>
      </c>
      <c r="L42" s="433">
        <v>1.5251645972581038</v>
      </c>
      <c r="M42" s="433">
        <v>1.4994232987312572</v>
      </c>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54"/>
      <c r="BT42" s="454"/>
      <c r="BU42" s="454"/>
      <c r="BV42" s="454"/>
      <c r="BW42" s="454"/>
      <c r="BX42" s="454"/>
      <c r="BY42" s="454"/>
      <c r="BZ42" s="454"/>
      <c r="CA42" s="454"/>
      <c r="CB42" s="454"/>
      <c r="CC42" s="454"/>
      <c r="CD42" s="454"/>
      <c r="CE42" s="454"/>
      <c r="CF42" s="454"/>
      <c r="CG42" s="454"/>
      <c r="CH42" s="454"/>
      <c r="CI42" s="454"/>
      <c r="CJ42" s="454"/>
      <c r="CK42" s="454"/>
      <c r="CL42" s="454"/>
      <c r="CM42" s="454"/>
      <c r="CN42" s="454"/>
      <c r="CO42" s="454"/>
      <c r="CP42" s="454"/>
      <c r="CQ42" s="454"/>
      <c r="CR42" s="454"/>
      <c r="CS42" s="454"/>
      <c r="CT42" s="454"/>
      <c r="CU42" s="454"/>
      <c r="CV42" s="454"/>
      <c r="CW42" s="454"/>
      <c r="CX42" s="454"/>
      <c r="CY42" s="454"/>
      <c r="CZ42" s="454"/>
      <c r="DA42" s="454"/>
      <c r="DB42" s="454"/>
      <c r="DC42" s="454"/>
      <c r="DD42" s="454"/>
      <c r="DE42" s="454"/>
      <c r="DF42" s="454"/>
      <c r="DG42" s="454"/>
      <c r="DH42" s="454"/>
      <c r="DI42" s="454"/>
      <c r="DJ42" s="454"/>
      <c r="DK42" s="454"/>
      <c r="DL42" s="454"/>
      <c r="DM42" s="454"/>
      <c r="DN42" s="454"/>
      <c r="DO42" s="454"/>
      <c r="DP42" s="454"/>
      <c r="DQ42" s="454"/>
      <c r="DR42" s="454"/>
      <c r="DS42" s="454"/>
      <c r="DT42" s="454"/>
      <c r="DU42" s="454"/>
      <c r="DV42" s="454"/>
      <c r="DW42" s="454"/>
      <c r="DX42" s="454"/>
      <c r="DY42" s="454"/>
      <c r="DZ42" s="454"/>
    </row>
    <row r="43" spans="1:130" s="334" customFormat="1" ht="10.199999999999999">
      <c r="A43" s="497" t="s">
        <v>84</v>
      </c>
      <c r="B43" s="498" t="s">
        <v>85</v>
      </c>
      <c r="C43" s="430">
        <v>5</v>
      </c>
      <c r="D43" s="431">
        <v>623513.74</v>
      </c>
      <c r="E43" s="430"/>
      <c r="F43" s="431"/>
      <c r="G43" s="430"/>
      <c r="H43" s="431"/>
      <c r="I43" s="430">
        <v>0</v>
      </c>
      <c r="J43" s="430">
        <v>5</v>
      </c>
      <c r="K43" s="431">
        <v>623513.74</v>
      </c>
      <c r="L43" s="431">
        <v>9.9875710372821683E-2</v>
      </c>
      <c r="M43" s="431">
        <v>0.28835063437139563</v>
      </c>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454"/>
      <c r="CF43" s="454"/>
      <c r="CG43" s="454"/>
      <c r="CH43" s="454"/>
      <c r="CI43" s="454"/>
      <c r="CJ43" s="454"/>
      <c r="CK43" s="454"/>
      <c r="CL43" s="454"/>
      <c r="CM43" s="454"/>
      <c r="CN43" s="454"/>
      <c r="CO43" s="454"/>
      <c r="CP43" s="454"/>
      <c r="CQ43" s="454"/>
      <c r="CR43" s="454"/>
      <c r="CS43" s="454"/>
      <c r="CT43" s="454"/>
      <c r="CU43" s="454"/>
      <c r="CV43" s="454"/>
      <c r="CW43" s="454"/>
      <c r="CX43" s="454"/>
      <c r="CY43" s="454"/>
      <c r="CZ43" s="454"/>
      <c r="DA43" s="454"/>
      <c r="DB43" s="454"/>
      <c r="DC43" s="454"/>
      <c r="DD43" s="454"/>
      <c r="DE43" s="454"/>
      <c r="DF43" s="454"/>
      <c r="DG43" s="454"/>
      <c r="DH43" s="454"/>
      <c r="DI43" s="454"/>
      <c r="DJ43" s="454"/>
      <c r="DK43" s="454"/>
      <c r="DL43" s="454"/>
      <c r="DM43" s="454"/>
      <c r="DN43" s="454"/>
      <c r="DO43" s="454"/>
      <c r="DP43" s="454"/>
      <c r="DQ43" s="454"/>
      <c r="DR43" s="454"/>
      <c r="DS43" s="454"/>
      <c r="DT43" s="454"/>
      <c r="DU43" s="454"/>
      <c r="DV43" s="454"/>
      <c r="DW43" s="454"/>
      <c r="DX43" s="454"/>
      <c r="DY43" s="454"/>
      <c r="DZ43" s="454"/>
    </row>
    <row r="44" spans="1:130" s="334" customFormat="1" ht="19.2">
      <c r="A44" s="499" t="s">
        <v>419</v>
      </c>
      <c r="B44" s="500" t="s">
        <v>420</v>
      </c>
      <c r="C44" s="432">
        <v>1</v>
      </c>
      <c r="D44" s="433">
        <v>757265.45</v>
      </c>
      <c r="E44" s="432"/>
      <c r="F44" s="433"/>
      <c r="G44" s="432"/>
      <c r="H44" s="433"/>
      <c r="I44" s="432">
        <v>0</v>
      </c>
      <c r="J44" s="432">
        <v>1</v>
      </c>
      <c r="K44" s="433">
        <v>757265.45</v>
      </c>
      <c r="L44" s="433">
        <v>0.12130033374973337</v>
      </c>
      <c r="M44" s="433">
        <v>5.7670126874279123E-2</v>
      </c>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454"/>
      <c r="CF44" s="454"/>
      <c r="CG44" s="454"/>
      <c r="CH44" s="454"/>
      <c r="CI44" s="454"/>
      <c r="CJ44" s="454"/>
      <c r="CK44" s="454"/>
      <c r="CL44" s="454"/>
      <c r="CM44" s="454"/>
      <c r="CN44" s="454"/>
      <c r="CO44" s="454"/>
      <c r="CP44" s="454"/>
      <c r="CQ44" s="454"/>
      <c r="CR44" s="454"/>
      <c r="CS44" s="454"/>
      <c r="CT44" s="454"/>
      <c r="CU44" s="454"/>
      <c r="CV44" s="454"/>
      <c r="CW44" s="454"/>
      <c r="CX44" s="454"/>
      <c r="CY44" s="454"/>
      <c r="CZ44" s="454"/>
      <c r="DA44" s="454"/>
      <c r="DB44" s="454"/>
      <c r="DC44" s="454"/>
      <c r="DD44" s="454"/>
      <c r="DE44" s="454"/>
      <c r="DF44" s="454"/>
      <c r="DG44" s="454"/>
      <c r="DH44" s="454"/>
      <c r="DI44" s="454"/>
      <c r="DJ44" s="454"/>
      <c r="DK44" s="454"/>
      <c r="DL44" s="454"/>
      <c r="DM44" s="454"/>
      <c r="DN44" s="454"/>
      <c r="DO44" s="454"/>
      <c r="DP44" s="454"/>
      <c r="DQ44" s="454"/>
      <c r="DR44" s="454"/>
      <c r="DS44" s="454"/>
      <c r="DT44" s="454"/>
      <c r="DU44" s="454"/>
      <c r="DV44" s="454"/>
      <c r="DW44" s="454"/>
      <c r="DX44" s="454"/>
      <c r="DY44" s="454"/>
      <c r="DZ44" s="454"/>
    </row>
    <row r="45" spans="1:130" s="334" customFormat="1" ht="19.2">
      <c r="A45" s="497" t="s">
        <v>433</v>
      </c>
      <c r="B45" s="498" t="s">
        <v>434</v>
      </c>
      <c r="C45" s="430">
        <v>1</v>
      </c>
      <c r="D45" s="431">
        <v>3257660</v>
      </c>
      <c r="E45" s="430"/>
      <c r="F45" s="431"/>
      <c r="G45" s="430"/>
      <c r="H45" s="431"/>
      <c r="I45" s="430">
        <v>0</v>
      </c>
      <c r="J45" s="430">
        <v>1</v>
      </c>
      <c r="K45" s="431">
        <v>3257660</v>
      </c>
      <c r="L45" s="431">
        <v>0.52181866377656128</v>
      </c>
      <c r="M45" s="431">
        <v>5.7670126874279123E-2</v>
      </c>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54"/>
      <c r="BR45" s="454"/>
      <c r="BS45" s="454"/>
      <c r="BT45" s="454"/>
      <c r="BU45" s="454"/>
      <c r="BV45" s="454"/>
      <c r="BW45" s="454"/>
      <c r="BX45" s="454"/>
      <c r="BY45" s="454"/>
      <c r="BZ45" s="454"/>
      <c r="CA45" s="454"/>
      <c r="CB45" s="454"/>
      <c r="CC45" s="454"/>
      <c r="CD45" s="454"/>
      <c r="CE45" s="454"/>
      <c r="CF45" s="454"/>
      <c r="CG45" s="454"/>
      <c r="CH45" s="454"/>
      <c r="CI45" s="454"/>
      <c r="CJ45" s="454"/>
      <c r="CK45" s="454"/>
      <c r="CL45" s="454"/>
      <c r="CM45" s="454"/>
      <c r="CN45" s="454"/>
      <c r="CO45" s="454"/>
      <c r="CP45" s="454"/>
      <c r="CQ45" s="454"/>
      <c r="CR45" s="454"/>
      <c r="CS45" s="454"/>
      <c r="CT45" s="454"/>
      <c r="CU45" s="454"/>
      <c r="CV45" s="454"/>
      <c r="CW45" s="454"/>
      <c r="CX45" s="454"/>
      <c r="CY45" s="454"/>
      <c r="CZ45" s="454"/>
      <c r="DA45" s="454"/>
      <c r="DB45" s="454"/>
      <c r="DC45" s="454"/>
      <c r="DD45" s="454"/>
      <c r="DE45" s="454"/>
      <c r="DF45" s="454"/>
      <c r="DG45" s="454"/>
      <c r="DH45" s="454"/>
      <c r="DI45" s="454"/>
      <c r="DJ45" s="454"/>
      <c r="DK45" s="454"/>
      <c r="DL45" s="454"/>
      <c r="DM45" s="454"/>
      <c r="DN45" s="454"/>
      <c r="DO45" s="454"/>
      <c r="DP45" s="454"/>
      <c r="DQ45" s="454"/>
      <c r="DR45" s="454"/>
      <c r="DS45" s="454"/>
      <c r="DT45" s="454"/>
      <c r="DU45" s="454"/>
      <c r="DV45" s="454"/>
      <c r="DW45" s="454"/>
      <c r="DX45" s="454"/>
      <c r="DY45" s="454"/>
      <c r="DZ45" s="454"/>
    </row>
    <row r="46" spans="1:130" s="334" customFormat="1" ht="10.199999999999999">
      <c r="A46" s="499" t="s">
        <v>86</v>
      </c>
      <c r="B46" s="500" t="s">
        <v>87</v>
      </c>
      <c r="C46" s="432">
        <v>3</v>
      </c>
      <c r="D46" s="433">
        <v>1933517</v>
      </c>
      <c r="E46" s="432"/>
      <c r="F46" s="433"/>
      <c r="G46" s="432"/>
      <c r="H46" s="433"/>
      <c r="I46" s="432">
        <v>0</v>
      </c>
      <c r="J46" s="432">
        <v>3</v>
      </c>
      <c r="K46" s="433">
        <v>1933517</v>
      </c>
      <c r="L46" s="433">
        <v>0.30971472079015783</v>
      </c>
      <c r="M46" s="433">
        <v>0.17301038062283736</v>
      </c>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c r="CG46" s="454"/>
      <c r="CH46" s="454"/>
      <c r="CI46" s="454"/>
      <c r="CJ46" s="454"/>
      <c r="CK46" s="454"/>
      <c r="CL46" s="454"/>
      <c r="CM46" s="454"/>
      <c r="CN46" s="454"/>
      <c r="CO46" s="454"/>
      <c r="CP46" s="454"/>
      <c r="CQ46" s="454"/>
      <c r="CR46" s="454"/>
      <c r="CS46" s="454"/>
      <c r="CT46" s="454"/>
      <c r="CU46" s="454"/>
      <c r="CV46" s="454"/>
      <c r="CW46" s="454"/>
      <c r="CX46" s="454"/>
      <c r="CY46" s="454"/>
      <c r="CZ46" s="454"/>
      <c r="DA46" s="454"/>
      <c r="DB46" s="454"/>
      <c r="DC46" s="454"/>
      <c r="DD46" s="454"/>
      <c r="DE46" s="454"/>
      <c r="DF46" s="454"/>
      <c r="DG46" s="454"/>
      <c r="DH46" s="454"/>
      <c r="DI46" s="454"/>
      <c r="DJ46" s="454"/>
      <c r="DK46" s="454"/>
      <c r="DL46" s="454"/>
      <c r="DM46" s="454"/>
      <c r="DN46" s="454"/>
      <c r="DO46" s="454"/>
      <c r="DP46" s="454"/>
      <c r="DQ46" s="454"/>
      <c r="DR46" s="454"/>
      <c r="DS46" s="454"/>
      <c r="DT46" s="454"/>
      <c r="DU46" s="454"/>
      <c r="DV46" s="454"/>
      <c r="DW46" s="454"/>
      <c r="DX46" s="454"/>
      <c r="DY46" s="454"/>
      <c r="DZ46" s="454"/>
    </row>
    <row r="47" spans="1:130" s="334" customFormat="1" ht="19.2">
      <c r="A47" s="497" t="s">
        <v>476</v>
      </c>
      <c r="B47" s="498" t="s">
        <v>477</v>
      </c>
      <c r="C47" s="430">
        <v>2</v>
      </c>
      <c r="D47" s="431">
        <v>1548000</v>
      </c>
      <c r="E47" s="430"/>
      <c r="F47" s="431"/>
      <c r="G47" s="430"/>
      <c r="H47" s="431"/>
      <c r="I47" s="430">
        <v>0</v>
      </c>
      <c r="J47" s="430">
        <v>2</v>
      </c>
      <c r="K47" s="431">
        <v>1548000</v>
      </c>
      <c r="L47" s="431">
        <v>0.24796181661871311</v>
      </c>
      <c r="M47" s="431">
        <v>0.11534025374855825</v>
      </c>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54"/>
      <c r="BZ47" s="454"/>
      <c r="CA47" s="454"/>
      <c r="CB47" s="454"/>
      <c r="CC47" s="454"/>
      <c r="CD47" s="454"/>
      <c r="CE47" s="454"/>
      <c r="CF47" s="454"/>
      <c r="CG47" s="454"/>
      <c r="CH47" s="454"/>
      <c r="CI47" s="454"/>
      <c r="CJ47" s="454"/>
      <c r="CK47" s="454"/>
      <c r="CL47" s="454"/>
      <c r="CM47" s="454"/>
      <c r="CN47" s="454"/>
      <c r="CO47" s="454"/>
      <c r="CP47" s="454"/>
      <c r="CQ47" s="454"/>
      <c r="CR47" s="454"/>
      <c r="CS47" s="454"/>
      <c r="CT47" s="454"/>
      <c r="CU47" s="454"/>
      <c r="CV47" s="454"/>
      <c r="CW47" s="454"/>
      <c r="CX47" s="454"/>
      <c r="CY47" s="454"/>
      <c r="CZ47" s="454"/>
      <c r="DA47" s="454"/>
      <c r="DB47" s="454"/>
      <c r="DC47" s="454"/>
      <c r="DD47" s="454"/>
      <c r="DE47" s="454"/>
      <c r="DF47" s="454"/>
      <c r="DG47" s="454"/>
      <c r="DH47" s="454"/>
      <c r="DI47" s="454"/>
      <c r="DJ47" s="454"/>
      <c r="DK47" s="454"/>
      <c r="DL47" s="454"/>
      <c r="DM47" s="454"/>
      <c r="DN47" s="454"/>
      <c r="DO47" s="454"/>
      <c r="DP47" s="454"/>
      <c r="DQ47" s="454"/>
      <c r="DR47" s="454"/>
      <c r="DS47" s="454"/>
      <c r="DT47" s="454"/>
      <c r="DU47" s="454"/>
      <c r="DV47" s="454"/>
      <c r="DW47" s="454"/>
      <c r="DX47" s="454"/>
      <c r="DY47" s="454"/>
      <c r="DZ47" s="454"/>
    </row>
    <row r="48" spans="1:130" s="334" customFormat="1" ht="10.199999999999999">
      <c r="A48" s="499" t="s">
        <v>88</v>
      </c>
      <c r="B48" s="500" t="s">
        <v>89</v>
      </c>
      <c r="C48" s="432">
        <v>9</v>
      </c>
      <c r="D48" s="433">
        <v>4627294.5</v>
      </c>
      <c r="E48" s="432"/>
      <c r="F48" s="433"/>
      <c r="G48" s="432">
        <v>1</v>
      </c>
      <c r="H48" s="433">
        <v>-197400</v>
      </c>
      <c r="I48" s="432">
        <v>0</v>
      </c>
      <c r="J48" s="432">
        <v>10</v>
      </c>
      <c r="K48" s="433">
        <v>4429894.5</v>
      </c>
      <c r="L48" s="433">
        <v>0.70958959150468071</v>
      </c>
      <c r="M48" s="433">
        <v>0.57670126874279126</v>
      </c>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F48" s="454"/>
      <c r="CG48" s="454"/>
      <c r="CH48" s="454"/>
      <c r="CI48" s="454"/>
      <c r="CJ48" s="454"/>
      <c r="CK48" s="454"/>
      <c r="CL48" s="454"/>
      <c r="CM48" s="454"/>
      <c r="CN48" s="454"/>
      <c r="CO48" s="454"/>
      <c r="CP48" s="454"/>
      <c r="CQ48" s="454"/>
      <c r="CR48" s="454"/>
      <c r="CS48" s="454"/>
      <c r="CT48" s="454"/>
      <c r="CU48" s="454"/>
      <c r="CV48" s="454"/>
      <c r="CW48" s="454"/>
      <c r="CX48" s="454"/>
      <c r="CY48" s="454"/>
      <c r="CZ48" s="454"/>
      <c r="DA48" s="454"/>
      <c r="DB48" s="454"/>
      <c r="DC48" s="454"/>
      <c r="DD48" s="454"/>
      <c r="DE48" s="454"/>
      <c r="DF48" s="454"/>
      <c r="DG48" s="454"/>
      <c r="DH48" s="454"/>
      <c r="DI48" s="454"/>
      <c r="DJ48" s="454"/>
      <c r="DK48" s="454"/>
      <c r="DL48" s="454"/>
      <c r="DM48" s="454"/>
      <c r="DN48" s="454"/>
      <c r="DO48" s="454"/>
      <c r="DP48" s="454"/>
      <c r="DQ48" s="454"/>
      <c r="DR48" s="454"/>
      <c r="DS48" s="454"/>
      <c r="DT48" s="454"/>
      <c r="DU48" s="454"/>
      <c r="DV48" s="454"/>
      <c r="DW48" s="454"/>
      <c r="DX48" s="454"/>
      <c r="DY48" s="454"/>
      <c r="DZ48" s="454"/>
    </row>
    <row r="49" spans="1:130" s="334" customFormat="1" ht="10.199999999999999">
      <c r="A49" s="497" t="s">
        <v>512</v>
      </c>
      <c r="B49" s="498" t="s">
        <v>513</v>
      </c>
      <c r="C49" s="430">
        <v>1</v>
      </c>
      <c r="D49" s="431">
        <v>235037.49</v>
      </c>
      <c r="E49" s="430"/>
      <c r="F49" s="431"/>
      <c r="G49" s="430"/>
      <c r="H49" s="431"/>
      <c r="I49" s="430">
        <v>0</v>
      </c>
      <c r="J49" s="430">
        <v>1</v>
      </c>
      <c r="K49" s="431">
        <v>235037.49</v>
      </c>
      <c r="L49" s="431">
        <v>3.764878746376138E-2</v>
      </c>
      <c r="M49" s="431">
        <v>5.7670126874279123E-2</v>
      </c>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454"/>
      <c r="CF49" s="454"/>
      <c r="CG49" s="454"/>
      <c r="CH49" s="454"/>
      <c r="CI49" s="454"/>
      <c r="CJ49" s="454"/>
      <c r="CK49" s="454"/>
      <c r="CL49" s="454"/>
      <c r="CM49" s="454"/>
      <c r="CN49" s="454"/>
      <c r="CO49" s="454"/>
      <c r="CP49" s="454"/>
      <c r="CQ49" s="454"/>
      <c r="CR49" s="454"/>
      <c r="CS49" s="454"/>
      <c r="CT49" s="454"/>
      <c r="CU49" s="454"/>
      <c r="CV49" s="454"/>
      <c r="CW49" s="454"/>
      <c r="CX49" s="454"/>
      <c r="CY49" s="454"/>
      <c r="CZ49" s="454"/>
      <c r="DA49" s="454"/>
      <c r="DB49" s="454"/>
      <c r="DC49" s="454"/>
      <c r="DD49" s="454"/>
      <c r="DE49" s="454"/>
      <c r="DF49" s="454"/>
      <c r="DG49" s="454"/>
      <c r="DH49" s="454"/>
      <c r="DI49" s="454"/>
      <c r="DJ49" s="454"/>
      <c r="DK49" s="454"/>
      <c r="DL49" s="454"/>
      <c r="DM49" s="454"/>
      <c r="DN49" s="454"/>
      <c r="DO49" s="454"/>
      <c r="DP49" s="454"/>
      <c r="DQ49" s="454"/>
      <c r="DR49" s="454"/>
      <c r="DS49" s="454"/>
      <c r="DT49" s="454"/>
      <c r="DU49" s="454"/>
      <c r="DV49" s="454"/>
      <c r="DW49" s="454"/>
      <c r="DX49" s="454"/>
      <c r="DY49" s="454"/>
      <c r="DZ49" s="454"/>
    </row>
    <row r="50" spans="1:130" s="334" customFormat="1" ht="10.199999999999999">
      <c r="A50" s="499" t="s">
        <v>92</v>
      </c>
      <c r="B50" s="500" t="s">
        <v>93</v>
      </c>
      <c r="C50" s="432">
        <v>23</v>
      </c>
      <c r="D50" s="433">
        <v>106734582.39999998</v>
      </c>
      <c r="E50" s="432">
        <v>3</v>
      </c>
      <c r="F50" s="433">
        <v>596204.55000000005</v>
      </c>
      <c r="G50" s="432">
        <v>7</v>
      </c>
      <c r="H50" s="433">
        <v>-90561039.040000007</v>
      </c>
      <c r="I50" s="432">
        <v>16</v>
      </c>
      <c r="J50" s="432">
        <v>49</v>
      </c>
      <c r="K50" s="433">
        <v>16769747.90999997</v>
      </c>
      <c r="L50" s="433">
        <v>2.6862126330758787</v>
      </c>
      <c r="M50" s="433">
        <v>2.8258362168396771</v>
      </c>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F50" s="454"/>
      <c r="CG50" s="454"/>
      <c r="CH50" s="454"/>
      <c r="CI50" s="454"/>
      <c r="CJ50" s="454"/>
      <c r="CK50" s="454"/>
      <c r="CL50" s="454"/>
      <c r="CM50" s="454"/>
      <c r="CN50" s="454"/>
      <c r="CO50" s="454"/>
      <c r="CP50" s="454"/>
      <c r="CQ50" s="454"/>
      <c r="CR50" s="454"/>
      <c r="CS50" s="454"/>
      <c r="CT50" s="454"/>
      <c r="CU50" s="454"/>
      <c r="CV50" s="454"/>
      <c r="CW50" s="454"/>
      <c r="CX50" s="454"/>
      <c r="CY50" s="454"/>
      <c r="CZ50" s="454"/>
      <c r="DA50" s="454"/>
      <c r="DB50" s="454"/>
      <c r="DC50" s="454"/>
      <c r="DD50" s="454"/>
      <c r="DE50" s="454"/>
      <c r="DF50" s="454"/>
      <c r="DG50" s="454"/>
      <c r="DH50" s="454"/>
      <c r="DI50" s="454"/>
      <c r="DJ50" s="454"/>
      <c r="DK50" s="454"/>
      <c r="DL50" s="454"/>
      <c r="DM50" s="454"/>
      <c r="DN50" s="454"/>
      <c r="DO50" s="454"/>
      <c r="DP50" s="454"/>
      <c r="DQ50" s="454"/>
      <c r="DR50" s="454"/>
      <c r="DS50" s="454"/>
      <c r="DT50" s="454"/>
      <c r="DU50" s="454"/>
      <c r="DV50" s="454"/>
      <c r="DW50" s="454"/>
      <c r="DX50" s="454"/>
      <c r="DY50" s="454"/>
      <c r="DZ50" s="454"/>
    </row>
    <row r="51" spans="1:130" s="334" customFormat="1" ht="10.199999999999999">
      <c r="A51" s="497" t="s">
        <v>94</v>
      </c>
      <c r="B51" s="498" t="s">
        <v>95</v>
      </c>
      <c r="C51" s="430">
        <v>1</v>
      </c>
      <c r="D51" s="431">
        <v>696173.89</v>
      </c>
      <c r="E51" s="430"/>
      <c r="F51" s="431"/>
      <c r="G51" s="430">
        <v>1</v>
      </c>
      <c r="H51" s="431">
        <v>-14627.69</v>
      </c>
      <c r="I51" s="430">
        <v>0</v>
      </c>
      <c r="J51" s="430">
        <v>2</v>
      </c>
      <c r="K51" s="431">
        <v>681546.20000000007</v>
      </c>
      <c r="L51" s="431">
        <v>0.10917146890282994</v>
      </c>
      <c r="M51" s="431">
        <v>0.11534025374855825</v>
      </c>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c r="CR51" s="454"/>
      <c r="CS51" s="454"/>
      <c r="CT51" s="454"/>
      <c r="CU51" s="454"/>
      <c r="CV51" s="454"/>
      <c r="CW51" s="454"/>
      <c r="CX51" s="454"/>
      <c r="CY51" s="454"/>
      <c r="CZ51" s="454"/>
      <c r="DA51" s="454"/>
      <c r="DB51" s="454"/>
      <c r="DC51" s="454"/>
      <c r="DD51" s="454"/>
      <c r="DE51" s="454"/>
      <c r="DF51" s="454"/>
      <c r="DG51" s="454"/>
      <c r="DH51" s="454"/>
      <c r="DI51" s="454"/>
      <c r="DJ51" s="454"/>
      <c r="DK51" s="454"/>
      <c r="DL51" s="454"/>
      <c r="DM51" s="454"/>
      <c r="DN51" s="454"/>
      <c r="DO51" s="454"/>
      <c r="DP51" s="454"/>
      <c r="DQ51" s="454"/>
      <c r="DR51" s="454"/>
      <c r="DS51" s="454"/>
      <c r="DT51" s="454"/>
      <c r="DU51" s="454"/>
      <c r="DV51" s="454"/>
      <c r="DW51" s="454"/>
      <c r="DX51" s="454"/>
      <c r="DY51" s="454"/>
      <c r="DZ51" s="454"/>
    </row>
    <row r="52" spans="1:130" s="334" customFormat="1" ht="19.2">
      <c r="A52" s="499" t="s">
        <v>96</v>
      </c>
      <c r="B52" s="500" t="s">
        <v>97</v>
      </c>
      <c r="C52" s="432">
        <v>65</v>
      </c>
      <c r="D52" s="433">
        <v>238580874.33000007</v>
      </c>
      <c r="E52" s="432">
        <v>15</v>
      </c>
      <c r="F52" s="433">
        <v>13347885.58</v>
      </c>
      <c r="G52" s="432">
        <v>12</v>
      </c>
      <c r="H52" s="433">
        <v>-33307697.340000004</v>
      </c>
      <c r="I52" s="432">
        <v>60</v>
      </c>
      <c r="J52" s="432">
        <v>152</v>
      </c>
      <c r="K52" s="433">
        <v>218621062.57000002</v>
      </c>
      <c r="L52" s="433">
        <v>35.019170430213535</v>
      </c>
      <c r="M52" s="433">
        <v>8.7658592848904267</v>
      </c>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c r="CR52" s="454"/>
      <c r="CS52" s="454"/>
      <c r="CT52" s="454"/>
      <c r="CU52" s="454"/>
      <c r="CV52" s="454"/>
      <c r="CW52" s="454"/>
      <c r="CX52" s="454"/>
      <c r="CY52" s="454"/>
      <c r="CZ52" s="454"/>
      <c r="DA52" s="454"/>
      <c r="DB52" s="454"/>
      <c r="DC52" s="454"/>
      <c r="DD52" s="454"/>
      <c r="DE52" s="454"/>
      <c r="DF52" s="454"/>
      <c r="DG52" s="454"/>
      <c r="DH52" s="454"/>
      <c r="DI52" s="454"/>
      <c r="DJ52" s="454"/>
      <c r="DK52" s="454"/>
      <c r="DL52" s="454"/>
      <c r="DM52" s="454"/>
      <c r="DN52" s="454"/>
      <c r="DO52" s="454"/>
      <c r="DP52" s="454"/>
      <c r="DQ52" s="454"/>
      <c r="DR52" s="454"/>
      <c r="DS52" s="454"/>
      <c r="DT52" s="454"/>
      <c r="DU52" s="454"/>
      <c r="DV52" s="454"/>
      <c r="DW52" s="454"/>
      <c r="DX52" s="454"/>
      <c r="DY52" s="454"/>
      <c r="DZ52" s="454"/>
    </row>
    <row r="53" spans="1:130" s="334" customFormat="1" ht="10.199999999999999">
      <c r="A53" s="497" t="s">
        <v>98</v>
      </c>
      <c r="B53" s="498" t="s">
        <v>99</v>
      </c>
      <c r="C53" s="430">
        <v>5</v>
      </c>
      <c r="D53" s="431">
        <v>8831386.8499999996</v>
      </c>
      <c r="E53" s="430">
        <v>4</v>
      </c>
      <c r="F53" s="431">
        <v>1900254.1800000002</v>
      </c>
      <c r="G53" s="430">
        <v>2</v>
      </c>
      <c r="H53" s="431">
        <v>-110288.19</v>
      </c>
      <c r="I53" s="430">
        <v>12</v>
      </c>
      <c r="J53" s="430">
        <v>23</v>
      </c>
      <c r="K53" s="431">
        <v>10621352.84</v>
      </c>
      <c r="L53" s="431">
        <v>1.7013500937692039</v>
      </c>
      <c r="M53" s="431">
        <v>1.3264129181084199</v>
      </c>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c r="CU53" s="454"/>
      <c r="CV53" s="454"/>
      <c r="CW53" s="454"/>
      <c r="CX53" s="454"/>
      <c r="CY53" s="454"/>
      <c r="CZ53" s="454"/>
      <c r="DA53" s="454"/>
      <c r="DB53" s="454"/>
      <c r="DC53" s="454"/>
      <c r="DD53" s="454"/>
      <c r="DE53" s="454"/>
      <c r="DF53" s="454"/>
      <c r="DG53" s="454"/>
      <c r="DH53" s="454"/>
      <c r="DI53" s="454"/>
      <c r="DJ53" s="454"/>
      <c r="DK53" s="454"/>
      <c r="DL53" s="454"/>
      <c r="DM53" s="454"/>
      <c r="DN53" s="454"/>
      <c r="DO53" s="454"/>
      <c r="DP53" s="454"/>
      <c r="DQ53" s="454"/>
      <c r="DR53" s="454"/>
      <c r="DS53" s="454"/>
      <c r="DT53" s="454"/>
      <c r="DU53" s="454"/>
      <c r="DV53" s="454"/>
      <c r="DW53" s="454"/>
      <c r="DX53" s="454"/>
      <c r="DY53" s="454"/>
      <c r="DZ53" s="454"/>
    </row>
    <row r="54" spans="1:130" s="334" customFormat="1" ht="10.199999999999999">
      <c r="A54" s="499" t="s">
        <v>100</v>
      </c>
      <c r="B54" s="500" t="s">
        <v>101</v>
      </c>
      <c r="C54" s="432">
        <v>28</v>
      </c>
      <c r="D54" s="433">
        <v>62256327.149999991</v>
      </c>
      <c r="E54" s="432">
        <v>4</v>
      </c>
      <c r="F54" s="433">
        <v>4897556.49</v>
      </c>
      <c r="G54" s="432">
        <v>5</v>
      </c>
      <c r="H54" s="433">
        <v>-717585.19000000006</v>
      </c>
      <c r="I54" s="432">
        <v>10</v>
      </c>
      <c r="J54" s="432">
        <v>47</v>
      </c>
      <c r="K54" s="433">
        <v>66436298.449999988</v>
      </c>
      <c r="L54" s="433">
        <v>10.641902618271958</v>
      </c>
      <c r="M54" s="433">
        <v>2.7104959630911187</v>
      </c>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row>
    <row r="55" spans="1:130" s="334" customFormat="1" ht="19.2">
      <c r="A55" s="497" t="s">
        <v>439</v>
      </c>
      <c r="B55" s="498" t="s">
        <v>440</v>
      </c>
      <c r="C55" s="430">
        <v>1</v>
      </c>
      <c r="D55" s="431">
        <v>300000</v>
      </c>
      <c r="E55" s="430"/>
      <c r="F55" s="431"/>
      <c r="G55" s="430"/>
      <c r="H55" s="431"/>
      <c r="I55" s="430">
        <v>0</v>
      </c>
      <c r="J55" s="430">
        <v>1</v>
      </c>
      <c r="K55" s="431">
        <v>300000</v>
      </c>
      <c r="L55" s="431">
        <v>4.8054615623781612E-2</v>
      </c>
      <c r="M55" s="431">
        <v>5.7670126874279123E-2</v>
      </c>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row>
    <row r="56" spans="1:130" s="334" customFormat="1" ht="19.2">
      <c r="A56" s="499" t="s">
        <v>106</v>
      </c>
      <c r="B56" s="500" t="s">
        <v>107</v>
      </c>
      <c r="C56" s="432">
        <v>5</v>
      </c>
      <c r="D56" s="433">
        <v>1220000</v>
      </c>
      <c r="E56" s="432"/>
      <c r="F56" s="433"/>
      <c r="G56" s="432"/>
      <c r="H56" s="433"/>
      <c r="I56" s="432">
        <v>0</v>
      </c>
      <c r="J56" s="432">
        <v>5</v>
      </c>
      <c r="K56" s="433">
        <v>1220000</v>
      </c>
      <c r="L56" s="433">
        <v>0.19542210353671188</v>
      </c>
      <c r="M56" s="433">
        <v>0.28835063437139563</v>
      </c>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F56" s="454"/>
      <c r="CG56" s="454"/>
      <c r="CH56" s="454"/>
      <c r="CI56" s="454"/>
      <c r="CJ56" s="454"/>
      <c r="CK56" s="454"/>
      <c r="CL56" s="454"/>
      <c r="CM56" s="454"/>
      <c r="CN56" s="454"/>
      <c r="CO56" s="454"/>
      <c r="CP56" s="454"/>
      <c r="CQ56" s="454"/>
      <c r="CR56" s="454"/>
      <c r="CS56" s="454"/>
      <c r="CT56" s="454"/>
      <c r="CU56" s="454"/>
      <c r="CV56" s="454"/>
      <c r="CW56" s="454"/>
      <c r="CX56" s="454"/>
      <c r="CY56" s="454"/>
      <c r="CZ56" s="454"/>
      <c r="DA56" s="454"/>
      <c r="DB56" s="454"/>
      <c r="DC56" s="454"/>
      <c r="DD56" s="454"/>
      <c r="DE56" s="454"/>
      <c r="DF56" s="454"/>
      <c r="DG56" s="454"/>
      <c r="DH56" s="454"/>
      <c r="DI56" s="454"/>
      <c r="DJ56" s="454"/>
      <c r="DK56" s="454"/>
      <c r="DL56" s="454"/>
      <c r="DM56" s="454"/>
      <c r="DN56" s="454"/>
      <c r="DO56" s="454"/>
      <c r="DP56" s="454"/>
      <c r="DQ56" s="454"/>
      <c r="DR56" s="454"/>
      <c r="DS56" s="454"/>
      <c r="DT56" s="454"/>
      <c r="DU56" s="454"/>
      <c r="DV56" s="454"/>
      <c r="DW56" s="454"/>
      <c r="DX56" s="454"/>
      <c r="DY56" s="454"/>
      <c r="DZ56" s="454"/>
    </row>
    <row r="57" spans="1:130" s="334" customFormat="1" ht="19.2">
      <c r="A57" s="497" t="s">
        <v>557</v>
      </c>
      <c r="B57" s="498" t="s">
        <v>558</v>
      </c>
      <c r="C57" s="430">
        <v>1</v>
      </c>
      <c r="D57" s="431">
        <v>106361.86</v>
      </c>
      <c r="E57" s="430"/>
      <c r="F57" s="431"/>
      <c r="G57" s="430"/>
      <c r="H57" s="431"/>
      <c r="I57" s="430">
        <v>0</v>
      </c>
      <c r="J57" s="430">
        <v>1</v>
      </c>
      <c r="K57" s="431">
        <v>106361.86</v>
      </c>
      <c r="L57" s="431">
        <v>1.7037260997768242E-2</v>
      </c>
      <c r="M57" s="431">
        <v>5.7670126874279123E-2</v>
      </c>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F57" s="454"/>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row>
    <row r="58" spans="1:130" s="334" customFormat="1" ht="10.199999999999999">
      <c r="A58" s="499" t="s">
        <v>116</v>
      </c>
      <c r="B58" s="500" t="s">
        <v>117</v>
      </c>
      <c r="C58" s="432">
        <v>2</v>
      </c>
      <c r="D58" s="433">
        <v>870800</v>
      </c>
      <c r="E58" s="432"/>
      <c r="F58" s="433"/>
      <c r="G58" s="432"/>
      <c r="H58" s="433"/>
      <c r="I58" s="432">
        <v>0</v>
      </c>
      <c r="J58" s="432">
        <v>2</v>
      </c>
      <c r="K58" s="433">
        <v>870800</v>
      </c>
      <c r="L58" s="433">
        <v>0.13948653095063007</v>
      </c>
      <c r="M58" s="433">
        <v>0.11534025374855825</v>
      </c>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54"/>
      <c r="BZ58" s="454"/>
      <c r="CA58" s="454"/>
      <c r="CB58" s="454"/>
      <c r="CC58" s="454"/>
      <c r="CD58" s="454"/>
      <c r="CE58" s="454"/>
      <c r="CF58" s="454"/>
      <c r="CG58" s="454"/>
      <c r="CH58" s="454"/>
      <c r="CI58" s="454"/>
      <c r="CJ58" s="454"/>
      <c r="CK58" s="454"/>
      <c r="CL58" s="454"/>
      <c r="CM58" s="454"/>
      <c r="CN58" s="454"/>
      <c r="CO58" s="454"/>
      <c r="CP58" s="454"/>
      <c r="CQ58" s="454"/>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row>
    <row r="59" spans="1:130" s="334" customFormat="1" ht="19.2">
      <c r="A59" s="497" t="s">
        <v>443</v>
      </c>
      <c r="B59" s="498" t="s">
        <v>444</v>
      </c>
      <c r="C59" s="430">
        <v>14</v>
      </c>
      <c r="D59" s="431">
        <v>6202335.5</v>
      </c>
      <c r="E59" s="430"/>
      <c r="F59" s="431"/>
      <c r="G59" s="430">
        <v>1</v>
      </c>
      <c r="H59" s="431">
        <v>-410848</v>
      </c>
      <c r="I59" s="430">
        <v>0</v>
      </c>
      <c r="J59" s="430">
        <v>15</v>
      </c>
      <c r="K59" s="431">
        <v>5791487.5</v>
      </c>
      <c r="L59" s="431">
        <v>0.92769235234145297</v>
      </c>
      <c r="M59" s="431">
        <v>0.86505190311418689</v>
      </c>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4"/>
      <c r="BT59" s="454"/>
      <c r="BU59" s="454"/>
      <c r="BV59" s="454"/>
      <c r="BW59" s="454"/>
      <c r="BX59" s="454"/>
      <c r="BY59" s="454"/>
      <c r="BZ59" s="454"/>
      <c r="CA59" s="454"/>
      <c r="CB59" s="454"/>
      <c r="CC59" s="454"/>
      <c r="CD59" s="454"/>
      <c r="CE59" s="454"/>
      <c r="CF59" s="454"/>
      <c r="CG59" s="454"/>
      <c r="CH59" s="454"/>
      <c r="CI59" s="454"/>
      <c r="CJ59" s="454"/>
      <c r="CK59" s="454"/>
      <c r="CL59" s="454"/>
      <c r="CM59" s="454"/>
      <c r="CN59" s="454"/>
      <c r="CO59" s="454"/>
      <c r="CP59" s="454"/>
      <c r="CQ59" s="454"/>
      <c r="CR59" s="454"/>
      <c r="CS59" s="454"/>
      <c r="CT59" s="454"/>
      <c r="CU59" s="454"/>
      <c r="CV59" s="454"/>
      <c r="CW59" s="454"/>
      <c r="CX59" s="454"/>
      <c r="CY59" s="454"/>
      <c r="CZ59" s="454"/>
      <c r="DA59" s="454"/>
      <c r="DB59" s="454"/>
      <c r="DC59" s="454"/>
      <c r="DD59" s="454"/>
      <c r="DE59" s="454"/>
      <c r="DF59" s="454"/>
      <c r="DG59" s="454"/>
      <c r="DH59" s="454"/>
      <c r="DI59" s="454"/>
      <c r="DJ59" s="454"/>
      <c r="DK59" s="454"/>
      <c r="DL59" s="454"/>
      <c r="DM59" s="454"/>
      <c r="DN59" s="454"/>
      <c r="DO59" s="454"/>
      <c r="DP59" s="454"/>
      <c r="DQ59" s="454"/>
      <c r="DR59" s="454"/>
      <c r="DS59" s="454"/>
      <c r="DT59" s="454"/>
      <c r="DU59" s="454"/>
      <c r="DV59" s="454"/>
      <c r="DW59" s="454"/>
      <c r="DX59" s="454"/>
      <c r="DY59" s="454"/>
      <c r="DZ59" s="454"/>
    </row>
    <row r="60" spans="1:130" s="334" customFormat="1" ht="10.199999999999999">
      <c r="A60" s="499" t="s">
        <v>118</v>
      </c>
      <c r="B60" s="500" t="s">
        <v>119</v>
      </c>
      <c r="C60" s="432">
        <v>3</v>
      </c>
      <c r="D60" s="433">
        <v>1793400</v>
      </c>
      <c r="E60" s="432"/>
      <c r="F60" s="433"/>
      <c r="G60" s="432">
        <v>1</v>
      </c>
      <c r="H60" s="433">
        <v>-220300</v>
      </c>
      <c r="I60" s="432">
        <v>0</v>
      </c>
      <c r="J60" s="432">
        <v>4</v>
      </c>
      <c r="K60" s="433">
        <v>1573100</v>
      </c>
      <c r="L60" s="433">
        <v>0.25198238612590285</v>
      </c>
      <c r="M60" s="433">
        <v>0.23068050749711649</v>
      </c>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4"/>
      <c r="BR60" s="454"/>
      <c r="BS60" s="454"/>
      <c r="BT60" s="454"/>
      <c r="BU60" s="454"/>
      <c r="BV60" s="454"/>
      <c r="BW60" s="454"/>
      <c r="BX60" s="454"/>
      <c r="BY60" s="454"/>
      <c r="BZ60" s="454"/>
      <c r="CA60" s="454"/>
      <c r="CB60" s="454"/>
      <c r="CC60" s="454"/>
      <c r="CD60" s="454"/>
      <c r="CE60" s="454"/>
      <c r="CF60" s="454"/>
      <c r="CG60" s="454"/>
      <c r="CH60" s="454"/>
      <c r="CI60" s="454"/>
      <c r="CJ60" s="454"/>
      <c r="CK60" s="454"/>
      <c r="CL60" s="454"/>
      <c r="CM60" s="454"/>
      <c r="CN60" s="454"/>
      <c r="CO60" s="454"/>
      <c r="CP60" s="454"/>
      <c r="CQ60" s="454"/>
      <c r="CR60" s="454"/>
      <c r="CS60" s="454"/>
      <c r="CT60" s="454"/>
      <c r="CU60" s="454"/>
      <c r="CV60" s="454"/>
      <c r="CW60" s="454"/>
      <c r="CX60" s="454"/>
      <c r="CY60" s="454"/>
      <c r="CZ60" s="454"/>
      <c r="DA60" s="454"/>
      <c r="DB60" s="454"/>
      <c r="DC60" s="454"/>
      <c r="DD60" s="454"/>
      <c r="DE60" s="454"/>
      <c r="DF60" s="454"/>
      <c r="DG60" s="454"/>
      <c r="DH60" s="454"/>
      <c r="DI60" s="454"/>
      <c r="DJ60" s="454"/>
      <c r="DK60" s="454"/>
      <c r="DL60" s="454"/>
      <c r="DM60" s="454"/>
      <c r="DN60" s="454"/>
      <c r="DO60" s="454"/>
      <c r="DP60" s="454"/>
      <c r="DQ60" s="454"/>
      <c r="DR60" s="454"/>
      <c r="DS60" s="454"/>
      <c r="DT60" s="454"/>
      <c r="DU60" s="454"/>
      <c r="DV60" s="454"/>
      <c r="DW60" s="454"/>
      <c r="DX60" s="454"/>
      <c r="DY60" s="454"/>
      <c r="DZ60" s="454"/>
    </row>
    <row r="61" spans="1:130" s="334" customFormat="1" ht="10.199999999999999">
      <c r="A61" s="497" t="s">
        <v>120</v>
      </c>
      <c r="B61" s="498" t="s">
        <v>121</v>
      </c>
      <c r="C61" s="430">
        <v>12</v>
      </c>
      <c r="D61" s="431">
        <v>8361087.5</v>
      </c>
      <c r="E61" s="430"/>
      <c r="F61" s="431"/>
      <c r="G61" s="430">
        <v>6</v>
      </c>
      <c r="H61" s="431">
        <v>-614845.43999999994</v>
      </c>
      <c r="I61" s="430">
        <v>0</v>
      </c>
      <c r="J61" s="430">
        <v>18</v>
      </c>
      <c r="K61" s="431">
        <v>7746242.0600000005</v>
      </c>
      <c r="L61" s="431">
        <v>1.2408089490735674</v>
      </c>
      <c r="M61" s="431">
        <v>1.0380622837370241</v>
      </c>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54"/>
      <c r="BY61" s="454"/>
      <c r="BZ61" s="454"/>
      <c r="CA61" s="454"/>
      <c r="CB61" s="454"/>
      <c r="CC61" s="454"/>
      <c r="CD61" s="454"/>
      <c r="CE61" s="454"/>
      <c r="CF61" s="454"/>
      <c r="CG61" s="454"/>
      <c r="CH61" s="454"/>
      <c r="CI61" s="454"/>
      <c r="CJ61" s="454"/>
      <c r="CK61" s="454"/>
      <c r="CL61" s="454"/>
      <c r="CM61" s="454"/>
      <c r="CN61" s="454"/>
      <c r="CO61" s="454"/>
      <c r="CP61" s="454"/>
      <c r="CQ61" s="454"/>
      <c r="CR61" s="454"/>
      <c r="CS61" s="454"/>
      <c r="CT61" s="454"/>
      <c r="CU61" s="454"/>
      <c r="CV61" s="454"/>
      <c r="CW61" s="454"/>
      <c r="CX61" s="454"/>
      <c r="CY61" s="454"/>
      <c r="CZ61" s="454"/>
      <c r="DA61" s="454"/>
      <c r="DB61" s="454"/>
      <c r="DC61" s="454"/>
      <c r="DD61" s="454"/>
      <c r="DE61" s="454"/>
      <c r="DF61" s="454"/>
      <c r="DG61" s="454"/>
      <c r="DH61" s="454"/>
      <c r="DI61" s="454"/>
      <c r="DJ61" s="454"/>
      <c r="DK61" s="454"/>
      <c r="DL61" s="454"/>
      <c r="DM61" s="454"/>
      <c r="DN61" s="454"/>
      <c r="DO61" s="454"/>
      <c r="DP61" s="454"/>
      <c r="DQ61" s="454"/>
      <c r="DR61" s="454"/>
      <c r="DS61" s="454"/>
      <c r="DT61" s="454"/>
      <c r="DU61" s="454"/>
      <c r="DV61" s="454"/>
      <c r="DW61" s="454"/>
      <c r="DX61" s="454"/>
      <c r="DY61" s="454"/>
      <c r="DZ61" s="454"/>
    </row>
    <row r="62" spans="1:130" s="334" customFormat="1" ht="19.2">
      <c r="A62" s="499" t="s">
        <v>122</v>
      </c>
      <c r="B62" s="500" t="s">
        <v>123</v>
      </c>
      <c r="C62" s="432">
        <v>1</v>
      </c>
      <c r="D62" s="433">
        <v>596083.19999999995</v>
      </c>
      <c r="E62" s="432"/>
      <c r="F62" s="433"/>
      <c r="G62" s="432"/>
      <c r="H62" s="433"/>
      <c r="I62" s="432">
        <v>0</v>
      </c>
      <c r="J62" s="432">
        <v>1</v>
      </c>
      <c r="K62" s="433">
        <v>596083.19999999995</v>
      </c>
      <c r="L62" s="433">
        <v>9.5481830185979111E-2</v>
      </c>
      <c r="M62" s="433">
        <v>5.7670126874279123E-2</v>
      </c>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4"/>
      <c r="DD62" s="454"/>
      <c r="DE62" s="454"/>
      <c r="DF62" s="454"/>
      <c r="DG62" s="454"/>
      <c r="DH62" s="454"/>
      <c r="DI62" s="454"/>
      <c r="DJ62" s="454"/>
      <c r="DK62" s="454"/>
      <c r="DL62" s="454"/>
      <c r="DM62" s="454"/>
      <c r="DN62" s="454"/>
      <c r="DO62" s="454"/>
      <c r="DP62" s="454"/>
      <c r="DQ62" s="454"/>
      <c r="DR62" s="454"/>
      <c r="DS62" s="454"/>
      <c r="DT62" s="454"/>
      <c r="DU62" s="454"/>
      <c r="DV62" s="454"/>
      <c r="DW62" s="454"/>
      <c r="DX62" s="454"/>
      <c r="DY62" s="454"/>
      <c r="DZ62" s="454"/>
    </row>
    <row r="63" spans="1:130" s="334" customFormat="1" ht="10.199999999999999">
      <c r="A63" s="497" t="s">
        <v>124</v>
      </c>
      <c r="B63" s="498" t="s">
        <v>125</v>
      </c>
      <c r="C63" s="430">
        <v>7</v>
      </c>
      <c r="D63" s="431">
        <v>2466453.3199999998</v>
      </c>
      <c r="E63" s="430"/>
      <c r="F63" s="431"/>
      <c r="G63" s="430">
        <v>4</v>
      </c>
      <c r="H63" s="431">
        <v>-306224</v>
      </c>
      <c r="I63" s="430">
        <v>0</v>
      </c>
      <c r="J63" s="430">
        <v>11</v>
      </c>
      <c r="K63" s="431">
        <v>2160229.3199999998</v>
      </c>
      <c r="L63" s="431">
        <v>0.34602996543941034</v>
      </c>
      <c r="M63" s="431">
        <v>0.63437139561707034</v>
      </c>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4"/>
      <c r="CO63" s="454"/>
      <c r="CP63" s="454"/>
      <c r="CQ63" s="454"/>
      <c r="CR63" s="454"/>
      <c r="CS63" s="454"/>
      <c r="CT63" s="454"/>
      <c r="CU63" s="454"/>
      <c r="CV63" s="454"/>
      <c r="CW63" s="454"/>
      <c r="CX63" s="454"/>
      <c r="CY63" s="454"/>
      <c r="CZ63" s="454"/>
      <c r="DA63" s="454"/>
      <c r="DB63" s="454"/>
      <c r="DC63" s="454"/>
      <c r="DD63" s="454"/>
      <c r="DE63" s="454"/>
      <c r="DF63" s="454"/>
      <c r="DG63" s="454"/>
      <c r="DH63" s="454"/>
      <c r="DI63" s="454"/>
      <c r="DJ63" s="454"/>
      <c r="DK63" s="454"/>
      <c r="DL63" s="454"/>
      <c r="DM63" s="454"/>
      <c r="DN63" s="454"/>
      <c r="DO63" s="454"/>
      <c r="DP63" s="454"/>
      <c r="DQ63" s="454"/>
      <c r="DR63" s="454"/>
      <c r="DS63" s="454"/>
      <c r="DT63" s="454"/>
      <c r="DU63" s="454"/>
      <c r="DV63" s="454"/>
      <c r="DW63" s="454"/>
      <c r="DX63" s="454"/>
      <c r="DY63" s="454"/>
      <c r="DZ63" s="454"/>
    </row>
    <row r="64" spans="1:130" s="334" customFormat="1" ht="10.199999999999999">
      <c r="A64" s="499" t="s">
        <v>126</v>
      </c>
      <c r="B64" s="500" t="s">
        <v>127</v>
      </c>
      <c r="C64" s="432">
        <v>5</v>
      </c>
      <c r="D64" s="433">
        <v>2192798</v>
      </c>
      <c r="E64" s="432"/>
      <c r="F64" s="433"/>
      <c r="G64" s="432">
        <v>1</v>
      </c>
      <c r="H64" s="433">
        <v>-137916</v>
      </c>
      <c r="I64" s="432">
        <v>0</v>
      </c>
      <c r="J64" s="432">
        <v>6</v>
      </c>
      <c r="K64" s="433">
        <v>2054882</v>
      </c>
      <c r="L64" s="433">
        <v>0.32915521554075866</v>
      </c>
      <c r="M64" s="433">
        <v>0.34602076124567471</v>
      </c>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4"/>
      <c r="DV64" s="454"/>
      <c r="DW64" s="454"/>
      <c r="DX64" s="454"/>
      <c r="DY64" s="454"/>
      <c r="DZ64" s="454"/>
    </row>
    <row r="65" spans="1:130" s="334" customFormat="1" ht="10.199999999999999">
      <c r="A65" s="497" t="s">
        <v>134</v>
      </c>
      <c r="B65" s="498" t="s">
        <v>135</v>
      </c>
      <c r="C65" s="430">
        <v>3</v>
      </c>
      <c r="D65" s="431">
        <v>1429067</v>
      </c>
      <c r="E65" s="430"/>
      <c r="F65" s="431"/>
      <c r="G65" s="430"/>
      <c r="H65" s="431"/>
      <c r="I65" s="430">
        <v>0</v>
      </c>
      <c r="J65" s="430">
        <v>3</v>
      </c>
      <c r="K65" s="431">
        <v>1429067</v>
      </c>
      <c r="L65" s="431">
        <v>0.22891088461876904</v>
      </c>
      <c r="M65" s="431">
        <v>0.17301038062283736</v>
      </c>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454"/>
      <c r="DT65" s="454"/>
      <c r="DU65" s="454"/>
      <c r="DV65" s="454"/>
      <c r="DW65" s="454"/>
      <c r="DX65" s="454"/>
      <c r="DY65" s="454"/>
      <c r="DZ65" s="454"/>
    </row>
    <row r="66" spans="1:130" s="334" customFormat="1" ht="10.199999999999999">
      <c r="A66" s="499" t="s">
        <v>382</v>
      </c>
      <c r="B66" s="500" t="s">
        <v>383</v>
      </c>
      <c r="C66" s="432"/>
      <c r="D66" s="433"/>
      <c r="E66" s="432"/>
      <c r="F66" s="433"/>
      <c r="G66" s="432"/>
      <c r="H66" s="433"/>
      <c r="I66" s="432">
        <v>1</v>
      </c>
      <c r="J66" s="432">
        <v>1</v>
      </c>
      <c r="K66" s="433">
        <v>0</v>
      </c>
      <c r="L66" s="433">
        <v>0</v>
      </c>
      <c r="M66" s="433">
        <v>5.7670126874279123E-2</v>
      </c>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4"/>
      <c r="CN66" s="454"/>
      <c r="CO66" s="454"/>
      <c r="CP66" s="454"/>
      <c r="CQ66" s="454"/>
      <c r="CR66" s="454"/>
      <c r="CS66" s="454"/>
      <c r="CT66" s="454"/>
      <c r="CU66" s="454"/>
      <c r="CV66" s="454"/>
      <c r="CW66" s="454"/>
      <c r="CX66" s="454"/>
      <c r="CY66" s="454"/>
      <c r="CZ66" s="454"/>
      <c r="DA66" s="454"/>
      <c r="DB66" s="454"/>
      <c r="DC66" s="454"/>
      <c r="DD66" s="454"/>
      <c r="DE66" s="454"/>
      <c r="DF66" s="454"/>
      <c r="DG66" s="454"/>
      <c r="DH66" s="454"/>
      <c r="DI66" s="454"/>
      <c r="DJ66" s="454"/>
      <c r="DK66" s="454"/>
      <c r="DL66" s="454"/>
      <c r="DM66" s="454"/>
      <c r="DN66" s="454"/>
      <c r="DO66" s="454"/>
      <c r="DP66" s="454"/>
      <c r="DQ66" s="454"/>
      <c r="DR66" s="454"/>
      <c r="DS66" s="454"/>
      <c r="DT66" s="454"/>
      <c r="DU66" s="454"/>
      <c r="DV66" s="454"/>
      <c r="DW66" s="454"/>
      <c r="DX66" s="454"/>
      <c r="DY66" s="454"/>
      <c r="DZ66" s="454"/>
    </row>
    <row r="67" spans="1:130" s="334" customFormat="1" ht="10.199999999999999">
      <c r="A67" s="497" t="s">
        <v>136</v>
      </c>
      <c r="B67" s="498" t="s">
        <v>137</v>
      </c>
      <c r="C67" s="430">
        <v>1</v>
      </c>
      <c r="D67" s="431">
        <v>517591</v>
      </c>
      <c r="E67" s="430"/>
      <c r="F67" s="431"/>
      <c r="G67" s="430"/>
      <c r="H67" s="431"/>
      <c r="I67" s="430">
        <v>0</v>
      </c>
      <c r="J67" s="430">
        <v>1</v>
      </c>
      <c r="K67" s="431">
        <v>517591</v>
      </c>
      <c r="L67" s="431">
        <v>8.2908788517762483E-2</v>
      </c>
      <c r="M67" s="431">
        <v>5.7670126874279123E-2</v>
      </c>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54"/>
      <c r="CW67" s="454"/>
      <c r="CX67" s="454"/>
      <c r="CY67" s="454"/>
      <c r="CZ67" s="454"/>
      <c r="DA67" s="454"/>
      <c r="DB67" s="454"/>
      <c r="DC67" s="454"/>
      <c r="DD67" s="454"/>
      <c r="DE67" s="454"/>
      <c r="DF67" s="454"/>
      <c r="DG67" s="454"/>
      <c r="DH67" s="454"/>
      <c r="DI67" s="454"/>
      <c r="DJ67" s="454"/>
      <c r="DK67" s="454"/>
      <c r="DL67" s="454"/>
      <c r="DM67" s="454"/>
      <c r="DN67" s="454"/>
      <c r="DO67" s="454"/>
      <c r="DP67" s="454"/>
      <c r="DQ67" s="454"/>
      <c r="DR67" s="454"/>
      <c r="DS67" s="454"/>
      <c r="DT67" s="454"/>
      <c r="DU67" s="454"/>
      <c r="DV67" s="454"/>
      <c r="DW67" s="454"/>
      <c r="DX67" s="454"/>
      <c r="DY67" s="454"/>
      <c r="DZ67" s="454"/>
    </row>
    <row r="68" spans="1:130" s="334" customFormat="1" ht="10.199999999999999">
      <c r="A68" s="499" t="s">
        <v>138</v>
      </c>
      <c r="B68" s="500" t="s">
        <v>139</v>
      </c>
      <c r="C68" s="432">
        <v>2</v>
      </c>
      <c r="D68" s="433">
        <v>850500</v>
      </c>
      <c r="E68" s="432"/>
      <c r="F68" s="433"/>
      <c r="G68" s="432"/>
      <c r="H68" s="433"/>
      <c r="I68" s="432">
        <v>1</v>
      </c>
      <c r="J68" s="432">
        <v>3</v>
      </c>
      <c r="K68" s="433">
        <v>850500</v>
      </c>
      <c r="L68" s="433">
        <v>0.13623483529342087</v>
      </c>
      <c r="M68" s="433">
        <v>0.17301038062283736</v>
      </c>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4"/>
      <c r="BL68" s="454"/>
      <c r="BM68" s="454"/>
      <c r="BN68" s="454"/>
      <c r="BO68" s="454"/>
      <c r="BP68" s="454"/>
      <c r="BQ68" s="454"/>
      <c r="BR68" s="454"/>
      <c r="BS68" s="454"/>
      <c r="BT68" s="454"/>
      <c r="BU68" s="454"/>
      <c r="BV68" s="454"/>
      <c r="BW68" s="454"/>
      <c r="BX68" s="454"/>
      <c r="BY68" s="454"/>
      <c r="BZ68" s="454"/>
      <c r="CA68" s="454"/>
      <c r="CB68" s="454"/>
      <c r="CC68" s="454"/>
      <c r="CD68" s="454"/>
      <c r="CE68" s="454"/>
      <c r="CF68" s="454"/>
      <c r="CG68" s="454"/>
      <c r="CH68" s="454"/>
      <c r="CI68" s="454"/>
      <c r="CJ68" s="454"/>
      <c r="CK68" s="454"/>
      <c r="CL68" s="454"/>
      <c r="CM68" s="454"/>
      <c r="CN68" s="454"/>
      <c r="CO68" s="454"/>
      <c r="CP68" s="454"/>
      <c r="CQ68" s="454"/>
      <c r="CR68" s="454"/>
      <c r="CS68" s="454"/>
      <c r="CT68" s="454"/>
      <c r="CU68" s="454"/>
      <c r="CV68" s="454"/>
      <c r="CW68" s="454"/>
      <c r="CX68" s="454"/>
      <c r="CY68" s="454"/>
      <c r="CZ68" s="454"/>
      <c r="DA68" s="454"/>
      <c r="DB68" s="454"/>
      <c r="DC68" s="454"/>
      <c r="DD68" s="454"/>
      <c r="DE68" s="454"/>
      <c r="DF68" s="454"/>
      <c r="DG68" s="454"/>
      <c r="DH68" s="454"/>
      <c r="DI68" s="454"/>
      <c r="DJ68" s="454"/>
      <c r="DK68" s="454"/>
      <c r="DL68" s="454"/>
      <c r="DM68" s="454"/>
      <c r="DN68" s="454"/>
      <c r="DO68" s="454"/>
      <c r="DP68" s="454"/>
      <c r="DQ68" s="454"/>
      <c r="DR68" s="454"/>
      <c r="DS68" s="454"/>
      <c r="DT68" s="454"/>
      <c r="DU68" s="454"/>
      <c r="DV68" s="454"/>
      <c r="DW68" s="454"/>
      <c r="DX68" s="454"/>
      <c r="DY68" s="454"/>
      <c r="DZ68" s="454"/>
    </row>
    <row r="69" spans="1:130" s="334" customFormat="1" ht="10.199999999999999">
      <c r="A69" s="497" t="s">
        <v>144</v>
      </c>
      <c r="B69" s="498" t="s">
        <v>145</v>
      </c>
      <c r="C69" s="430"/>
      <c r="D69" s="431"/>
      <c r="E69" s="430"/>
      <c r="F69" s="431"/>
      <c r="G69" s="430">
        <v>1</v>
      </c>
      <c r="H69" s="431">
        <v>-226187.22</v>
      </c>
      <c r="I69" s="430">
        <v>0</v>
      </c>
      <c r="J69" s="430">
        <v>1</v>
      </c>
      <c r="K69" s="431">
        <v>-226187.22</v>
      </c>
      <c r="L69" s="431">
        <v>-3.6231133053705761E-2</v>
      </c>
      <c r="M69" s="431">
        <v>5.7670126874279123E-2</v>
      </c>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54"/>
      <c r="BY69" s="454"/>
      <c r="BZ69" s="454"/>
      <c r="CA69" s="454"/>
      <c r="CB69" s="454"/>
      <c r="CC69" s="454"/>
      <c r="CD69" s="454"/>
      <c r="CE69" s="454"/>
      <c r="CF69" s="454"/>
      <c r="CG69" s="454"/>
      <c r="CH69" s="454"/>
      <c r="CI69" s="454"/>
      <c r="CJ69" s="454"/>
      <c r="CK69" s="454"/>
      <c r="CL69" s="454"/>
      <c r="CM69" s="454"/>
      <c r="CN69" s="454"/>
      <c r="CO69" s="454"/>
      <c r="CP69" s="454"/>
      <c r="CQ69" s="454"/>
      <c r="CR69" s="454"/>
      <c r="CS69" s="454"/>
      <c r="CT69" s="454"/>
      <c r="CU69" s="454"/>
      <c r="CV69" s="454"/>
      <c r="CW69" s="454"/>
      <c r="CX69" s="454"/>
      <c r="CY69" s="454"/>
      <c r="CZ69" s="454"/>
      <c r="DA69" s="454"/>
      <c r="DB69" s="454"/>
      <c r="DC69" s="454"/>
      <c r="DD69" s="454"/>
      <c r="DE69" s="454"/>
      <c r="DF69" s="454"/>
      <c r="DG69" s="454"/>
      <c r="DH69" s="454"/>
      <c r="DI69" s="454"/>
      <c r="DJ69" s="454"/>
      <c r="DK69" s="454"/>
      <c r="DL69" s="454"/>
      <c r="DM69" s="454"/>
      <c r="DN69" s="454"/>
      <c r="DO69" s="454"/>
      <c r="DP69" s="454"/>
      <c r="DQ69" s="454"/>
      <c r="DR69" s="454"/>
      <c r="DS69" s="454"/>
      <c r="DT69" s="454"/>
      <c r="DU69" s="454"/>
      <c r="DV69" s="454"/>
      <c r="DW69" s="454"/>
      <c r="DX69" s="454"/>
      <c r="DY69" s="454"/>
      <c r="DZ69" s="454"/>
    </row>
    <row r="70" spans="1:130" s="334" customFormat="1" ht="10.199999999999999">
      <c r="A70" s="499" t="s">
        <v>152</v>
      </c>
      <c r="B70" s="500" t="s">
        <v>153</v>
      </c>
      <c r="C70" s="432">
        <v>9</v>
      </c>
      <c r="D70" s="433">
        <v>1772460</v>
      </c>
      <c r="E70" s="432"/>
      <c r="F70" s="433"/>
      <c r="G70" s="432"/>
      <c r="H70" s="433"/>
      <c r="I70" s="432">
        <v>0</v>
      </c>
      <c r="J70" s="432">
        <v>9</v>
      </c>
      <c r="K70" s="433">
        <v>1772460</v>
      </c>
      <c r="L70" s="433">
        <v>0.2839162800284265</v>
      </c>
      <c r="M70" s="433">
        <v>0.51903114186851207</v>
      </c>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4"/>
      <c r="DV70" s="454"/>
      <c r="DW70" s="454"/>
      <c r="DX70" s="454"/>
      <c r="DY70" s="454"/>
      <c r="DZ70" s="454"/>
    </row>
    <row r="71" spans="1:130" s="334" customFormat="1" ht="19.2">
      <c r="A71" s="497" t="s">
        <v>158</v>
      </c>
      <c r="B71" s="498" t="s">
        <v>159</v>
      </c>
      <c r="C71" s="430">
        <v>1</v>
      </c>
      <c r="D71" s="431">
        <v>520360</v>
      </c>
      <c r="E71" s="430"/>
      <c r="F71" s="431"/>
      <c r="G71" s="430"/>
      <c r="H71" s="431"/>
      <c r="I71" s="430">
        <v>0</v>
      </c>
      <c r="J71" s="430">
        <v>1</v>
      </c>
      <c r="K71" s="431">
        <v>520360</v>
      </c>
      <c r="L71" s="431">
        <v>8.3352332619969993E-2</v>
      </c>
      <c r="M71" s="431">
        <v>5.7670126874279123E-2</v>
      </c>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c r="DJ71" s="454"/>
      <c r="DK71" s="454"/>
      <c r="DL71" s="454"/>
      <c r="DM71" s="454"/>
      <c r="DN71" s="454"/>
      <c r="DO71" s="454"/>
      <c r="DP71" s="454"/>
      <c r="DQ71" s="454"/>
      <c r="DR71" s="454"/>
      <c r="DS71" s="454"/>
      <c r="DT71" s="454"/>
      <c r="DU71" s="454"/>
      <c r="DV71" s="454"/>
      <c r="DW71" s="454"/>
      <c r="DX71" s="454"/>
      <c r="DY71" s="454"/>
      <c r="DZ71" s="454"/>
    </row>
    <row r="72" spans="1:130" s="334" customFormat="1" ht="10.199999999999999">
      <c r="A72" s="499" t="s">
        <v>160</v>
      </c>
      <c r="B72" s="500" t="s">
        <v>161</v>
      </c>
      <c r="C72" s="432">
        <v>1</v>
      </c>
      <c r="D72" s="433">
        <v>573600</v>
      </c>
      <c r="E72" s="432"/>
      <c r="F72" s="433"/>
      <c r="G72" s="432"/>
      <c r="H72" s="433"/>
      <c r="I72" s="432">
        <v>0</v>
      </c>
      <c r="J72" s="432">
        <v>1</v>
      </c>
      <c r="K72" s="433">
        <v>573600</v>
      </c>
      <c r="L72" s="433">
        <v>9.1880425072670441E-2</v>
      </c>
      <c r="M72" s="433">
        <v>5.7670126874279123E-2</v>
      </c>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c r="CU72" s="454"/>
      <c r="CV72" s="454"/>
      <c r="CW72" s="454"/>
      <c r="CX72" s="454"/>
      <c r="CY72" s="454"/>
      <c r="CZ72" s="454"/>
      <c r="DA72" s="454"/>
      <c r="DB72" s="454"/>
      <c r="DC72" s="454"/>
      <c r="DD72" s="454"/>
      <c r="DE72" s="454"/>
      <c r="DF72" s="454"/>
      <c r="DG72" s="454"/>
      <c r="DH72" s="454"/>
      <c r="DI72" s="454"/>
      <c r="DJ72" s="454"/>
      <c r="DK72" s="454"/>
      <c r="DL72" s="454"/>
      <c r="DM72" s="454"/>
      <c r="DN72" s="454"/>
      <c r="DO72" s="454"/>
      <c r="DP72" s="454"/>
      <c r="DQ72" s="454"/>
      <c r="DR72" s="454"/>
      <c r="DS72" s="454"/>
      <c r="DT72" s="454"/>
      <c r="DU72" s="454"/>
      <c r="DV72" s="454"/>
      <c r="DW72" s="454"/>
      <c r="DX72" s="454"/>
      <c r="DY72" s="454"/>
      <c r="DZ72" s="454"/>
    </row>
    <row r="73" spans="1:130" s="334" customFormat="1" ht="10.199999999999999">
      <c r="A73" s="497" t="s">
        <v>162</v>
      </c>
      <c r="B73" s="498" t="s">
        <v>163</v>
      </c>
      <c r="C73" s="430">
        <v>8</v>
      </c>
      <c r="D73" s="431">
        <v>3696000</v>
      </c>
      <c r="E73" s="430"/>
      <c r="F73" s="431"/>
      <c r="G73" s="430"/>
      <c r="H73" s="431"/>
      <c r="I73" s="430">
        <v>0</v>
      </c>
      <c r="J73" s="430">
        <v>8</v>
      </c>
      <c r="K73" s="431">
        <v>3696000</v>
      </c>
      <c r="L73" s="431">
        <v>0.59203286448498937</v>
      </c>
      <c r="M73" s="431">
        <v>0.46136101499423299</v>
      </c>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c r="CU73" s="454"/>
      <c r="CV73" s="454"/>
      <c r="CW73" s="454"/>
      <c r="CX73" s="454"/>
      <c r="CY73" s="454"/>
      <c r="CZ73" s="454"/>
      <c r="DA73" s="454"/>
      <c r="DB73" s="454"/>
      <c r="DC73" s="454"/>
      <c r="DD73" s="454"/>
      <c r="DE73" s="454"/>
      <c r="DF73" s="454"/>
      <c r="DG73" s="454"/>
      <c r="DH73" s="454"/>
      <c r="DI73" s="454"/>
      <c r="DJ73" s="454"/>
      <c r="DK73" s="454"/>
      <c r="DL73" s="454"/>
      <c r="DM73" s="454"/>
      <c r="DN73" s="454"/>
      <c r="DO73" s="454"/>
      <c r="DP73" s="454"/>
      <c r="DQ73" s="454"/>
      <c r="DR73" s="454"/>
      <c r="DS73" s="454"/>
      <c r="DT73" s="454"/>
      <c r="DU73" s="454"/>
      <c r="DV73" s="454"/>
      <c r="DW73" s="454"/>
      <c r="DX73" s="454"/>
      <c r="DY73" s="454"/>
      <c r="DZ73" s="454"/>
    </row>
    <row r="74" spans="1:130" s="334" customFormat="1" ht="10.199999999999999">
      <c r="A74" s="499" t="s">
        <v>164</v>
      </c>
      <c r="B74" s="500" t="s">
        <v>165</v>
      </c>
      <c r="C74" s="432">
        <v>1</v>
      </c>
      <c r="D74" s="433">
        <v>1077548</v>
      </c>
      <c r="E74" s="432"/>
      <c r="F74" s="433"/>
      <c r="G74" s="432"/>
      <c r="H74" s="433"/>
      <c r="I74" s="432">
        <v>1</v>
      </c>
      <c r="J74" s="432">
        <v>2</v>
      </c>
      <c r="K74" s="433">
        <v>1077548</v>
      </c>
      <c r="L74" s="433">
        <v>0.17260384985391541</v>
      </c>
      <c r="M74" s="433">
        <v>0.11534025374855825</v>
      </c>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c r="AY74" s="454"/>
      <c r="AZ74" s="454"/>
      <c r="BA74" s="454"/>
      <c r="BB74" s="454"/>
      <c r="BC74" s="454"/>
      <c r="BD74" s="454"/>
      <c r="BE74" s="454"/>
      <c r="BF74" s="454"/>
      <c r="BG74" s="454"/>
      <c r="BH74" s="454"/>
      <c r="BI74" s="454"/>
      <c r="BJ74" s="454"/>
      <c r="BK74" s="454"/>
      <c r="BL74" s="454"/>
      <c r="BM74" s="454"/>
      <c r="BN74" s="454"/>
      <c r="BO74" s="454"/>
      <c r="BP74" s="454"/>
      <c r="BQ74" s="454"/>
      <c r="BR74" s="454"/>
      <c r="BS74" s="454"/>
      <c r="BT74" s="454"/>
      <c r="BU74" s="454"/>
      <c r="BV74" s="454"/>
      <c r="BW74" s="454"/>
      <c r="BX74" s="454"/>
      <c r="BY74" s="454"/>
      <c r="BZ74" s="454"/>
      <c r="CA74" s="454"/>
      <c r="CB74" s="454"/>
      <c r="CC74" s="454"/>
      <c r="CD74" s="454"/>
      <c r="CE74" s="454"/>
      <c r="CF74" s="454"/>
      <c r="CG74" s="454"/>
      <c r="CH74" s="454"/>
      <c r="CI74" s="454"/>
      <c r="CJ74" s="454"/>
      <c r="CK74" s="454"/>
      <c r="CL74" s="454"/>
      <c r="CM74" s="454"/>
      <c r="CN74" s="454"/>
      <c r="CO74" s="454"/>
      <c r="CP74" s="454"/>
      <c r="CQ74" s="454"/>
      <c r="CR74" s="454"/>
      <c r="CS74" s="454"/>
      <c r="CT74" s="454"/>
      <c r="CU74" s="454"/>
      <c r="CV74" s="454"/>
      <c r="CW74" s="454"/>
      <c r="CX74" s="454"/>
      <c r="CY74" s="454"/>
      <c r="CZ74" s="454"/>
      <c r="DA74" s="454"/>
      <c r="DB74" s="454"/>
      <c r="DC74" s="454"/>
      <c r="DD74" s="454"/>
      <c r="DE74" s="454"/>
      <c r="DF74" s="454"/>
      <c r="DG74" s="454"/>
      <c r="DH74" s="454"/>
      <c r="DI74" s="454"/>
      <c r="DJ74" s="454"/>
      <c r="DK74" s="454"/>
      <c r="DL74" s="454"/>
      <c r="DM74" s="454"/>
      <c r="DN74" s="454"/>
      <c r="DO74" s="454"/>
      <c r="DP74" s="454"/>
      <c r="DQ74" s="454"/>
      <c r="DR74" s="454"/>
      <c r="DS74" s="454"/>
      <c r="DT74" s="454"/>
      <c r="DU74" s="454"/>
      <c r="DV74" s="454"/>
      <c r="DW74" s="454"/>
      <c r="DX74" s="454"/>
      <c r="DY74" s="454"/>
      <c r="DZ74" s="454"/>
    </row>
    <row r="75" spans="1:130" s="334" customFormat="1" ht="10.199999999999999">
      <c r="A75" s="497" t="s">
        <v>256</v>
      </c>
      <c r="B75" s="498" t="s">
        <v>257</v>
      </c>
      <c r="C75" s="430">
        <v>9</v>
      </c>
      <c r="D75" s="431">
        <v>1377900</v>
      </c>
      <c r="E75" s="430"/>
      <c r="F75" s="431"/>
      <c r="G75" s="430">
        <v>1</v>
      </c>
      <c r="H75" s="431">
        <v>-40458.18</v>
      </c>
      <c r="I75" s="430">
        <v>0</v>
      </c>
      <c r="J75" s="430">
        <v>10</v>
      </c>
      <c r="K75" s="431">
        <v>1337441.82</v>
      </c>
      <c r="L75" s="431">
        <v>0.21423417526423635</v>
      </c>
      <c r="M75" s="431">
        <v>0.57670126874279126</v>
      </c>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c r="BT75" s="454"/>
      <c r="BU75" s="454"/>
      <c r="BV75" s="454"/>
      <c r="BW75" s="454"/>
      <c r="BX75" s="454"/>
      <c r="BY75" s="454"/>
      <c r="BZ75" s="454"/>
      <c r="CA75" s="454"/>
      <c r="CB75" s="454"/>
      <c r="CC75" s="454"/>
      <c r="CD75" s="454"/>
      <c r="CE75" s="454"/>
      <c r="CF75" s="454"/>
      <c r="CG75" s="454"/>
      <c r="CH75" s="454"/>
      <c r="CI75" s="454"/>
      <c r="CJ75" s="454"/>
      <c r="CK75" s="454"/>
      <c r="CL75" s="454"/>
      <c r="CM75" s="454"/>
      <c r="CN75" s="454"/>
      <c r="CO75" s="454"/>
      <c r="CP75" s="454"/>
      <c r="CQ75" s="454"/>
      <c r="CR75" s="454"/>
      <c r="CS75" s="454"/>
      <c r="CT75" s="454"/>
      <c r="CU75" s="454"/>
      <c r="CV75" s="454"/>
      <c r="CW75" s="454"/>
      <c r="CX75" s="454"/>
      <c r="CY75" s="454"/>
      <c r="CZ75" s="454"/>
      <c r="DA75" s="454"/>
      <c r="DB75" s="454"/>
      <c r="DC75" s="454"/>
      <c r="DD75" s="454"/>
      <c r="DE75" s="454"/>
      <c r="DF75" s="454"/>
      <c r="DG75" s="454"/>
      <c r="DH75" s="454"/>
      <c r="DI75" s="454"/>
      <c r="DJ75" s="454"/>
      <c r="DK75" s="454"/>
      <c r="DL75" s="454"/>
      <c r="DM75" s="454"/>
      <c r="DN75" s="454"/>
      <c r="DO75" s="454"/>
      <c r="DP75" s="454"/>
      <c r="DQ75" s="454"/>
      <c r="DR75" s="454"/>
      <c r="DS75" s="454"/>
      <c r="DT75" s="454"/>
      <c r="DU75" s="454"/>
      <c r="DV75" s="454"/>
      <c r="DW75" s="454"/>
      <c r="DX75" s="454"/>
      <c r="DY75" s="454"/>
      <c r="DZ75" s="454"/>
    </row>
    <row r="76" spans="1:130" s="334" customFormat="1" ht="10.199999999999999">
      <c r="A76" s="499" t="s">
        <v>170</v>
      </c>
      <c r="B76" s="500" t="s">
        <v>171</v>
      </c>
      <c r="C76" s="432">
        <v>195</v>
      </c>
      <c r="D76" s="433">
        <v>17729114.779999994</v>
      </c>
      <c r="E76" s="432">
        <v>1</v>
      </c>
      <c r="F76" s="433">
        <v>8000</v>
      </c>
      <c r="G76" s="432">
        <v>206</v>
      </c>
      <c r="H76" s="433">
        <v>-4930492.04</v>
      </c>
      <c r="I76" s="432">
        <v>0</v>
      </c>
      <c r="J76" s="432">
        <v>402</v>
      </c>
      <c r="K76" s="433">
        <v>12806622.739999989</v>
      </c>
      <c r="L76" s="433">
        <v>2.0513911106982676</v>
      </c>
      <c r="M76" s="433">
        <v>23.183391003460208</v>
      </c>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4"/>
      <c r="BR76" s="454"/>
      <c r="BS76" s="454"/>
      <c r="BT76" s="454"/>
      <c r="BU76" s="454"/>
      <c r="BV76" s="454"/>
      <c r="BW76" s="454"/>
      <c r="BX76" s="454"/>
      <c r="BY76" s="454"/>
      <c r="BZ76" s="454"/>
      <c r="CA76" s="454"/>
      <c r="CB76" s="454"/>
      <c r="CC76" s="454"/>
      <c r="CD76" s="454"/>
      <c r="CE76" s="454"/>
      <c r="CF76" s="454"/>
      <c r="CG76" s="454"/>
      <c r="CH76" s="454"/>
      <c r="CI76" s="454"/>
      <c r="CJ76" s="454"/>
      <c r="CK76" s="454"/>
      <c r="CL76" s="454"/>
      <c r="CM76" s="454"/>
      <c r="CN76" s="454"/>
      <c r="CO76" s="454"/>
      <c r="CP76" s="454"/>
      <c r="CQ76" s="454"/>
      <c r="CR76" s="454"/>
      <c r="CS76" s="454"/>
      <c r="CT76" s="454"/>
      <c r="CU76" s="454"/>
      <c r="CV76" s="454"/>
      <c r="CW76" s="454"/>
      <c r="CX76" s="454"/>
      <c r="CY76" s="454"/>
      <c r="CZ76" s="454"/>
      <c r="DA76" s="454"/>
      <c r="DB76" s="454"/>
      <c r="DC76" s="454"/>
      <c r="DD76" s="454"/>
      <c r="DE76" s="454"/>
      <c r="DF76" s="454"/>
      <c r="DG76" s="454"/>
      <c r="DH76" s="454"/>
      <c r="DI76" s="454"/>
      <c r="DJ76" s="454"/>
      <c r="DK76" s="454"/>
      <c r="DL76" s="454"/>
      <c r="DM76" s="454"/>
      <c r="DN76" s="454"/>
      <c r="DO76" s="454"/>
      <c r="DP76" s="454"/>
      <c r="DQ76" s="454"/>
      <c r="DR76" s="454"/>
      <c r="DS76" s="454"/>
      <c r="DT76" s="454"/>
      <c r="DU76" s="454"/>
      <c r="DV76" s="454"/>
      <c r="DW76" s="454"/>
      <c r="DX76" s="454"/>
      <c r="DY76" s="454"/>
      <c r="DZ76" s="454"/>
    </row>
    <row r="77" spans="1:130" s="334" customFormat="1" ht="28.8">
      <c r="A77" s="497" t="s">
        <v>172</v>
      </c>
      <c r="B77" s="498" t="s">
        <v>173</v>
      </c>
      <c r="C77" s="430">
        <v>2</v>
      </c>
      <c r="D77" s="431">
        <v>1938641.5</v>
      </c>
      <c r="E77" s="430"/>
      <c r="F77" s="431"/>
      <c r="G77" s="430"/>
      <c r="H77" s="431"/>
      <c r="I77" s="430">
        <v>0</v>
      </c>
      <c r="J77" s="430">
        <v>2</v>
      </c>
      <c r="K77" s="431">
        <v>1938641.5</v>
      </c>
      <c r="L77" s="431">
        <v>0.31053557371603802</v>
      </c>
      <c r="M77" s="431">
        <v>0.11534025374855825</v>
      </c>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4"/>
      <c r="BC77" s="454"/>
      <c r="BD77" s="454"/>
      <c r="BE77" s="454"/>
      <c r="BF77" s="454"/>
      <c r="BG77" s="454"/>
      <c r="BH77" s="454"/>
      <c r="BI77" s="454"/>
      <c r="BJ77" s="454"/>
      <c r="BK77" s="454"/>
      <c r="BL77" s="454"/>
      <c r="BM77" s="454"/>
      <c r="BN77" s="454"/>
      <c r="BO77" s="454"/>
      <c r="BP77" s="454"/>
      <c r="BQ77" s="454"/>
      <c r="BR77" s="454"/>
      <c r="BS77" s="454"/>
      <c r="BT77" s="454"/>
      <c r="BU77" s="454"/>
      <c r="BV77" s="454"/>
      <c r="BW77" s="454"/>
      <c r="BX77" s="454"/>
      <c r="BY77" s="454"/>
      <c r="BZ77" s="454"/>
      <c r="CA77" s="454"/>
      <c r="CB77" s="454"/>
      <c r="CC77" s="454"/>
      <c r="CD77" s="454"/>
      <c r="CE77" s="454"/>
      <c r="CF77" s="454"/>
      <c r="CG77" s="454"/>
      <c r="CH77" s="454"/>
      <c r="CI77" s="454"/>
      <c r="CJ77" s="454"/>
      <c r="CK77" s="454"/>
      <c r="CL77" s="454"/>
      <c r="CM77" s="454"/>
      <c r="CN77" s="454"/>
      <c r="CO77" s="454"/>
      <c r="CP77" s="454"/>
      <c r="CQ77" s="454"/>
      <c r="CR77" s="454"/>
      <c r="CS77" s="454"/>
      <c r="CT77" s="454"/>
      <c r="CU77" s="454"/>
      <c r="CV77" s="454"/>
      <c r="CW77" s="454"/>
      <c r="CX77" s="454"/>
      <c r="CY77" s="454"/>
      <c r="CZ77" s="454"/>
      <c r="DA77" s="454"/>
      <c r="DB77" s="454"/>
      <c r="DC77" s="454"/>
      <c r="DD77" s="454"/>
      <c r="DE77" s="454"/>
      <c r="DF77" s="454"/>
      <c r="DG77" s="454"/>
      <c r="DH77" s="454"/>
      <c r="DI77" s="454"/>
      <c r="DJ77" s="454"/>
      <c r="DK77" s="454"/>
      <c r="DL77" s="454"/>
      <c r="DM77" s="454"/>
      <c r="DN77" s="454"/>
      <c r="DO77" s="454"/>
      <c r="DP77" s="454"/>
      <c r="DQ77" s="454"/>
      <c r="DR77" s="454"/>
      <c r="DS77" s="454"/>
      <c r="DT77" s="454"/>
      <c r="DU77" s="454"/>
      <c r="DV77" s="454"/>
      <c r="DW77" s="454"/>
      <c r="DX77" s="454"/>
      <c r="DY77" s="454"/>
      <c r="DZ77" s="454"/>
    </row>
    <row r="78" spans="1:130" s="334" customFormat="1" ht="10.199999999999999">
      <c r="A78" s="499" t="s">
        <v>176</v>
      </c>
      <c r="B78" s="500" t="s">
        <v>177</v>
      </c>
      <c r="C78" s="432">
        <v>2</v>
      </c>
      <c r="D78" s="433">
        <v>1537766.3999999999</v>
      </c>
      <c r="E78" s="432"/>
      <c r="F78" s="433"/>
      <c r="G78" s="432">
        <v>1</v>
      </c>
      <c r="H78" s="433">
        <v>-579232</v>
      </c>
      <c r="I78" s="432">
        <v>0</v>
      </c>
      <c r="J78" s="432">
        <v>3</v>
      </c>
      <c r="K78" s="433">
        <v>958534.39999999991</v>
      </c>
      <c r="L78" s="433">
        <v>0.15354000718057373</v>
      </c>
      <c r="M78" s="433">
        <v>0.17301038062283736</v>
      </c>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c r="AY78" s="454"/>
      <c r="AZ78" s="454"/>
      <c r="BA78" s="454"/>
      <c r="BB78" s="454"/>
      <c r="BC78" s="454"/>
      <c r="BD78" s="454"/>
      <c r="BE78" s="454"/>
      <c r="BF78" s="454"/>
      <c r="BG78" s="454"/>
      <c r="BH78" s="454"/>
      <c r="BI78" s="454"/>
      <c r="BJ78" s="454"/>
      <c r="BK78" s="454"/>
      <c r="BL78" s="454"/>
      <c r="BM78" s="454"/>
      <c r="BN78" s="454"/>
      <c r="BO78" s="454"/>
      <c r="BP78" s="454"/>
      <c r="BQ78" s="454"/>
      <c r="BR78" s="454"/>
      <c r="BS78" s="454"/>
      <c r="BT78" s="454"/>
      <c r="BU78" s="454"/>
      <c r="BV78" s="454"/>
      <c r="BW78" s="454"/>
      <c r="BX78" s="454"/>
      <c r="BY78" s="454"/>
      <c r="BZ78" s="454"/>
      <c r="CA78" s="454"/>
      <c r="CB78" s="454"/>
      <c r="CC78" s="454"/>
      <c r="CD78" s="454"/>
      <c r="CE78" s="454"/>
      <c r="CF78" s="454"/>
      <c r="CG78" s="454"/>
      <c r="CH78" s="454"/>
      <c r="CI78" s="454"/>
      <c r="CJ78" s="454"/>
      <c r="CK78" s="454"/>
      <c r="CL78" s="454"/>
      <c r="CM78" s="454"/>
      <c r="CN78" s="454"/>
      <c r="CO78" s="454"/>
      <c r="CP78" s="454"/>
      <c r="CQ78" s="454"/>
      <c r="CR78" s="454"/>
      <c r="CS78" s="454"/>
      <c r="CT78" s="454"/>
      <c r="CU78" s="454"/>
      <c r="CV78" s="454"/>
      <c r="CW78" s="454"/>
      <c r="CX78" s="454"/>
      <c r="CY78" s="454"/>
      <c r="CZ78" s="454"/>
      <c r="DA78" s="454"/>
      <c r="DB78" s="454"/>
      <c r="DC78" s="454"/>
      <c r="DD78" s="454"/>
      <c r="DE78" s="454"/>
      <c r="DF78" s="454"/>
      <c r="DG78" s="454"/>
      <c r="DH78" s="454"/>
      <c r="DI78" s="454"/>
      <c r="DJ78" s="454"/>
      <c r="DK78" s="454"/>
      <c r="DL78" s="454"/>
      <c r="DM78" s="454"/>
      <c r="DN78" s="454"/>
      <c r="DO78" s="454"/>
      <c r="DP78" s="454"/>
      <c r="DQ78" s="454"/>
      <c r="DR78" s="454"/>
      <c r="DS78" s="454"/>
      <c r="DT78" s="454"/>
      <c r="DU78" s="454"/>
      <c r="DV78" s="454"/>
      <c r="DW78" s="454"/>
      <c r="DX78" s="454"/>
      <c r="DY78" s="454"/>
      <c r="DZ78" s="454"/>
    </row>
    <row r="79" spans="1:130" s="334" customFormat="1" ht="10.199999999999999">
      <c r="A79" s="497" t="s">
        <v>178</v>
      </c>
      <c r="B79" s="498" t="s">
        <v>179</v>
      </c>
      <c r="C79" s="430">
        <v>1</v>
      </c>
      <c r="D79" s="431">
        <v>846900</v>
      </c>
      <c r="E79" s="430"/>
      <c r="F79" s="431"/>
      <c r="G79" s="430"/>
      <c r="H79" s="431"/>
      <c r="I79" s="430">
        <v>0</v>
      </c>
      <c r="J79" s="430">
        <v>1</v>
      </c>
      <c r="K79" s="431">
        <v>846900</v>
      </c>
      <c r="L79" s="431">
        <v>0.13565817990593548</v>
      </c>
      <c r="M79" s="431">
        <v>5.7670126874279123E-2</v>
      </c>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4"/>
      <c r="AY79" s="454"/>
      <c r="AZ79" s="454"/>
      <c r="BA79" s="454"/>
      <c r="BB79" s="454"/>
      <c r="BC79" s="454"/>
      <c r="BD79" s="454"/>
      <c r="BE79" s="454"/>
      <c r="BF79" s="454"/>
      <c r="BG79" s="454"/>
      <c r="BH79" s="454"/>
      <c r="BI79" s="454"/>
      <c r="BJ79" s="454"/>
      <c r="BK79" s="454"/>
      <c r="BL79" s="454"/>
      <c r="BM79" s="454"/>
      <c r="BN79" s="454"/>
      <c r="BO79" s="454"/>
      <c r="BP79" s="454"/>
      <c r="BQ79" s="454"/>
      <c r="BR79" s="454"/>
      <c r="BS79" s="454"/>
      <c r="BT79" s="454"/>
      <c r="BU79" s="454"/>
      <c r="BV79" s="454"/>
      <c r="BW79" s="454"/>
      <c r="BX79" s="454"/>
      <c r="BY79" s="454"/>
      <c r="BZ79" s="454"/>
      <c r="CA79" s="454"/>
      <c r="CB79" s="454"/>
      <c r="CC79" s="454"/>
      <c r="CD79" s="454"/>
      <c r="CE79" s="454"/>
      <c r="CF79" s="454"/>
      <c r="CG79" s="454"/>
      <c r="CH79" s="454"/>
      <c r="CI79" s="454"/>
      <c r="CJ79" s="454"/>
      <c r="CK79" s="454"/>
      <c r="CL79" s="454"/>
      <c r="CM79" s="454"/>
      <c r="CN79" s="454"/>
      <c r="CO79" s="454"/>
      <c r="CP79" s="454"/>
      <c r="CQ79" s="454"/>
      <c r="CR79" s="454"/>
      <c r="CS79" s="454"/>
      <c r="CT79" s="454"/>
      <c r="CU79" s="454"/>
      <c r="CV79" s="454"/>
      <c r="CW79" s="454"/>
      <c r="CX79" s="454"/>
      <c r="CY79" s="454"/>
      <c r="CZ79" s="454"/>
      <c r="DA79" s="454"/>
      <c r="DB79" s="454"/>
      <c r="DC79" s="454"/>
      <c r="DD79" s="454"/>
      <c r="DE79" s="454"/>
      <c r="DF79" s="454"/>
      <c r="DG79" s="454"/>
      <c r="DH79" s="454"/>
      <c r="DI79" s="454"/>
      <c r="DJ79" s="454"/>
      <c r="DK79" s="454"/>
      <c r="DL79" s="454"/>
      <c r="DM79" s="454"/>
      <c r="DN79" s="454"/>
      <c r="DO79" s="454"/>
      <c r="DP79" s="454"/>
      <c r="DQ79" s="454"/>
      <c r="DR79" s="454"/>
      <c r="DS79" s="454"/>
      <c r="DT79" s="454"/>
      <c r="DU79" s="454"/>
      <c r="DV79" s="454"/>
      <c r="DW79" s="454"/>
      <c r="DX79" s="454"/>
      <c r="DY79" s="454"/>
      <c r="DZ79" s="454"/>
    </row>
    <row r="80" spans="1:130" s="334" customFormat="1" ht="10.199999999999999">
      <c r="A80" s="499" t="s">
        <v>180</v>
      </c>
      <c r="B80" s="500" t="s">
        <v>181</v>
      </c>
      <c r="C80" s="432">
        <v>4</v>
      </c>
      <c r="D80" s="433">
        <v>1580680.5</v>
      </c>
      <c r="E80" s="432"/>
      <c r="F80" s="433"/>
      <c r="G80" s="432">
        <v>1</v>
      </c>
      <c r="H80" s="433">
        <v>-331500</v>
      </c>
      <c r="I80" s="432">
        <v>0</v>
      </c>
      <c r="J80" s="432">
        <v>5</v>
      </c>
      <c r="K80" s="433">
        <v>1249180.5</v>
      </c>
      <c r="L80" s="433">
        <v>0.20009629590741107</v>
      </c>
      <c r="M80" s="433">
        <v>0.28835063437139563</v>
      </c>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454"/>
      <c r="BL80" s="454"/>
      <c r="BM80" s="454"/>
      <c r="BN80" s="454"/>
      <c r="BO80" s="454"/>
      <c r="BP80" s="454"/>
      <c r="BQ80" s="454"/>
      <c r="BR80" s="454"/>
      <c r="BS80" s="454"/>
      <c r="BT80" s="454"/>
      <c r="BU80" s="454"/>
      <c r="BV80" s="454"/>
      <c r="BW80" s="454"/>
      <c r="BX80" s="454"/>
      <c r="BY80" s="454"/>
      <c r="BZ80" s="454"/>
      <c r="CA80" s="454"/>
      <c r="CB80" s="454"/>
      <c r="CC80" s="454"/>
      <c r="CD80" s="454"/>
      <c r="CE80" s="454"/>
      <c r="CF80" s="454"/>
      <c r="CG80" s="454"/>
      <c r="CH80" s="454"/>
      <c r="CI80" s="454"/>
      <c r="CJ80" s="454"/>
      <c r="CK80" s="454"/>
      <c r="CL80" s="454"/>
      <c r="CM80" s="454"/>
      <c r="CN80" s="454"/>
      <c r="CO80" s="454"/>
      <c r="CP80" s="454"/>
      <c r="CQ80" s="454"/>
      <c r="CR80" s="454"/>
      <c r="CS80" s="454"/>
      <c r="CT80" s="454"/>
      <c r="CU80" s="454"/>
      <c r="CV80" s="454"/>
      <c r="CW80" s="454"/>
      <c r="CX80" s="454"/>
      <c r="CY80" s="454"/>
      <c r="CZ80" s="454"/>
      <c r="DA80" s="454"/>
      <c r="DB80" s="454"/>
      <c r="DC80" s="454"/>
      <c r="DD80" s="454"/>
      <c r="DE80" s="454"/>
      <c r="DF80" s="454"/>
      <c r="DG80" s="454"/>
      <c r="DH80" s="454"/>
      <c r="DI80" s="454"/>
      <c r="DJ80" s="454"/>
      <c r="DK80" s="454"/>
      <c r="DL80" s="454"/>
      <c r="DM80" s="454"/>
      <c r="DN80" s="454"/>
      <c r="DO80" s="454"/>
      <c r="DP80" s="454"/>
      <c r="DQ80" s="454"/>
      <c r="DR80" s="454"/>
      <c r="DS80" s="454"/>
      <c r="DT80" s="454"/>
      <c r="DU80" s="454"/>
      <c r="DV80" s="454"/>
      <c r="DW80" s="454"/>
      <c r="DX80" s="454"/>
      <c r="DY80" s="454"/>
      <c r="DZ80" s="454"/>
    </row>
    <row r="81" spans="1:130" s="334" customFormat="1" ht="10.199999999999999">
      <c r="A81" s="497" t="s">
        <v>541</v>
      </c>
      <c r="B81" s="498" t="s">
        <v>542</v>
      </c>
      <c r="C81" s="430">
        <v>3</v>
      </c>
      <c r="D81" s="431">
        <v>387390.4</v>
      </c>
      <c r="E81" s="430">
        <v>1</v>
      </c>
      <c r="F81" s="431">
        <v>17733</v>
      </c>
      <c r="G81" s="430"/>
      <c r="H81" s="431"/>
      <c r="I81" s="430">
        <v>0</v>
      </c>
      <c r="J81" s="430">
        <v>4</v>
      </c>
      <c r="K81" s="431">
        <v>405123.4</v>
      </c>
      <c r="L81" s="431">
        <v>6.4893497557331759E-2</v>
      </c>
      <c r="M81" s="431">
        <v>0.23068050749711649</v>
      </c>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454"/>
      <c r="BR81" s="454"/>
      <c r="BS81" s="454"/>
      <c r="BT81" s="454"/>
      <c r="BU81" s="454"/>
      <c r="BV81" s="454"/>
      <c r="BW81" s="454"/>
      <c r="BX81" s="454"/>
      <c r="BY81" s="454"/>
      <c r="BZ81" s="454"/>
      <c r="CA81" s="454"/>
      <c r="CB81" s="454"/>
      <c r="CC81" s="454"/>
      <c r="CD81" s="454"/>
      <c r="CE81" s="454"/>
      <c r="CF81" s="454"/>
      <c r="CG81" s="454"/>
      <c r="CH81" s="454"/>
      <c r="CI81" s="454"/>
      <c r="CJ81" s="454"/>
      <c r="CK81" s="454"/>
      <c r="CL81" s="454"/>
      <c r="CM81" s="454"/>
      <c r="CN81" s="454"/>
      <c r="CO81" s="454"/>
      <c r="CP81" s="454"/>
      <c r="CQ81" s="454"/>
      <c r="CR81" s="454"/>
      <c r="CS81" s="454"/>
      <c r="CT81" s="454"/>
      <c r="CU81" s="454"/>
      <c r="CV81" s="454"/>
      <c r="CW81" s="454"/>
      <c r="CX81" s="454"/>
      <c r="CY81" s="454"/>
      <c r="CZ81" s="454"/>
      <c r="DA81" s="454"/>
      <c r="DB81" s="454"/>
      <c r="DC81" s="454"/>
      <c r="DD81" s="454"/>
      <c r="DE81" s="454"/>
      <c r="DF81" s="454"/>
      <c r="DG81" s="454"/>
      <c r="DH81" s="454"/>
      <c r="DI81" s="454"/>
      <c r="DJ81" s="454"/>
      <c r="DK81" s="454"/>
      <c r="DL81" s="454"/>
      <c r="DM81" s="454"/>
      <c r="DN81" s="454"/>
      <c r="DO81" s="454"/>
      <c r="DP81" s="454"/>
      <c r="DQ81" s="454"/>
      <c r="DR81" s="454"/>
      <c r="DS81" s="454"/>
      <c r="DT81" s="454"/>
      <c r="DU81" s="454"/>
      <c r="DV81" s="454"/>
      <c r="DW81" s="454"/>
      <c r="DX81" s="454"/>
      <c r="DY81" s="454"/>
      <c r="DZ81" s="454"/>
    </row>
    <row r="82" spans="1:130" ht="22.5" customHeight="1">
      <c r="A82" s="717" t="s">
        <v>182</v>
      </c>
      <c r="B82" s="717"/>
      <c r="C82" s="490">
        <v>1204</v>
      </c>
      <c r="D82" s="493">
        <v>741361253.45000005</v>
      </c>
      <c r="E82" s="632">
        <v>73</v>
      </c>
      <c r="F82" s="493">
        <v>21675984.869999997</v>
      </c>
      <c r="G82" s="434">
        <v>343</v>
      </c>
      <c r="H82" s="493">
        <v>-138747571.02000007</v>
      </c>
      <c r="I82" s="492">
        <v>114</v>
      </c>
      <c r="J82" s="492">
        <v>1734</v>
      </c>
      <c r="K82" s="493">
        <v>624289667.29999995</v>
      </c>
      <c r="L82" s="493">
        <v>100</v>
      </c>
      <c r="M82" s="494">
        <v>100</v>
      </c>
      <c r="O82" s="452">
        <f>F82*100/D82</f>
        <v>2.9238087058270974</v>
      </c>
    </row>
    <row r="83" spans="1:130" s="49" customFormat="1" ht="13.8">
      <c r="A83" s="45"/>
      <c r="B83" s="46"/>
      <c r="C83" s="45"/>
      <c r="D83" s="47"/>
      <c r="E83" s="48"/>
      <c r="F83" s="47"/>
      <c r="G83" s="48"/>
      <c r="H83" s="47"/>
      <c r="I83" s="48"/>
      <c r="J83" s="48"/>
      <c r="K83" s="47"/>
      <c r="L83" s="47"/>
      <c r="M83" s="47"/>
      <c r="N83" s="60"/>
      <c r="O83" s="60">
        <f>H82*100/D82</f>
        <v>-18.715244474178295</v>
      </c>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row>
    <row r="84" spans="1:130" ht="15" customHeight="1">
      <c r="A84" s="50"/>
      <c r="B84" s="51" t="s">
        <v>183</v>
      </c>
      <c r="C84" s="52"/>
      <c r="D84" s="53"/>
      <c r="E84" s="54"/>
      <c r="F84" s="53"/>
      <c r="G84" s="54"/>
      <c r="H84" s="53"/>
      <c r="I84" s="54"/>
      <c r="J84" s="54"/>
      <c r="K84" s="53"/>
      <c r="L84" s="53"/>
      <c r="M84" s="53"/>
    </row>
    <row r="85" spans="1:130" ht="15" customHeight="1">
      <c r="A85" s="50"/>
      <c r="B85" s="51" t="s">
        <v>184</v>
      </c>
      <c r="C85" s="55">
        <v>790</v>
      </c>
      <c r="D85" s="61">
        <v>264617069.86999997</v>
      </c>
      <c r="E85" s="55">
        <v>45</v>
      </c>
      <c r="F85" s="61">
        <v>908351.07</v>
      </c>
      <c r="G85" s="55">
        <v>93</v>
      </c>
      <c r="H85" s="61">
        <v>-6238330.6899999995</v>
      </c>
      <c r="I85" s="55">
        <v>13</v>
      </c>
      <c r="J85" s="55">
        <v>941</v>
      </c>
      <c r="K85" s="61">
        <v>259287090.24999997</v>
      </c>
      <c r="L85" s="56">
        <v>41.533138193908407</v>
      </c>
      <c r="M85" s="456">
        <v>54.267589388696621</v>
      </c>
      <c r="O85" s="101"/>
      <c r="P85" s="101"/>
    </row>
    <row r="86" spans="1:130" ht="15" customHeight="1">
      <c r="A86" s="50"/>
      <c r="B86" s="51" t="s">
        <v>185</v>
      </c>
      <c r="C86" s="57">
        <v>122</v>
      </c>
      <c r="D86" s="62">
        <v>417099344.62000006</v>
      </c>
      <c r="E86" s="57">
        <v>26</v>
      </c>
      <c r="F86" s="62">
        <v>20741900.800000001</v>
      </c>
      <c r="G86" s="57">
        <v>27</v>
      </c>
      <c r="H86" s="62">
        <v>-124711237.45</v>
      </c>
      <c r="I86" s="57">
        <v>98</v>
      </c>
      <c r="J86" s="57">
        <v>273</v>
      </c>
      <c r="K86" s="62">
        <v>313130007.97000003</v>
      </c>
      <c r="L86" s="58">
        <v>50.15780724423341</v>
      </c>
      <c r="M86" s="457">
        <v>15.743944636678201</v>
      </c>
      <c r="O86" s="101"/>
      <c r="P86" s="101"/>
    </row>
    <row r="87" spans="1:130" ht="15" customHeight="1">
      <c r="A87" s="50"/>
      <c r="B87" s="51" t="s">
        <v>186</v>
      </c>
      <c r="C87" s="55">
        <v>292</v>
      </c>
      <c r="D87" s="61">
        <v>59644838.959999986</v>
      </c>
      <c r="E87" s="55">
        <v>2</v>
      </c>
      <c r="F87" s="61">
        <v>25733</v>
      </c>
      <c r="G87" s="55">
        <v>223</v>
      </c>
      <c r="H87" s="61">
        <v>-7798002.8799999999</v>
      </c>
      <c r="I87" s="55">
        <v>3</v>
      </c>
      <c r="J87" s="55">
        <v>520</v>
      </c>
      <c r="K87" s="61">
        <v>51872569.079999983</v>
      </c>
      <c r="L87" s="56">
        <v>8.3090545618581935</v>
      </c>
      <c r="M87" s="456">
        <v>29.988465974625143</v>
      </c>
      <c r="O87" s="101"/>
      <c r="P87" s="101"/>
    </row>
    <row r="88" spans="1:130" s="60" customFormat="1" ht="15" customHeight="1">
      <c r="A88" s="50"/>
      <c r="B88" s="51"/>
      <c r="C88" s="50"/>
      <c r="D88" s="59"/>
      <c r="E88" s="50"/>
      <c r="F88" s="59"/>
      <c r="G88" s="50"/>
      <c r="H88" s="59"/>
      <c r="I88" s="50"/>
      <c r="J88" s="50"/>
      <c r="K88" s="59"/>
      <c r="L88" s="59"/>
      <c r="M88" s="59"/>
    </row>
    <row r="89" spans="1:130" ht="15" customHeight="1">
      <c r="A89" s="50"/>
      <c r="B89" s="51" t="s">
        <v>187</v>
      </c>
      <c r="C89" s="56">
        <v>65.614617940199338</v>
      </c>
      <c r="D89" s="61">
        <v>35.693404347553567</v>
      </c>
      <c r="E89" s="61">
        <v>61.643835616438359</v>
      </c>
      <c r="F89" s="61">
        <v>4.1905873040960477</v>
      </c>
      <c r="G89" s="61">
        <v>27.113702623906704</v>
      </c>
      <c r="H89" s="61">
        <v>4.4961729017229155</v>
      </c>
      <c r="I89" s="61">
        <v>11.403508771929825</v>
      </c>
      <c r="J89" s="61">
        <v>54.267589388696656</v>
      </c>
      <c r="K89" s="61">
        <v>41.5331381939084</v>
      </c>
      <c r="L89" s="59"/>
      <c r="M89" s="59"/>
    </row>
    <row r="90" spans="1:130" ht="15" customHeight="1">
      <c r="A90" s="50"/>
      <c r="B90" s="51" t="s">
        <v>188</v>
      </c>
      <c r="C90" s="391">
        <v>10.132890365448505</v>
      </c>
      <c r="D90" s="392">
        <v>56.261281889090618</v>
      </c>
      <c r="E90" s="392">
        <v>35.61643835616438</v>
      </c>
      <c r="F90" s="392">
        <v>95.690696060169387</v>
      </c>
      <c r="G90" s="392">
        <v>7.8717201166180759</v>
      </c>
      <c r="H90" s="392">
        <v>89.8835464528768</v>
      </c>
      <c r="I90" s="392">
        <v>85.964912280701753</v>
      </c>
      <c r="J90" s="392">
        <v>15.743944636678201</v>
      </c>
      <c r="K90" s="392">
        <v>50.15780724423341</v>
      </c>
      <c r="L90" s="59"/>
      <c r="M90" s="59"/>
    </row>
    <row r="91" spans="1:130" ht="15" customHeight="1">
      <c r="A91" s="63"/>
      <c r="B91" s="51" t="s">
        <v>189</v>
      </c>
      <c r="C91" s="56">
        <v>24.252491694352159</v>
      </c>
      <c r="D91" s="61">
        <v>8.0453137633558089</v>
      </c>
      <c r="E91" s="61">
        <v>2.7397260273972601</v>
      </c>
      <c r="F91" s="61">
        <v>0.11871663573457737</v>
      </c>
      <c r="G91" s="61">
        <v>65.014577259475217</v>
      </c>
      <c r="H91" s="61">
        <v>5.6202806454002285</v>
      </c>
      <c r="I91" s="61">
        <v>2.6315789473684212</v>
      </c>
      <c r="J91" s="61">
        <v>29.988465974625143</v>
      </c>
      <c r="K91" s="61">
        <v>8.3090545618581935</v>
      </c>
      <c r="L91" s="59"/>
      <c r="M91" s="59"/>
    </row>
    <row r="92" spans="1:130" ht="89.25" customHeight="1">
      <c r="A92" s="64"/>
      <c r="C92" s="65" t="s">
        <v>190</v>
      </c>
      <c r="D92" s="379" t="s">
        <v>191</v>
      </c>
      <c r="E92" s="65" t="s">
        <v>192</v>
      </c>
      <c r="F92" s="379" t="s">
        <v>193</v>
      </c>
      <c r="G92" s="65" t="s">
        <v>194</v>
      </c>
      <c r="H92" s="379" t="s">
        <v>195</v>
      </c>
      <c r="I92" s="66" t="s">
        <v>196</v>
      </c>
      <c r="J92" s="65" t="s">
        <v>7</v>
      </c>
      <c r="K92" s="67" t="s">
        <v>197</v>
      </c>
    </row>
    <row r="93" spans="1:130">
      <c r="A93" s="64"/>
    </row>
  </sheetData>
  <mergeCells count="15">
    <mergeCell ref="A82:B82"/>
    <mergeCell ref="L1:M1"/>
    <mergeCell ref="A2:M2"/>
    <mergeCell ref="A3:M3"/>
    <mergeCell ref="A4:L4"/>
    <mergeCell ref="A5:A6"/>
    <mergeCell ref="B5:B6"/>
    <mergeCell ref="C5:D5"/>
    <mergeCell ref="E5:F5"/>
    <mergeCell ref="G5:H5"/>
    <mergeCell ref="I5:I6"/>
    <mergeCell ref="J5:J6"/>
    <mergeCell ref="K5:K6"/>
    <mergeCell ref="L5:L6"/>
    <mergeCell ref="M5:M6"/>
  </mergeCells>
  <printOptions horizontalCentered="1"/>
  <pageMargins left="0.39370078740157483" right="0.39370078740157483" top="0.98425196850393704" bottom="0.39370078740157483" header="0" footer="0"/>
  <pageSetup paperSize="9" scale="91" fitToHeight="6" orientation="landscape" r:id="rId1"/>
  <drawing r:id="rId2"/>
</worksheet>
</file>

<file path=xl/worksheets/sheet8.xml><?xml version="1.0" encoding="utf-8"?>
<worksheet xmlns="http://schemas.openxmlformats.org/spreadsheetml/2006/main" xmlns:r="http://schemas.openxmlformats.org/officeDocument/2006/relationships">
  <sheetPr>
    <tabColor rgb="FF16365C"/>
    <pageSetUpPr fitToPage="1"/>
  </sheetPr>
  <dimension ref="A1:DZ81"/>
  <sheetViews>
    <sheetView view="pageBreakPreview" zoomScale="110" zoomScaleNormal="100" zoomScaleSheetLayoutView="110" workbookViewId="0">
      <pane ySplit="6" topLeftCell="A43" activePane="bottomLeft" state="frozen"/>
      <selection activeCell="P19" sqref="P19"/>
      <selection pane="bottomLeft" activeCell="D58" sqref="D58"/>
    </sheetView>
  </sheetViews>
  <sheetFormatPr defaultColWidth="4.6640625" defaultRowHeight="13.2"/>
  <cols>
    <col min="1" max="1" width="5.33203125" style="3" customWidth="1"/>
    <col min="2" max="2" width="31.33203125" style="37" bestFit="1" customWidth="1"/>
    <col min="3" max="3" width="6.109375" style="3" customWidth="1"/>
    <col min="4" max="4" width="14.88671875" style="5" customWidth="1"/>
    <col min="5" max="5" width="6.109375" style="38" customWidth="1"/>
    <col min="6" max="6" width="14.109375" style="5" bestFit="1" customWidth="1"/>
    <col min="7" max="7" width="6.109375" style="38" customWidth="1"/>
    <col min="8" max="8" width="15" style="5" customWidth="1"/>
    <col min="9" max="9" width="7.6640625" style="38" customWidth="1"/>
    <col min="10" max="10" width="7.6640625" style="3" customWidth="1"/>
    <col min="11" max="11" width="14.88671875" style="39" customWidth="1"/>
    <col min="12" max="12" width="11.44140625" style="5" customWidth="1"/>
    <col min="13" max="13" width="10.6640625" style="5" customWidth="1"/>
    <col min="14" max="14" width="9.109375" style="450" customWidth="1"/>
    <col min="15" max="15" width="19.109375" style="450" customWidth="1"/>
    <col min="16" max="16" width="20.6640625" style="450" customWidth="1"/>
    <col min="17" max="17" width="16.6640625" style="450" customWidth="1"/>
    <col min="18" max="130" width="9.109375" style="450" customWidth="1"/>
    <col min="131" max="255" width="9.109375" style="7" customWidth="1"/>
    <col min="256" max="256" width="4.6640625" style="7"/>
    <col min="257" max="257" width="5.33203125" style="7" customWidth="1"/>
    <col min="258" max="258" width="31.33203125" style="7" bestFit="1" customWidth="1"/>
    <col min="259" max="259" width="6.109375" style="7" customWidth="1"/>
    <col min="260" max="260" width="14.88671875" style="7" customWidth="1"/>
    <col min="261" max="261" width="6.109375" style="7" customWidth="1"/>
    <col min="262" max="262" width="14.109375" style="7" bestFit="1" customWidth="1"/>
    <col min="263" max="263" width="6.109375" style="7" customWidth="1"/>
    <col min="264" max="264" width="15" style="7" customWidth="1"/>
    <col min="265" max="266" width="7.6640625" style="7" customWidth="1"/>
    <col min="267" max="267" width="14.88671875" style="7" customWidth="1"/>
    <col min="268" max="269" width="11.44140625" style="7" customWidth="1"/>
    <col min="270" max="511" width="9.109375" style="7" customWidth="1"/>
    <col min="512" max="512" width="4.6640625" style="7"/>
    <col min="513" max="513" width="5.33203125" style="7" customWidth="1"/>
    <col min="514" max="514" width="31.33203125" style="7" bestFit="1" customWidth="1"/>
    <col min="515" max="515" width="6.109375" style="7" customWidth="1"/>
    <col min="516" max="516" width="14.88671875" style="7" customWidth="1"/>
    <col min="517" max="517" width="6.109375" style="7" customWidth="1"/>
    <col min="518" max="518" width="14.109375" style="7" bestFit="1" customWidth="1"/>
    <col min="519" max="519" width="6.109375" style="7" customWidth="1"/>
    <col min="520" max="520" width="15" style="7" customWidth="1"/>
    <col min="521" max="522" width="7.6640625" style="7" customWidth="1"/>
    <col min="523" max="523" width="14.88671875" style="7" customWidth="1"/>
    <col min="524" max="525" width="11.44140625" style="7" customWidth="1"/>
    <col min="526" max="767" width="9.109375" style="7" customWidth="1"/>
    <col min="768" max="768" width="4.6640625" style="7"/>
    <col min="769" max="769" width="5.33203125" style="7" customWidth="1"/>
    <col min="770" max="770" width="31.33203125" style="7" bestFit="1" customWidth="1"/>
    <col min="771" max="771" width="6.109375" style="7" customWidth="1"/>
    <col min="772" max="772" width="14.88671875" style="7" customWidth="1"/>
    <col min="773" max="773" width="6.109375" style="7" customWidth="1"/>
    <col min="774" max="774" width="14.109375" style="7" bestFit="1" customWidth="1"/>
    <col min="775" max="775" width="6.109375" style="7" customWidth="1"/>
    <col min="776" max="776" width="15" style="7" customWidth="1"/>
    <col min="777" max="778" width="7.6640625" style="7" customWidth="1"/>
    <col min="779" max="779" width="14.88671875" style="7" customWidth="1"/>
    <col min="780" max="781" width="11.44140625" style="7" customWidth="1"/>
    <col min="782" max="1023" width="9.109375" style="7" customWidth="1"/>
    <col min="1024" max="1024" width="4.6640625" style="7"/>
    <col min="1025" max="1025" width="5.33203125" style="7" customWidth="1"/>
    <col min="1026" max="1026" width="31.33203125" style="7" bestFit="1" customWidth="1"/>
    <col min="1027" max="1027" width="6.109375" style="7" customWidth="1"/>
    <col min="1028" max="1028" width="14.88671875" style="7" customWidth="1"/>
    <col min="1029" max="1029" width="6.109375" style="7" customWidth="1"/>
    <col min="1030" max="1030" width="14.109375" style="7" bestFit="1" customWidth="1"/>
    <col min="1031" max="1031" width="6.109375" style="7" customWidth="1"/>
    <col min="1032" max="1032" width="15" style="7" customWidth="1"/>
    <col min="1033" max="1034" width="7.6640625" style="7" customWidth="1"/>
    <col min="1035" max="1035" width="14.88671875" style="7" customWidth="1"/>
    <col min="1036" max="1037" width="11.44140625" style="7" customWidth="1"/>
    <col min="1038" max="1279" width="9.109375" style="7" customWidth="1"/>
    <col min="1280" max="1280" width="4.6640625" style="7"/>
    <col min="1281" max="1281" width="5.33203125" style="7" customWidth="1"/>
    <col min="1282" max="1282" width="31.33203125" style="7" bestFit="1" customWidth="1"/>
    <col min="1283" max="1283" width="6.109375" style="7" customWidth="1"/>
    <col min="1284" max="1284" width="14.88671875" style="7" customWidth="1"/>
    <col min="1285" max="1285" width="6.109375" style="7" customWidth="1"/>
    <col min="1286" max="1286" width="14.109375" style="7" bestFit="1" customWidth="1"/>
    <col min="1287" max="1287" width="6.109375" style="7" customWidth="1"/>
    <col min="1288" max="1288" width="15" style="7" customWidth="1"/>
    <col min="1289" max="1290" width="7.6640625" style="7" customWidth="1"/>
    <col min="1291" max="1291" width="14.88671875" style="7" customWidth="1"/>
    <col min="1292" max="1293" width="11.44140625" style="7" customWidth="1"/>
    <col min="1294" max="1535" width="9.109375" style="7" customWidth="1"/>
    <col min="1536" max="1536" width="4.6640625" style="7"/>
    <col min="1537" max="1537" width="5.33203125" style="7" customWidth="1"/>
    <col min="1538" max="1538" width="31.33203125" style="7" bestFit="1" customWidth="1"/>
    <col min="1539" max="1539" width="6.109375" style="7" customWidth="1"/>
    <col min="1540" max="1540" width="14.88671875" style="7" customWidth="1"/>
    <col min="1541" max="1541" width="6.109375" style="7" customWidth="1"/>
    <col min="1542" max="1542" width="14.109375" style="7" bestFit="1" customWidth="1"/>
    <col min="1543" max="1543" width="6.109375" style="7" customWidth="1"/>
    <col min="1544" max="1544" width="15" style="7" customWidth="1"/>
    <col min="1545" max="1546" width="7.6640625" style="7" customWidth="1"/>
    <col min="1547" max="1547" width="14.88671875" style="7" customWidth="1"/>
    <col min="1548" max="1549" width="11.44140625" style="7" customWidth="1"/>
    <col min="1550" max="1791" width="9.109375" style="7" customWidth="1"/>
    <col min="1792" max="1792" width="4.6640625" style="7"/>
    <col min="1793" max="1793" width="5.33203125" style="7" customWidth="1"/>
    <col min="1794" max="1794" width="31.33203125" style="7" bestFit="1" customWidth="1"/>
    <col min="1795" max="1795" width="6.109375" style="7" customWidth="1"/>
    <col min="1796" max="1796" width="14.88671875" style="7" customWidth="1"/>
    <col min="1797" max="1797" width="6.109375" style="7" customWidth="1"/>
    <col min="1798" max="1798" width="14.109375" style="7" bestFit="1" customWidth="1"/>
    <col min="1799" max="1799" width="6.109375" style="7" customWidth="1"/>
    <col min="1800" max="1800" width="15" style="7" customWidth="1"/>
    <col min="1801" max="1802" width="7.6640625" style="7" customWidth="1"/>
    <col min="1803" max="1803" width="14.88671875" style="7" customWidth="1"/>
    <col min="1804" max="1805" width="11.44140625" style="7" customWidth="1"/>
    <col min="1806" max="2047" width="9.109375" style="7" customWidth="1"/>
    <col min="2048" max="2048" width="4.6640625" style="7"/>
    <col min="2049" max="2049" width="5.33203125" style="7" customWidth="1"/>
    <col min="2050" max="2050" width="31.33203125" style="7" bestFit="1" customWidth="1"/>
    <col min="2051" max="2051" width="6.109375" style="7" customWidth="1"/>
    <col min="2052" max="2052" width="14.88671875" style="7" customWidth="1"/>
    <col min="2053" max="2053" width="6.109375" style="7" customWidth="1"/>
    <col min="2054" max="2054" width="14.109375" style="7" bestFit="1" customWidth="1"/>
    <col min="2055" max="2055" width="6.109375" style="7" customWidth="1"/>
    <col min="2056" max="2056" width="15" style="7" customWidth="1"/>
    <col min="2057" max="2058" width="7.6640625" style="7" customWidth="1"/>
    <col min="2059" max="2059" width="14.88671875" style="7" customWidth="1"/>
    <col min="2060" max="2061" width="11.44140625" style="7" customWidth="1"/>
    <col min="2062" max="2303" width="9.109375" style="7" customWidth="1"/>
    <col min="2304" max="2304" width="4.6640625" style="7"/>
    <col min="2305" max="2305" width="5.33203125" style="7" customWidth="1"/>
    <col min="2306" max="2306" width="31.33203125" style="7" bestFit="1" customWidth="1"/>
    <col min="2307" max="2307" width="6.109375" style="7" customWidth="1"/>
    <col min="2308" max="2308" width="14.88671875" style="7" customWidth="1"/>
    <col min="2309" max="2309" width="6.109375" style="7" customWidth="1"/>
    <col min="2310" max="2310" width="14.109375" style="7" bestFit="1" customWidth="1"/>
    <col min="2311" max="2311" width="6.109375" style="7" customWidth="1"/>
    <col min="2312" max="2312" width="15" style="7" customWidth="1"/>
    <col min="2313" max="2314" width="7.6640625" style="7" customWidth="1"/>
    <col min="2315" max="2315" width="14.88671875" style="7" customWidth="1"/>
    <col min="2316" max="2317" width="11.44140625" style="7" customWidth="1"/>
    <col min="2318" max="2559" width="9.109375" style="7" customWidth="1"/>
    <col min="2560" max="2560" width="4.6640625" style="7"/>
    <col min="2561" max="2561" width="5.33203125" style="7" customWidth="1"/>
    <col min="2562" max="2562" width="31.33203125" style="7" bestFit="1" customWidth="1"/>
    <col min="2563" max="2563" width="6.109375" style="7" customWidth="1"/>
    <col min="2564" max="2564" width="14.88671875" style="7" customWidth="1"/>
    <col min="2565" max="2565" width="6.109375" style="7" customWidth="1"/>
    <col min="2566" max="2566" width="14.109375" style="7" bestFit="1" customWidth="1"/>
    <col min="2567" max="2567" width="6.109375" style="7" customWidth="1"/>
    <col min="2568" max="2568" width="15" style="7" customWidth="1"/>
    <col min="2569" max="2570" width="7.6640625" style="7" customWidth="1"/>
    <col min="2571" max="2571" width="14.88671875" style="7" customWidth="1"/>
    <col min="2572" max="2573" width="11.44140625" style="7" customWidth="1"/>
    <col min="2574" max="2815" width="9.109375" style="7" customWidth="1"/>
    <col min="2816" max="2816" width="4.6640625" style="7"/>
    <col min="2817" max="2817" width="5.33203125" style="7" customWidth="1"/>
    <col min="2818" max="2818" width="31.33203125" style="7" bestFit="1" customWidth="1"/>
    <col min="2819" max="2819" width="6.109375" style="7" customWidth="1"/>
    <col min="2820" max="2820" width="14.88671875" style="7" customWidth="1"/>
    <col min="2821" max="2821" width="6.109375" style="7" customWidth="1"/>
    <col min="2822" max="2822" width="14.109375" style="7" bestFit="1" customWidth="1"/>
    <col min="2823" max="2823" width="6.109375" style="7" customWidth="1"/>
    <col min="2824" max="2824" width="15" style="7" customWidth="1"/>
    <col min="2825" max="2826" width="7.6640625" style="7" customWidth="1"/>
    <col min="2827" max="2827" width="14.88671875" style="7" customWidth="1"/>
    <col min="2828" max="2829" width="11.44140625" style="7" customWidth="1"/>
    <col min="2830" max="3071" width="9.109375" style="7" customWidth="1"/>
    <col min="3072" max="3072" width="4.6640625" style="7"/>
    <col min="3073" max="3073" width="5.33203125" style="7" customWidth="1"/>
    <col min="3074" max="3074" width="31.33203125" style="7" bestFit="1" customWidth="1"/>
    <col min="3075" max="3075" width="6.109375" style="7" customWidth="1"/>
    <col min="3076" max="3076" width="14.88671875" style="7" customWidth="1"/>
    <col min="3077" max="3077" width="6.109375" style="7" customWidth="1"/>
    <col min="3078" max="3078" width="14.109375" style="7" bestFit="1" customWidth="1"/>
    <col min="3079" max="3079" width="6.109375" style="7" customWidth="1"/>
    <col min="3080" max="3080" width="15" style="7" customWidth="1"/>
    <col min="3081" max="3082" width="7.6640625" style="7" customWidth="1"/>
    <col min="3083" max="3083" width="14.88671875" style="7" customWidth="1"/>
    <col min="3084" max="3085" width="11.44140625" style="7" customWidth="1"/>
    <col min="3086" max="3327" width="9.109375" style="7" customWidth="1"/>
    <col min="3328" max="3328" width="4.6640625" style="7"/>
    <col min="3329" max="3329" width="5.33203125" style="7" customWidth="1"/>
    <col min="3330" max="3330" width="31.33203125" style="7" bestFit="1" customWidth="1"/>
    <col min="3331" max="3331" width="6.109375" style="7" customWidth="1"/>
    <col min="3332" max="3332" width="14.88671875" style="7" customWidth="1"/>
    <col min="3333" max="3333" width="6.109375" style="7" customWidth="1"/>
    <col min="3334" max="3334" width="14.109375" style="7" bestFit="1" customWidth="1"/>
    <col min="3335" max="3335" width="6.109375" style="7" customWidth="1"/>
    <col min="3336" max="3336" width="15" style="7" customWidth="1"/>
    <col min="3337" max="3338" width="7.6640625" style="7" customWidth="1"/>
    <col min="3339" max="3339" width="14.88671875" style="7" customWidth="1"/>
    <col min="3340" max="3341" width="11.44140625" style="7" customWidth="1"/>
    <col min="3342" max="3583" width="9.109375" style="7" customWidth="1"/>
    <col min="3584" max="3584" width="4.6640625" style="7"/>
    <col min="3585" max="3585" width="5.33203125" style="7" customWidth="1"/>
    <col min="3586" max="3586" width="31.33203125" style="7" bestFit="1" customWidth="1"/>
    <col min="3587" max="3587" width="6.109375" style="7" customWidth="1"/>
    <col min="3588" max="3588" width="14.88671875" style="7" customWidth="1"/>
    <col min="3589" max="3589" width="6.109375" style="7" customWidth="1"/>
    <col min="3590" max="3590" width="14.109375" style="7" bestFit="1" customWidth="1"/>
    <col min="3591" max="3591" width="6.109375" style="7" customWidth="1"/>
    <col min="3592" max="3592" width="15" style="7" customWidth="1"/>
    <col min="3593" max="3594" width="7.6640625" style="7" customWidth="1"/>
    <col min="3595" max="3595" width="14.88671875" style="7" customWidth="1"/>
    <col min="3596" max="3597" width="11.44140625" style="7" customWidth="1"/>
    <col min="3598" max="3839" width="9.109375" style="7" customWidth="1"/>
    <col min="3840" max="3840" width="4.6640625" style="7"/>
    <col min="3841" max="3841" width="5.33203125" style="7" customWidth="1"/>
    <col min="3842" max="3842" width="31.33203125" style="7" bestFit="1" customWidth="1"/>
    <col min="3843" max="3843" width="6.109375" style="7" customWidth="1"/>
    <col min="3844" max="3844" width="14.88671875" style="7" customWidth="1"/>
    <col min="3845" max="3845" width="6.109375" style="7" customWidth="1"/>
    <col min="3846" max="3846" width="14.109375" style="7" bestFit="1" customWidth="1"/>
    <col min="3847" max="3847" width="6.109375" style="7" customWidth="1"/>
    <col min="3848" max="3848" width="15" style="7" customWidth="1"/>
    <col min="3849" max="3850" width="7.6640625" style="7" customWidth="1"/>
    <col min="3851" max="3851" width="14.88671875" style="7" customWidth="1"/>
    <col min="3852" max="3853" width="11.44140625" style="7" customWidth="1"/>
    <col min="3854" max="4095" width="9.109375" style="7" customWidth="1"/>
    <col min="4096" max="4096" width="4.6640625" style="7"/>
    <col min="4097" max="4097" width="5.33203125" style="7" customWidth="1"/>
    <col min="4098" max="4098" width="31.33203125" style="7" bestFit="1" customWidth="1"/>
    <col min="4099" max="4099" width="6.109375" style="7" customWidth="1"/>
    <col min="4100" max="4100" width="14.88671875" style="7" customWidth="1"/>
    <col min="4101" max="4101" width="6.109375" style="7" customWidth="1"/>
    <col min="4102" max="4102" width="14.109375" style="7" bestFit="1" customWidth="1"/>
    <col min="4103" max="4103" width="6.109375" style="7" customWidth="1"/>
    <col min="4104" max="4104" width="15" style="7" customWidth="1"/>
    <col min="4105" max="4106" width="7.6640625" style="7" customWidth="1"/>
    <col min="4107" max="4107" width="14.88671875" style="7" customWidth="1"/>
    <col min="4108" max="4109" width="11.44140625" style="7" customWidth="1"/>
    <col min="4110" max="4351" width="9.109375" style="7" customWidth="1"/>
    <col min="4352" max="4352" width="4.6640625" style="7"/>
    <col min="4353" max="4353" width="5.33203125" style="7" customWidth="1"/>
    <col min="4354" max="4354" width="31.33203125" style="7" bestFit="1" customWidth="1"/>
    <col min="4355" max="4355" width="6.109375" style="7" customWidth="1"/>
    <col min="4356" max="4356" width="14.88671875" style="7" customWidth="1"/>
    <col min="4357" max="4357" width="6.109375" style="7" customWidth="1"/>
    <col min="4358" max="4358" width="14.109375" style="7" bestFit="1" customWidth="1"/>
    <col min="4359" max="4359" width="6.109375" style="7" customWidth="1"/>
    <col min="4360" max="4360" width="15" style="7" customWidth="1"/>
    <col min="4361" max="4362" width="7.6640625" style="7" customWidth="1"/>
    <col min="4363" max="4363" width="14.88671875" style="7" customWidth="1"/>
    <col min="4364" max="4365" width="11.44140625" style="7" customWidth="1"/>
    <col min="4366" max="4607" width="9.109375" style="7" customWidth="1"/>
    <col min="4608" max="4608" width="4.6640625" style="7"/>
    <col min="4609" max="4609" width="5.33203125" style="7" customWidth="1"/>
    <col min="4610" max="4610" width="31.33203125" style="7" bestFit="1" customWidth="1"/>
    <col min="4611" max="4611" width="6.109375" style="7" customWidth="1"/>
    <col min="4612" max="4612" width="14.88671875" style="7" customWidth="1"/>
    <col min="4613" max="4613" width="6.109375" style="7" customWidth="1"/>
    <col min="4614" max="4614" width="14.109375" style="7" bestFit="1" customWidth="1"/>
    <col min="4615" max="4615" width="6.109375" style="7" customWidth="1"/>
    <col min="4616" max="4616" width="15" style="7" customWidth="1"/>
    <col min="4617" max="4618" width="7.6640625" style="7" customWidth="1"/>
    <col min="4619" max="4619" width="14.88671875" style="7" customWidth="1"/>
    <col min="4620" max="4621" width="11.44140625" style="7" customWidth="1"/>
    <col min="4622" max="4863" width="9.109375" style="7" customWidth="1"/>
    <col min="4864" max="4864" width="4.6640625" style="7"/>
    <col min="4865" max="4865" width="5.33203125" style="7" customWidth="1"/>
    <col min="4866" max="4866" width="31.33203125" style="7" bestFit="1" customWidth="1"/>
    <col min="4867" max="4867" width="6.109375" style="7" customWidth="1"/>
    <col min="4868" max="4868" width="14.88671875" style="7" customWidth="1"/>
    <col min="4869" max="4869" width="6.109375" style="7" customWidth="1"/>
    <col min="4870" max="4870" width="14.109375" style="7" bestFit="1" customWidth="1"/>
    <col min="4871" max="4871" width="6.109375" style="7" customWidth="1"/>
    <col min="4872" max="4872" width="15" style="7" customWidth="1"/>
    <col min="4873" max="4874" width="7.6640625" style="7" customWidth="1"/>
    <col min="4875" max="4875" width="14.88671875" style="7" customWidth="1"/>
    <col min="4876" max="4877" width="11.44140625" style="7" customWidth="1"/>
    <col min="4878" max="5119" width="9.109375" style="7" customWidth="1"/>
    <col min="5120" max="5120" width="4.6640625" style="7"/>
    <col min="5121" max="5121" width="5.33203125" style="7" customWidth="1"/>
    <col min="5122" max="5122" width="31.33203125" style="7" bestFit="1" customWidth="1"/>
    <col min="5123" max="5123" width="6.109375" style="7" customWidth="1"/>
    <col min="5124" max="5124" width="14.88671875" style="7" customWidth="1"/>
    <col min="5125" max="5125" width="6.109375" style="7" customWidth="1"/>
    <col min="5126" max="5126" width="14.109375" style="7" bestFit="1" customWidth="1"/>
    <col min="5127" max="5127" width="6.109375" style="7" customWidth="1"/>
    <col min="5128" max="5128" width="15" style="7" customWidth="1"/>
    <col min="5129" max="5130" width="7.6640625" style="7" customWidth="1"/>
    <col min="5131" max="5131" width="14.88671875" style="7" customWidth="1"/>
    <col min="5132" max="5133" width="11.44140625" style="7" customWidth="1"/>
    <col min="5134" max="5375" width="9.109375" style="7" customWidth="1"/>
    <col min="5376" max="5376" width="4.6640625" style="7"/>
    <col min="5377" max="5377" width="5.33203125" style="7" customWidth="1"/>
    <col min="5378" max="5378" width="31.33203125" style="7" bestFit="1" customWidth="1"/>
    <col min="5379" max="5379" width="6.109375" style="7" customWidth="1"/>
    <col min="5380" max="5380" width="14.88671875" style="7" customWidth="1"/>
    <col min="5381" max="5381" width="6.109375" style="7" customWidth="1"/>
    <col min="5382" max="5382" width="14.109375" style="7" bestFit="1" customWidth="1"/>
    <col min="5383" max="5383" width="6.109375" style="7" customWidth="1"/>
    <col min="5384" max="5384" width="15" style="7" customWidth="1"/>
    <col min="5385" max="5386" width="7.6640625" style="7" customWidth="1"/>
    <col min="5387" max="5387" width="14.88671875" style="7" customWidth="1"/>
    <col min="5388" max="5389" width="11.44140625" style="7" customWidth="1"/>
    <col min="5390" max="5631" width="9.109375" style="7" customWidth="1"/>
    <col min="5632" max="5632" width="4.6640625" style="7"/>
    <col min="5633" max="5633" width="5.33203125" style="7" customWidth="1"/>
    <col min="5634" max="5634" width="31.33203125" style="7" bestFit="1" customWidth="1"/>
    <col min="5635" max="5635" width="6.109375" style="7" customWidth="1"/>
    <col min="5636" max="5636" width="14.88671875" style="7" customWidth="1"/>
    <col min="5637" max="5637" width="6.109375" style="7" customWidth="1"/>
    <col min="5638" max="5638" width="14.109375" style="7" bestFit="1" customWidth="1"/>
    <col min="5639" max="5639" width="6.109375" style="7" customWidth="1"/>
    <col min="5640" max="5640" width="15" style="7" customWidth="1"/>
    <col min="5641" max="5642" width="7.6640625" style="7" customWidth="1"/>
    <col min="5643" max="5643" width="14.88671875" style="7" customWidth="1"/>
    <col min="5644" max="5645" width="11.44140625" style="7" customWidth="1"/>
    <col min="5646" max="5887" width="9.109375" style="7" customWidth="1"/>
    <col min="5888" max="5888" width="4.6640625" style="7"/>
    <col min="5889" max="5889" width="5.33203125" style="7" customWidth="1"/>
    <col min="5890" max="5890" width="31.33203125" style="7" bestFit="1" customWidth="1"/>
    <col min="5891" max="5891" width="6.109375" style="7" customWidth="1"/>
    <col min="5892" max="5892" width="14.88671875" style="7" customWidth="1"/>
    <col min="5893" max="5893" width="6.109375" style="7" customWidth="1"/>
    <col min="5894" max="5894" width="14.109375" style="7" bestFit="1" customWidth="1"/>
    <col min="5895" max="5895" width="6.109375" style="7" customWidth="1"/>
    <col min="5896" max="5896" width="15" style="7" customWidth="1"/>
    <col min="5897" max="5898" width="7.6640625" style="7" customWidth="1"/>
    <col min="5899" max="5899" width="14.88671875" style="7" customWidth="1"/>
    <col min="5900" max="5901" width="11.44140625" style="7" customWidth="1"/>
    <col min="5902" max="6143" width="9.109375" style="7" customWidth="1"/>
    <col min="6144" max="6144" width="4.6640625" style="7"/>
    <col min="6145" max="6145" width="5.33203125" style="7" customWidth="1"/>
    <col min="6146" max="6146" width="31.33203125" style="7" bestFit="1" customWidth="1"/>
    <col min="6147" max="6147" width="6.109375" style="7" customWidth="1"/>
    <col min="6148" max="6148" width="14.88671875" style="7" customWidth="1"/>
    <col min="6149" max="6149" width="6.109375" style="7" customWidth="1"/>
    <col min="6150" max="6150" width="14.109375" style="7" bestFit="1" customWidth="1"/>
    <col min="6151" max="6151" width="6.109375" style="7" customWidth="1"/>
    <col min="6152" max="6152" width="15" style="7" customWidth="1"/>
    <col min="6153" max="6154" width="7.6640625" style="7" customWidth="1"/>
    <col min="6155" max="6155" width="14.88671875" style="7" customWidth="1"/>
    <col min="6156" max="6157" width="11.44140625" style="7" customWidth="1"/>
    <col min="6158" max="6399" width="9.109375" style="7" customWidth="1"/>
    <col min="6400" max="6400" width="4.6640625" style="7"/>
    <col min="6401" max="6401" width="5.33203125" style="7" customWidth="1"/>
    <col min="6402" max="6402" width="31.33203125" style="7" bestFit="1" customWidth="1"/>
    <col min="6403" max="6403" width="6.109375" style="7" customWidth="1"/>
    <col min="6404" max="6404" width="14.88671875" style="7" customWidth="1"/>
    <col min="6405" max="6405" width="6.109375" style="7" customWidth="1"/>
    <col min="6406" max="6406" width="14.109375" style="7" bestFit="1" customWidth="1"/>
    <col min="6407" max="6407" width="6.109375" style="7" customWidth="1"/>
    <col min="6408" max="6408" width="15" style="7" customWidth="1"/>
    <col min="6409" max="6410" width="7.6640625" style="7" customWidth="1"/>
    <col min="6411" max="6411" width="14.88671875" style="7" customWidth="1"/>
    <col min="6412" max="6413" width="11.44140625" style="7" customWidth="1"/>
    <col min="6414" max="6655" width="9.109375" style="7" customWidth="1"/>
    <col min="6656" max="6656" width="4.6640625" style="7"/>
    <col min="6657" max="6657" width="5.33203125" style="7" customWidth="1"/>
    <col min="6658" max="6658" width="31.33203125" style="7" bestFit="1" customWidth="1"/>
    <col min="6659" max="6659" width="6.109375" style="7" customWidth="1"/>
    <col min="6660" max="6660" width="14.88671875" style="7" customWidth="1"/>
    <col min="6661" max="6661" width="6.109375" style="7" customWidth="1"/>
    <col min="6662" max="6662" width="14.109375" style="7" bestFit="1" customWidth="1"/>
    <col min="6663" max="6663" width="6.109375" style="7" customWidth="1"/>
    <col min="6664" max="6664" width="15" style="7" customWidth="1"/>
    <col min="6665" max="6666" width="7.6640625" style="7" customWidth="1"/>
    <col min="6667" max="6667" width="14.88671875" style="7" customWidth="1"/>
    <col min="6668" max="6669" width="11.44140625" style="7" customWidth="1"/>
    <col min="6670" max="6911" width="9.109375" style="7" customWidth="1"/>
    <col min="6912" max="6912" width="4.6640625" style="7"/>
    <col min="6913" max="6913" width="5.33203125" style="7" customWidth="1"/>
    <col min="6914" max="6914" width="31.33203125" style="7" bestFit="1" customWidth="1"/>
    <col min="6915" max="6915" width="6.109375" style="7" customWidth="1"/>
    <col min="6916" max="6916" width="14.88671875" style="7" customWidth="1"/>
    <col min="6917" max="6917" width="6.109375" style="7" customWidth="1"/>
    <col min="6918" max="6918" width="14.109375" style="7" bestFit="1" customWidth="1"/>
    <col min="6919" max="6919" width="6.109375" style="7" customWidth="1"/>
    <col min="6920" max="6920" width="15" style="7" customWidth="1"/>
    <col min="6921" max="6922" width="7.6640625" style="7" customWidth="1"/>
    <col min="6923" max="6923" width="14.88671875" style="7" customWidth="1"/>
    <col min="6924" max="6925" width="11.44140625" style="7" customWidth="1"/>
    <col min="6926" max="7167" width="9.109375" style="7" customWidth="1"/>
    <col min="7168" max="7168" width="4.6640625" style="7"/>
    <col min="7169" max="7169" width="5.33203125" style="7" customWidth="1"/>
    <col min="7170" max="7170" width="31.33203125" style="7" bestFit="1" customWidth="1"/>
    <col min="7171" max="7171" width="6.109375" style="7" customWidth="1"/>
    <col min="7172" max="7172" width="14.88671875" style="7" customWidth="1"/>
    <col min="7173" max="7173" width="6.109375" style="7" customWidth="1"/>
    <col min="7174" max="7174" width="14.109375" style="7" bestFit="1" customWidth="1"/>
    <col min="7175" max="7175" width="6.109375" style="7" customWidth="1"/>
    <col min="7176" max="7176" width="15" style="7" customWidth="1"/>
    <col min="7177" max="7178" width="7.6640625" style="7" customWidth="1"/>
    <col min="7179" max="7179" width="14.88671875" style="7" customWidth="1"/>
    <col min="7180" max="7181" width="11.44140625" style="7" customWidth="1"/>
    <col min="7182" max="7423" width="9.109375" style="7" customWidth="1"/>
    <col min="7424" max="7424" width="4.6640625" style="7"/>
    <col min="7425" max="7425" width="5.33203125" style="7" customWidth="1"/>
    <col min="7426" max="7426" width="31.33203125" style="7" bestFit="1" customWidth="1"/>
    <col min="7427" max="7427" width="6.109375" style="7" customWidth="1"/>
    <col min="7428" max="7428" width="14.88671875" style="7" customWidth="1"/>
    <col min="7429" max="7429" width="6.109375" style="7" customWidth="1"/>
    <col min="7430" max="7430" width="14.109375" style="7" bestFit="1" customWidth="1"/>
    <col min="7431" max="7431" width="6.109375" style="7" customWidth="1"/>
    <col min="7432" max="7432" width="15" style="7" customWidth="1"/>
    <col min="7433" max="7434" width="7.6640625" style="7" customWidth="1"/>
    <col min="7435" max="7435" width="14.88671875" style="7" customWidth="1"/>
    <col min="7436" max="7437" width="11.44140625" style="7" customWidth="1"/>
    <col min="7438" max="7679" width="9.109375" style="7" customWidth="1"/>
    <col min="7680" max="7680" width="4.6640625" style="7"/>
    <col min="7681" max="7681" width="5.33203125" style="7" customWidth="1"/>
    <col min="7682" max="7682" width="31.33203125" style="7" bestFit="1" customWidth="1"/>
    <col min="7683" max="7683" width="6.109375" style="7" customWidth="1"/>
    <col min="7684" max="7684" width="14.88671875" style="7" customWidth="1"/>
    <col min="7685" max="7685" width="6.109375" style="7" customWidth="1"/>
    <col min="7686" max="7686" width="14.109375" style="7" bestFit="1" customWidth="1"/>
    <col min="7687" max="7687" width="6.109375" style="7" customWidth="1"/>
    <col min="7688" max="7688" width="15" style="7" customWidth="1"/>
    <col min="7689" max="7690" width="7.6640625" style="7" customWidth="1"/>
    <col min="7691" max="7691" width="14.88671875" style="7" customWidth="1"/>
    <col min="7692" max="7693" width="11.44140625" style="7" customWidth="1"/>
    <col min="7694" max="7935" width="9.109375" style="7" customWidth="1"/>
    <col min="7936" max="7936" width="4.6640625" style="7"/>
    <col min="7937" max="7937" width="5.33203125" style="7" customWidth="1"/>
    <col min="7938" max="7938" width="31.33203125" style="7" bestFit="1" customWidth="1"/>
    <col min="7939" max="7939" width="6.109375" style="7" customWidth="1"/>
    <col min="7940" max="7940" width="14.88671875" style="7" customWidth="1"/>
    <col min="7941" max="7941" width="6.109375" style="7" customWidth="1"/>
    <col min="7942" max="7942" width="14.109375" style="7" bestFit="1" customWidth="1"/>
    <col min="7943" max="7943" width="6.109375" style="7" customWidth="1"/>
    <col min="7944" max="7944" width="15" style="7" customWidth="1"/>
    <col min="7945" max="7946" width="7.6640625" style="7" customWidth="1"/>
    <col min="7947" max="7947" width="14.88671875" style="7" customWidth="1"/>
    <col min="7948" max="7949" width="11.44140625" style="7" customWidth="1"/>
    <col min="7950" max="8191" width="9.109375" style="7" customWidth="1"/>
    <col min="8192" max="8192" width="4.6640625" style="7"/>
    <col min="8193" max="8193" width="5.33203125" style="7" customWidth="1"/>
    <col min="8194" max="8194" width="31.33203125" style="7" bestFit="1" customWidth="1"/>
    <col min="8195" max="8195" width="6.109375" style="7" customWidth="1"/>
    <col min="8196" max="8196" width="14.88671875" style="7" customWidth="1"/>
    <col min="8197" max="8197" width="6.109375" style="7" customWidth="1"/>
    <col min="8198" max="8198" width="14.109375" style="7" bestFit="1" customWidth="1"/>
    <col min="8199" max="8199" width="6.109375" style="7" customWidth="1"/>
    <col min="8200" max="8200" width="15" style="7" customWidth="1"/>
    <col min="8201" max="8202" width="7.6640625" style="7" customWidth="1"/>
    <col min="8203" max="8203" width="14.88671875" style="7" customWidth="1"/>
    <col min="8204" max="8205" width="11.44140625" style="7" customWidth="1"/>
    <col min="8206" max="8447" width="9.109375" style="7" customWidth="1"/>
    <col min="8448" max="8448" width="4.6640625" style="7"/>
    <col min="8449" max="8449" width="5.33203125" style="7" customWidth="1"/>
    <col min="8450" max="8450" width="31.33203125" style="7" bestFit="1" customWidth="1"/>
    <col min="8451" max="8451" width="6.109375" style="7" customWidth="1"/>
    <col min="8452" max="8452" width="14.88671875" style="7" customWidth="1"/>
    <col min="8453" max="8453" width="6.109375" style="7" customWidth="1"/>
    <col min="8454" max="8454" width="14.109375" style="7" bestFit="1" customWidth="1"/>
    <col min="8455" max="8455" width="6.109375" style="7" customWidth="1"/>
    <col min="8456" max="8456" width="15" style="7" customWidth="1"/>
    <col min="8457" max="8458" width="7.6640625" style="7" customWidth="1"/>
    <col min="8459" max="8459" width="14.88671875" style="7" customWidth="1"/>
    <col min="8460" max="8461" width="11.44140625" style="7" customWidth="1"/>
    <col min="8462" max="8703" width="9.109375" style="7" customWidth="1"/>
    <col min="8704" max="8704" width="4.6640625" style="7"/>
    <col min="8705" max="8705" width="5.33203125" style="7" customWidth="1"/>
    <col min="8706" max="8706" width="31.33203125" style="7" bestFit="1" customWidth="1"/>
    <col min="8707" max="8707" width="6.109375" style="7" customWidth="1"/>
    <col min="8708" max="8708" width="14.88671875" style="7" customWidth="1"/>
    <col min="8709" max="8709" width="6.109375" style="7" customWidth="1"/>
    <col min="8710" max="8710" width="14.109375" style="7" bestFit="1" customWidth="1"/>
    <col min="8711" max="8711" width="6.109375" style="7" customWidth="1"/>
    <col min="8712" max="8712" width="15" style="7" customWidth="1"/>
    <col min="8713" max="8714" width="7.6640625" style="7" customWidth="1"/>
    <col min="8715" max="8715" width="14.88671875" style="7" customWidth="1"/>
    <col min="8716" max="8717" width="11.44140625" style="7" customWidth="1"/>
    <col min="8718" max="8959" width="9.109375" style="7" customWidth="1"/>
    <col min="8960" max="8960" width="4.6640625" style="7"/>
    <col min="8961" max="8961" width="5.33203125" style="7" customWidth="1"/>
    <col min="8962" max="8962" width="31.33203125" style="7" bestFit="1" customWidth="1"/>
    <col min="8963" max="8963" width="6.109375" style="7" customWidth="1"/>
    <col min="8964" max="8964" width="14.88671875" style="7" customWidth="1"/>
    <col min="8965" max="8965" width="6.109375" style="7" customWidth="1"/>
    <col min="8966" max="8966" width="14.109375" style="7" bestFit="1" customWidth="1"/>
    <col min="8967" max="8967" width="6.109375" style="7" customWidth="1"/>
    <col min="8968" max="8968" width="15" style="7" customWidth="1"/>
    <col min="8969" max="8970" width="7.6640625" style="7" customWidth="1"/>
    <col min="8971" max="8971" width="14.88671875" style="7" customWidth="1"/>
    <col min="8972" max="8973" width="11.44140625" style="7" customWidth="1"/>
    <col min="8974" max="9215" width="9.109375" style="7" customWidth="1"/>
    <col min="9216" max="9216" width="4.6640625" style="7"/>
    <col min="9217" max="9217" width="5.33203125" style="7" customWidth="1"/>
    <col min="9218" max="9218" width="31.33203125" style="7" bestFit="1" customWidth="1"/>
    <col min="9219" max="9219" width="6.109375" style="7" customWidth="1"/>
    <col min="9220" max="9220" width="14.88671875" style="7" customWidth="1"/>
    <col min="9221" max="9221" width="6.109375" style="7" customWidth="1"/>
    <col min="9222" max="9222" width="14.109375" style="7" bestFit="1" customWidth="1"/>
    <col min="9223" max="9223" width="6.109375" style="7" customWidth="1"/>
    <col min="9224" max="9224" width="15" style="7" customWidth="1"/>
    <col min="9225" max="9226" width="7.6640625" style="7" customWidth="1"/>
    <col min="9227" max="9227" width="14.88671875" style="7" customWidth="1"/>
    <col min="9228" max="9229" width="11.44140625" style="7" customWidth="1"/>
    <col min="9230" max="9471" width="9.109375" style="7" customWidth="1"/>
    <col min="9472" max="9472" width="4.6640625" style="7"/>
    <col min="9473" max="9473" width="5.33203125" style="7" customWidth="1"/>
    <col min="9474" max="9474" width="31.33203125" style="7" bestFit="1" customWidth="1"/>
    <col min="9475" max="9475" width="6.109375" style="7" customWidth="1"/>
    <col min="9476" max="9476" width="14.88671875" style="7" customWidth="1"/>
    <col min="9477" max="9477" width="6.109375" style="7" customWidth="1"/>
    <col min="9478" max="9478" width="14.109375" style="7" bestFit="1" customWidth="1"/>
    <col min="9479" max="9479" width="6.109375" style="7" customWidth="1"/>
    <col min="9480" max="9480" width="15" style="7" customWidth="1"/>
    <col min="9481" max="9482" width="7.6640625" style="7" customWidth="1"/>
    <col min="9483" max="9483" width="14.88671875" style="7" customWidth="1"/>
    <col min="9484" max="9485" width="11.44140625" style="7" customWidth="1"/>
    <col min="9486" max="9727" width="9.109375" style="7" customWidth="1"/>
    <col min="9728" max="9728" width="4.6640625" style="7"/>
    <col min="9729" max="9729" width="5.33203125" style="7" customWidth="1"/>
    <col min="9730" max="9730" width="31.33203125" style="7" bestFit="1" customWidth="1"/>
    <col min="9731" max="9731" width="6.109375" style="7" customWidth="1"/>
    <col min="9732" max="9732" width="14.88671875" style="7" customWidth="1"/>
    <col min="9733" max="9733" width="6.109375" style="7" customWidth="1"/>
    <col min="9734" max="9734" width="14.109375" style="7" bestFit="1" customWidth="1"/>
    <col min="9735" max="9735" width="6.109375" style="7" customWidth="1"/>
    <col min="9736" max="9736" width="15" style="7" customWidth="1"/>
    <col min="9737" max="9738" width="7.6640625" style="7" customWidth="1"/>
    <col min="9739" max="9739" width="14.88671875" style="7" customWidth="1"/>
    <col min="9740" max="9741" width="11.44140625" style="7" customWidth="1"/>
    <col min="9742" max="9983" width="9.109375" style="7" customWidth="1"/>
    <col min="9984" max="9984" width="4.6640625" style="7"/>
    <col min="9985" max="9985" width="5.33203125" style="7" customWidth="1"/>
    <col min="9986" max="9986" width="31.33203125" style="7" bestFit="1" customWidth="1"/>
    <col min="9987" max="9987" width="6.109375" style="7" customWidth="1"/>
    <col min="9988" max="9988" width="14.88671875" style="7" customWidth="1"/>
    <col min="9989" max="9989" width="6.109375" style="7" customWidth="1"/>
    <col min="9990" max="9990" width="14.109375" style="7" bestFit="1" customWidth="1"/>
    <col min="9991" max="9991" width="6.109375" style="7" customWidth="1"/>
    <col min="9992" max="9992" width="15" style="7" customWidth="1"/>
    <col min="9993" max="9994" width="7.6640625" style="7" customWidth="1"/>
    <col min="9995" max="9995" width="14.88671875" style="7" customWidth="1"/>
    <col min="9996" max="9997" width="11.44140625" style="7" customWidth="1"/>
    <col min="9998" max="10239" width="9.109375" style="7" customWidth="1"/>
    <col min="10240" max="10240" width="4.6640625" style="7"/>
    <col min="10241" max="10241" width="5.33203125" style="7" customWidth="1"/>
    <col min="10242" max="10242" width="31.33203125" style="7" bestFit="1" customWidth="1"/>
    <col min="10243" max="10243" width="6.109375" style="7" customWidth="1"/>
    <col min="10244" max="10244" width="14.88671875" style="7" customWidth="1"/>
    <col min="10245" max="10245" width="6.109375" style="7" customWidth="1"/>
    <col min="10246" max="10246" width="14.109375" style="7" bestFit="1" customWidth="1"/>
    <col min="10247" max="10247" width="6.109375" style="7" customWidth="1"/>
    <col min="10248" max="10248" width="15" style="7" customWidth="1"/>
    <col min="10249" max="10250" width="7.6640625" style="7" customWidth="1"/>
    <col min="10251" max="10251" width="14.88671875" style="7" customWidth="1"/>
    <col min="10252" max="10253" width="11.44140625" style="7" customWidth="1"/>
    <col min="10254" max="10495" width="9.109375" style="7" customWidth="1"/>
    <col min="10496" max="10496" width="4.6640625" style="7"/>
    <col min="10497" max="10497" width="5.33203125" style="7" customWidth="1"/>
    <col min="10498" max="10498" width="31.33203125" style="7" bestFit="1" customWidth="1"/>
    <col min="10499" max="10499" width="6.109375" style="7" customWidth="1"/>
    <col min="10500" max="10500" width="14.88671875" style="7" customWidth="1"/>
    <col min="10501" max="10501" width="6.109375" style="7" customWidth="1"/>
    <col min="10502" max="10502" width="14.109375" style="7" bestFit="1" customWidth="1"/>
    <col min="10503" max="10503" width="6.109375" style="7" customWidth="1"/>
    <col min="10504" max="10504" width="15" style="7" customWidth="1"/>
    <col min="10505" max="10506" width="7.6640625" style="7" customWidth="1"/>
    <col min="10507" max="10507" width="14.88671875" style="7" customWidth="1"/>
    <col min="10508" max="10509" width="11.44140625" style="7" customWidth="1"/>
    <col min="10510" max="10751" width="9.109375" style="7" customWidth="1"/>
    <col min="10752" max="10752" width="4.6640625" style="7"/>
    <col min="10753" max="10753" width="5.33203125" style="7" customWidth="1"/>
    <col min="10754" max="10754" width="31.33203125" style="7" bestFit="1" customWidth="1"/>
    <col min="10755" max="10755" width="6.109375" style="7" customWidth="1"/>
    <col min="10756" max="10756" width="14.88671875" style="7" customWidth="1"/>
    <col min="10757" max="10757" width="6.109375" style="7" customWidth="1"/>
    <col min="10758" max="10758" width="14.109375" style="7" bestFit="1" customWidth="1"/>
    <col min="10759" max="10759" width="6.109375" style="7" customWidth="1"/>
    <col min="10760" max="10760" width="15" style="7" customWidth="1"/>
    <col min="10761" max="10762" width="7.6640625" style="7" customWidth="1"/>
    <col min="10763" max="10763" width="14.88671875" style="7" customWidth="1"/>
    <col min="10764" max="10765" width="11.44140625" style="7" customWidth="1"/>
    <col min="10766" max="11007" width="9.109375" style="7" customWidth="1"/>
    <col min="11008" max="11008" width="4.6640625" style="7"/>
    <col min="11009" max="11009" width="5.33203125" style="7" customWidth="1"/>
    <col min="11010" max="11010" width="31.33203125" style="7" bestFit="1" customWidth="1"/>
    <col min="11011" max="11011" width="6.109375" style="7" customWidth="1"/>
    <col min="11012" max="11012" width="14.88671875" style="7" customWidth="1"/>
    <col min="11013" max="11013" width="6.109375" style="7" customWidth="1"/>
    <col min="11014" max="11014" width="14.109375" style="7" bestFit="1" customWidth="1"/>
    <col min="11015" max="11015" width="6.109375" style="7" customWidth="1"/>
    <col min="11016" max="11016" width="15" style="7" customWidth="1"/>
    <col min="11017" max="11018" width="7.6640625" style="7" customWidth="1"/>
    <col min="11019" max="11019" width="14.88671875" style="7" customWidth="1"/>
    <col min="11020" max="11021" width="11.44140625" style="7" customWidth="1"/>
    <col min="11022" max="11263" width="9.109375" style="7" customWidth="1"/>
    <col min="11264" max="11264" width="4.6640625" style="7"/>
    <col min="11265" max="11265" width="5.33203125" style="7" customWidth="1"/>
    <col min="11266" max="11266" width="31.33203125" style="7" bestFit="1" customWidth="1"/>
    <col min="11267" max="11267" width="6.109375" style="7" customWidth="1"/>
    <col min="11268" max="11268" width="14.88671875" style="7" customWidth="1"/>
    <col min="11269" max="11269" width="6.109375" style="7" customWidth="1"/>
    <col min="11270" max="11270" width="14.109375" style="7" bestFit="1" customWidth="1"/>
    <col min="11271" max="11271" width="6.109375" style="7" customWidth="1"/>
    <col min="11272" max="11272" width="15" style="7" customWidth="1"/>
    <col min="11273" max="11274" width="7.6640625" style="7" customWidth="1"/>
    <col min="11275" max="11275" width="14.88671875" style="7" customWidth="1"/>
    <col min="11276" max="11277" width="11.44140625" style="7" customWidth="1"/>
    <col min="11278" max="11519" width="9.109375" style="7" customWidth="1"/>
    <col min="11520" max="11520" width="4.6640625" style="7"/>
    <col min="11521" max="11521" width="5.33203125" style="7" customWidth="1"/>
    <col min="11522" max="11522" width="31.33203125" style="7" bestFit="1" customWidth="1"/>
    <col min="11523" max="11523" width="6.109375" style="7" customWidth="1"/>
    <col min="11524" max="11524" width="14.88671875" style="7" customWidth="1"/>
    <col min="11525" max="11525" width="6.109375" style="7" customWidth="1"/>
    <col min="11526" max="11526" width="14.109375" style="7" bestFit="1" customWidth="1"/>
    <col min="11527" max="11527" width="6.109375" style="7" customWidth="1"/>
    <col min="11528" max="11528" width="15" style="7" customWidth="1"/>
    <col min="11529" max="11530" width="7.6640625" style="7" customWidth="1"/>
    <col min="11531" max="11531" width="14.88671875" style="7" customWidth="1"/>
    <col min="11532" max="11533" width="11.44140625" style="7" customWidth="1"/>
    <col min="11534" max="11775" width="9.109375" style="7" customWidth="1"/>
    <col min="11776" max="11776" width="4.6640625" style="7"/>
    <col min="11777" max="11777" width="5.33203125" style="7" customWidth="1"/>
    <col min="11778" max="11778" width="31.33203125" style="7" bestFit="1" customWidth="1"/>
    <col min="11779" max="11779" width="6.109375" style="7" customWidth="1"/>
    <col min="11780" max="11780" width="14.88671875" style="7" customWidth="1"/>
    <col min="11781" max="11781" width="6.109375" style="7" customWidth="1"/>
    <col min="11782" max="11782" width="14.109375" style="7" bestFit="1" customWidth="1"/>
    <col min="11783" max="11783" width="6.109375" style="7" customWidth="1"/>
    <col min="11784" max="11784" width="15" style="7" customWidth="1"/>
    <col min="11785" max="11786" width="7.6640625" style="7" customWidth="1"/>
    <col min="11787" max="11787" width="14.88671875" style="7" customWidth="1"/>
    <col min="11788" max="11789" width="11.44140625" style="7" customWidth="1"/>
    <col min="11790" max="12031" width="9.109375" style="7" customWidth="1"/>
    <col min="12032" max="12032" width="4.6640625" style="7"/>
    <col min="12033" max="12033" width="5.33203125" style="7" customWidth="1"/>
    <col min="12034" max="12034" width="31.33203125" style="7" bestFit="1" customWidth="1"/>
    <col min="12035" max="12035" width="6.109375" style="7" customWidth="1"/>
    <col min="12036" max="12036" width="14.88671875" style="7" customWidth="1"/>
    <col min="12037" max="12037" width="6.109375" style="7" customWidth="1"/>
    <col min="12038" max="12038" width="14.109375" style="7" bestFit="1" customWidth="1"/>
    <col min="12039" max="12039" width="6.109375" style="7" customWidth="1"/>
    <col min="12040" max="12040" width="15" style="7" customWidth="1"/>
    <col min="12041" max="12042" width="7.6640625" style="7" customWidth="1"/>
    <col min="12043" max="12043" width="14.88671875" style="7" customWidth="1"/>
    <col min="12044" max="12045" width="11.44140625" style="7" customWidth="1"/>
    <col min="12046" max="12287" width="9.109375" style="7" customWidth="1"/>
    <col min="12288" max="12288" width="4.6640625" style="7"/>
    <col min="12289" max="12289" width="5.33203125" style="7" customWidth="1"/>
    <col min="12290" max="12290" width="31.33203125" style="7" bestFit="1" customWidth="1"/>
    <col min="12291" max="12291" width="6.109375" style="7" customWidth="1"/>
    <col min="12292" max="12292" width="14.88671875" style="7" customWidth="1"/>
    <col min="12293" max="12293" width="6.109375" style="7" customWidth="1"/>
    <col min="12294" max="12294" width="14.109375" style="7" bestFit="1" customWidth="1"/>
    <col min="12295" max="12295" width="6.109375" style="7" customWidth="1"/>
    <col min="12296" max="12296" width="15" style="7" customWidth="1"/>
    <col min="12297" max="12298" width="7.6640625" style="7" customWidth="1"/>
    <col min="12299" max="12299" width="14.88671875" style="7" customWidth="1"/>
    <col min="12300" max="12301" width="11.44140625" style="7" customWidth="1"/>
    <col min="12302" max="12543" width="9.109375" style="7" customWidth="1"/>
    <col min="12544" max="12544" width="4.6640625" style="7"/>
    <col min="12545" max="12545" width="5.33203125" style="7" customWidth="1"/>
    <col min="12546" max="12546" width="31.33203125" style="7" bestFit="1" customWidth="1"/>
    <col min="12547" max="12547" width="6.109375" style="7" customWidth="1"/>
    <col min="12548" max="12548" width="14.88671875" style="7" customWidth="1"/>
    <col min="12549" max="12549" width="6.109375" style="7" customWidth="1"/>
    <col min="12550" max="12550" width="14.109375" style="7" bestFit="1" customWidth="1"/>
    <col min="12551" max="12551" width="6.109375" style="7" customWidth="1"/>
    <col min="12552" max="12552" width="15" style="7" customWidth="1"/>
    <col min="12553" max="12554" width="7.6640625" style="7" customWidth="1"/>
    <col min="12555" max="12555" width="14.88671875" style="7" customWidth="1"/>
    <col min="12556" max="12557" width="11.44140625" style="7" customWidth="1"/>
    <col min="12558" max="12799" width="9.109375" style="7" customWidth="1"/>
    <col min="12800" max="12800" width="4.6640625" style="7"/>
    <col min="12801" max="12801" width="5.33203125" style="7" customWidth="1"/>
    <col min="12802" max="12802" width="31.33203125" style="7" bestFit="1" customWidth="1"/>
    <col min="12803" max="12803" width="6.109375" style="7" customWidth="1"/>
    <col min="12804" max="12804" width="14.88671875" style="7" customWidth="1"/>
    <col min="12805" max="12805" width="6.109375" style="7" customWidth="1"/>
    <col min="12806" max="12806" width="14.109375" style="7" bestFit="1" customWidth="1"/>
    <col min="12807" max="12807" width="6.109375" style="7" customWidth="1"/>
    <col min="12808" max="12808" width="15" style="7" customWidth="1"/>
    <col min="12809" max="12810" width="7.6640625" style="7" customWidth="1"/>
    <col min="12811" max="12811" width="14.88671875" style="7" customWidth="1"/>
    <col min="12812" max="12813" width="11.44140625" style="7" customWidth="1"/>
    <col min="12814" max="13055" width="9.109375" style="7" customWidth="1"/>
    <col min="13056" max="13056" width="4.6640625" style="7"/>
    <col min="13057" max="13057" width="5.33203125" style="7" customWidth="1"/>
    <col min="13058" max="13058" width="31.33203125" style="7" bestFit="1" customWidth="1"/>
    <col min="13059" max="13059" width="6.109375" style="7" customWidth="1"/>
    <col min="13060" max="13060" width="14.88671875" style="7" customWidth="1"/>
    <col min="13061" max="13061" width="6.109375" style="7" customWidth="1"/>
    <col min="13062" max="13062" width="14.109375" style="7" bestFit="1" customWidth="1"/>
    <col min="13063" max="13063" width="6.109375" style="7" customWidth="1"/>
    <col min="13064" max="13064" width="15" style="7" customWidth="1"/>
    <col min="13065" max="13066" width="7.6640625" style="7" customWidth="1"/>
    <col min="13067" max="13067" width="14.88671875" style="7" customWidth="1"/>
    <col min="13068" max="13069" width="11.44140625" style="7" customWidth="1"/>
    <col min="13070" max="13311" width="9.109375" style="7" customWidth="1"/>
    <col min="13312" max="13312" width="4.6640625" style="7"/>
    <col min="13313" max="13313" width="5.33203125" style="7" customWidth="1"/>
    <col min="13314" max="13314" width="31.33203125" style="7" bestFit="1" customWidth="1"/>
    <col min="13315" max="13315" width="6.109375" style="7" customWidth="1"/>
    <col min="13316" max="13316" width="14.88671875" style="7" customWidth="1"/>
    <col min="13317" max="13317" width="6.109375" style="7" customWidth="1"/>
    <col min="13318" max="13318" width="14.109375" style="7" bestFit="1" customWidth="1"/>
    <col min="13319" max="13319" width="6.109375" style="7" customWidth="1"/>
    <col min="13320" max="13320" width="15" style="7" customWidth="1"/>
    <col min="13321" max="13322" width="7.6640625" style="7" customWidth="1"/>
    <col min="13323" max="13323" width="14.88671875" style="7" customWidth="1"/>
    <col min="13324" max="13325" width="11.44140625" style="7" customWidth="1"/>
    <col min="13326" max="13567" width="9.109375" style="7" customWidth="1"/>
    <col min="13568" max="13568" width="4.6640625" style="7"/>
    <col min="13569" max="13569" width="5.33203125" style="7" customWidth="1"/>
    <col min="13570" max="13570" width="31.33203125" style="7" bestFit="1" customWidth="1"/>
    <col min="13571" max="13571" width="6.109375" style="7" customWidth="1"/>
    <col min="13572" max="13572" width="14.88671875" style="7" customWidth="1"/>
    <col min="13573" max="13573" width="6.109375" style="7" customWidth="1"/>
    <col min="13574" max="13574" width="14.109375" style="7" bestFit="1" customWidth="1"/>
    <col min="13575" max="13575" width="6.109375" style="7" customWidth="1"/>
    <col min="13576" max="13576" width="15" style="7" customWidth="1"/>
    <col min="13577" max="13578" width="7.6640625" style="7" customWidth="1"/>
    <col min="13579" max="13579" width="14.88671875" style="7" customWidth="1"/>
    <col min="13580" max="13581" width="11.44140625" style="7" customWidth="1"/>
    <col min="13582" max="13823" width="9.109375" style="7" customWidth="1"/>
    <col min="13824" max="13824" width="4.6640625" style="7"/>
    <col min="13825" max="13825" width="5.33203125" style="7" customWidth="1"/>
    <col min="13826" max="13826" width="31.33203125" style="7" bestFit="1" customWidth="1"/>
    <col min="13827" max="13827" width="6.109375" style="7" customWidth="1"/>
    <col min="13828" max="13828" width="14.88671875" style="7" customWidth="1"/>
    <col min="13829" max="13829" width="6.109375" style="7" customWidth="1"/>
    <col min="13830" max="13830" width="14.109375" style="7" bestFit="1" customWidth="1"/>
    <col min="13831" max="13831" width="6.109375" style="7" customWidth="1"/>
    <col min="13832" max="13832" width="15" style="7" customWidth="1"/>
    <col min="13833" max="13834" width="7.6640625" style="7" customWidth="1"/>
    <col min="13835" max="13835" width="14.88671875" style="7" customWidth="1"/>
    <col min="13836" max="13837" width="11.44140625" style="7" customWidth="1"/>
    <col min="13838" max="14079" width="9.109375" style="7" customWidth="1"/>
    <col min="14080" max="14080" width="4.6640625" style="7"/>
    <col min="14081" max="14081" width="5.33203125" style="7" customWidth="1"/>
    <col min="14082" max="14082" width="31.33203125" style="7" bestFit="1" customWidth="1"/>
    <col min="14083" max="14083" width="6.109375" style="7" customWidth="1"/>
    <col min="14084" max="14084" width="14.88671875" style="7" customWidth="1"/>
    <col min="14085" max="14085" width="6.109375" style="7" customWidth="1"/>
    <col min="14086" max="14086" width="14.109375" style="7" bestFit="1" customWidth="1"/>
    <col min="14087" max="14087" width="6.109375" style="7" customWidth="1"/>
    <col min="14088" max="14088" width="15" style="7" customWidth="1"/>
    <col min="14089" max="14090" width="7.6640625" style="7" customWidth="1"/>
    <col min="14091" max="14091" width="14.88671875" style="7" customWidth="1"/>
    <col min="14092" max="14093" width="11.44140625" style="7" customWidth="1"/>
    <col min="14094" max="14335" width="9.109375" style="7" customWidth="1"/>
    <col min="14336" max="14336" width="4.6640625" style="7"/>
    <col min="14337" max="14337" width="5.33203125" style="7" customWidth="1"/>
    <col min="14338" max="14338" width="31.33203125" style="7" bestFit="1" customWidth="1"/>
    <col min="14339" max="14339" width="6.109375" style="7" customWidth="1"/>
    <col min="14340" max="14340" width="14.88671875" style="7" customWidth="1"/>
    <col min="14341" max="14341" width="6.109375" style="7" customWidth="1"/>
    <col min="14342" max="14342" width="14.109375" style="7" bestFit="1" customWidth="1"/>
    <col min="14343" max="14343" width="6.109375" style="7" customWidth="1"/>
    <col min="14344" max="14344" width="15" style="7" customWidth="1"/>
    <col min="14345" max="14346" width="7.6640625" style="7" customWidth="1"/>
    <col min="14347" max="14347" width="14.88671875" style="7" customWidth="1"/>
    <col min="14348" max="14349" width="11.44140625" style="7" customWidth="1"/>
    <col min="14350" max="14591" width="9.109375" style="7" customWidth="1"/>
    <col min="14592" max="14592" width="4.6640625" style="7"/>
    <col min="14593" max="14593" width="5.33203125" style="7" customWidth="1"/>
    <col min="14594" max="14594" width="31.33203125" style="7" bestFit="1" customWidth="1"/>
    <col min="14595" max="14595" width="6.109375" style="7" customWidth="1"/>
    <col min="14596" max="14596" width="14.88671875" style="7" customWidth="1"/>
    <col min="14597" max="14597" width="6.109375" style="7" customWidth="1"/>
    <col min="14598" max="14598" width="14.109375" style="7" bestFit="1" customWidth="1"/>
    <col min="14599" max="14599" width="6.109375" style="7" customWidth="1"/>
    <col min="14600" max="14600" width="15" style="7" customWidth="1"/>
    <col min="14601" max="14602" width="7.6640625" style="7" customWidth="1"/>
    <col min="14603" max="14603" width="14.88671875" style="7" customWidth="1"/>
    <col min="14604" max="14605" width="11.44140625" style="7" customWidth="1"/>
    <col min="14606" max="14847" width="9.109375" style="7" customWidth="1"/>
    <col min="14848" max="14848" width="4.6640625" style="7"/>
    <col min="14849" max="14849" width="5.33203125" style="7" customWidth="1"/>
    <col min="14850" max="14850" width="31.33203125" style="7" bestFit="1" customWidth="1"/>
    <col min="14851" max="14851" width="6.109375" style="7" customWidth="1"/>
    <col min="14852" max="14852" width="14.88671875" style="7" customWidth="1"/>
    <col min="14853" max="14853" width="6.109375" style="7" customWidth="1"/>
    <col min="14854" max="14854" width="14.109375" style="7" bestFit="1" customWidth="1"/>
    <col min="14855" max="14855" width="6.109375" style="7" customWidth="1"/>
    <col min="14856" max="14856" width="15" style="7" customWidth="1"/>
    <col min="14857" max="14858" width="7.6640625" style="7" customWidth="1"/>
    <col min="14859" max="14859" width="14.88671875" style="7" customWidth="1"/>
    <col min="14860" max="14861" width="11.44140625" style="7" customWidth="1"/>
    <col min="14862" max="15103" width="9.109375" style="7" customWidth="1"/>
    <col min="15104" max="15104" width="4.6640625" style="7"/>
    <col min="15105" max="15105" width="5.33203125" style="7" customWidth="1"/>
    <col min="15106" max="15106" width="31.33203125" style="7" bestFit="1" customWidth="1"/>
    <col min="15107" max="15107" width="6.109375" style="7" customWidth="1"/>
    <col min="15108" max="15108" width="14.88671875" style="7" customWidth="1"/>
    <col min="15109" max="15109" width="6.109375" style="7" customWidth="1"/>
    <col min="15110" max="15110" width="14.109375" style="7" bestFit="1" customWidth="1"/>
    <col min="15111" max="15111" width="6.109375" style="7" customWidth="1"/>
    <col min="15112" max="15112" width="15" style="7" customWidth="1"/>
    <col min="15113" max="15114" width="7.6640625" style="7" customWidth="1"/>
    <col min="15115" max="15115" width="14.88671875" style="7" customWidth="1"/>
    <col min="15116" max="15117" width="11.44140625" style="7" customWidth="1"/>
    <col min="15118" max="15359" width="9.109375" style="7" customWidth="1"/>
    <col min="15360" max="15360" width="4.6640625" style="7"/>
    <col min="15361" max="15361" width="5.33203125" style="7" customWidth="1"/>
    <col min="15362" max="15362" width="31.33203125" style="7" bestFit="1" customWidth="1"/>
    <col min="15363" max="15363" width="6.109375" style="7" customWidth="1"/>
    <col min="15364" max="15364" width="14.88671875" style="7" customWidth="1"/>
    <col min="15365" max="15365" width="6.109375" style="7" customWidth="1"/>
    <col min="15366" max="15366" width="14.109375" style="7" bestFit="1" customWidth="1"/>
    <col min="15367" max="15367" width="6.109375" style="7" customWidth="1"/>
    <col min="15368" max="15368" width="15" style="7" customWidth="1"/>
    <col min="15369" max="15370" width="7.6640625" style="7" customWidth="1"/>
    <col min="15371" max="15371" width="14.88671875" style="7" customWidth="1"/>
    <col min="15372" max="15373" width="11.44140625" style="7" customWidth="1"/>
    <col min="15374" max="15615" width="9.109375" style="7" customWidth="1"/>
    <col min="15616" max="15616" width="4.6640625" style="7"/>
    <col min="15617" max="15617" width="5.33203125" style="7" customWidth="1"/>
    <col min="15618" max="15618" width="31.33203125" style="7" bestFit="1" customWidth="1"/>
    <col min="15619" max="15619" width="6.109375" style="7" customWidth="1"/>
    <col min="15620" max="15620" width="14.88671875" style="7" customWidth="1"/>
    <col min="15621" max="15621" width="6.109375" style="7" customWidth="1"/>
    <col min="15622" max="15622" width="14.109375" style="7" bestFit="1" customWidth="1"/>
    <col min="15623" max="15623" width="6.109375" style="7" customWidth="1"/>
    <col min="15624" max="15624" width="15" style="7" customWidth="1"/>
    <col min="15625" max="15626" width="7.6640625" style="7" customWidth="1"/>
    <col min="15627" max="15627" width="14.88671875" style="7" customWidth="1"/>
    <col min="15628" max="15629" width="11.44140625" style="7" customWidth="1"/>
    <col min="15630" max="15871" width="9.109375" style="7" customWidth="1"/>
    <col min="15872" max="15872" width="4.6640625" style="7"/>
    <col min="15873" max="15873" width="5.33203125" style="7" customWidth="1"/>
    <col min="15874" max="15874" width="31.33203125" style="7" bestFit="1" customWidth="1"/>
    <col min="15875" max="15875" width="6.109375" style="7" customWidth="1"/>
    <col min="15876" max="15876" width="14.88671875" style="7" customWidth="1"/>
    <col min="15877" max="15877" width="6.109375" style="7" customWidth="1"/>
    <col min="15878" max="15878" width="14.109375" style="7" bestFit="1" customWidth="1"/>
    <col min="15879" max="15879" width="6.109375" style="7" customWidth="1"/>
    <col min="15880" max="15880" width="15" style="7" customWidth="1"/>
    <col min="15881" max="15882" width="7.6640625" style="7" customWidth="1"/>
    <col min="15883" max="15883" width="14.88671875" style="7" customWidth="1"/>
    <col min="15884" max="15885" width="11.44140625" style="7" customWidth="1"/>
    <col min="15886" max="16127" width="9.109375" style="7" customWidth="1"/>
    <col min="16128" max="16128" width="4.6640625" style="7"/>
    <col min="16129" max="16129" width="5.33203125" style="7" customWidth="1"/>
    <col min="16130" max="16130" width="31.33203125" style="7" bestFit="1" customWidth="1"/>
    <col min="16131" max="16131" width="6.109375" style="7" customWidth="1"/>
    <col min="16132" max="16132" width="14.88671875" style="7" customWidth="1"/>
    <col min="16133" max="16133" width="6.109375" style="7" customWidth="1"/>
    <col min="16134" max="16134" width="14.109375" style="7" bestFit="1" customWidth="1"/>
    <col min="16135" max="16135" width="6.109375" style="7" customWidth="1"/>
    <col min="16136" max="16136" width="15" style="7" customWidth="1"/>
    <col min="16137" max="16138" width="7.6640625" style="7" customWidth="1"/>
    <col min="16139" max="16139" width="14.88671875" style="7" customWidth="1"/>
    <col min="16140" max="16141" width="11.44140625" style="7" customWidth="1"/>
    <col min="16142" max="16383" width="9.109375" style="7" customWidth="1"/>
    <col min="16384" max="16384" width="4.6640625" style="7"/>
  </cols>
  <sheetData>
    <row r="1" spans="1:130" ht="16.5" customHeight="1">
      <c r="L1" s="694" t="s">
        <v>714</v>
      </c>
      <c r="M1" s="694"/>
    </row>
    <row r="2" spans="1:130" ht="15.75" customHeight="1">
      <c r="A2" s="695" t="s">
        <v>563</v>
      </c>
      <c r="B2" s="695"/>
      <c r="C2" s="695"/>
      <c r="D2" s="695"/>
      <c r="E2" s="695"/>
      <c r="F2" s="695"/>
      <c r="G2" s="695"/>
      <c r="H2" s="695"/>
      <c r="I2" s="695"/>
      <c r="J2" s="695"/>
      <c r="K2" s="695"/>
      <c r="L2" s="695"/>
      <c r="M2" s="695"/>
    </row>
    <row r="3" spans="1:130" ht="18.600000000000001" customHeight="1">
      <c r="A3" s="695" t="s">
        <v>684</v>
      </c>
      <c r="B3" s="695"/>
      <c r="C3" s="695"/>
      <c r="D3" s="695"/>
      <c r="E3" s="695"/>
      <c r="F3" s="695"/>
      <c r="G3" s="695"/>
      <c r="H3" s="695"/>
      <c r="I3" s="695"/>
      <c r="J3" s="695"/>
      <c r="K3" s="695"/>
      <c r="L3" s="695"/>
      <c r="M3" s="695"/>
    </row>
    <row r="4" spans="1:130" ht="33.75" customHeight="1">
      <c r="A4" s="719" t="s">
        <v>1</v>
      </c>
      <c r="B4" s="719" t="s">
        <v>2</v>
      </c>
      <c r="C4" s="717" t="s">
        <v>3</v>
      </c>
      <c r="D4" s="717"/>
      <c r="E4" s="717" t="s">
        <v>4</v>
      </c>
      <c r="F4" s="717"/>
      <c r="G4" s="717" t="s">
        <v>5</v>
      </c>
      <c r="H4" s="717"/>
      <c r="I4" s="720" t="s">
        <v>6</v>
      </c>
      <c r="J4" s="717" t="s">
        <v>7</v>
      </c>
      <c r="K4" s="721" t="s">
        <v>8</v>
      </c>
      <c r="L4" s="721" t="s">
        <v>9</v>
      </c>
      <c r="M4" s="722" t="s">
        <v>10</v>
      </c>
    </row>
    <row r="5" spans="1:130" ht="19.2">
      <c r="A5" s="719"/>
      <c r="B5" s="719"/>
      <c r="C5" s="635" t="s">
        <v>11</v>
      </c>
      <c r="D5" s="424" t="s">
        <v>12</v>
      </c>
      <c r="E5" s="425" t="s">
        <v>11</v>
      </c>
      <c r="F5" s="424" t="s">
        <v>12</v>
      </c>
      <c r="G5" s="425" t="s">
        <v>11</v>
      </c>
      <c r="H5" s="424" t="s">
        <v>12</v>
      </c>
      <c r="I5" s="720"/>
      <c r="J5" s="717"/>
      <c r="K5" s="721"/>
      <c r="L5" s="721"/>
      <c r="M5" s="722"/>
      <c r="Q5" s="452"/>
    </row>
    <row r="6" spans="1:130" s="330" customFormat="1" ht="19.2">
      <c r="A6" s="426">
        <v>1</v>
      </c>
      <c r="B6" s="426">
        <v>2</v>
      </c>
      <c r="C6" s="426">
        <v>3</v>
      </c>
      <c r="D6" s="427">
        <v>4</v>
      </c>
      <c r="E6" s="427">
        <v>5</v>
      </c>
      <c r="F6" s="427">
        <v>6</v>
      </c>
      <c r="G6" s="427">
        <v>7</v>
      </c>
      <c r="H6" s="427">
        <v>8</v>
      </c>
      <c r="I6" s="428">
        <v>9</v>
      </c>
      <c r="J6" s="428" t="s">
        <v>13</v>
      </c>
      <c r="K6" s="429" t="s">
        <v>14</v>
      </c>
      <c r="L6" s="428">
        <v>12</v>
      </c>
      <c r="M6" s="428">
        <v>13</v>
      </c>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G6" s="453"/>
      <c r="DH6" s="453"/>
      <c r="DI6" s="453"/>
      <c r="DJ6" s="453"/>
      <c r="DK6" s="453"/>
      <c r="DL6" s="453"/>
      <c r="DM6" s="453"/>
      <c r="DN6" s="453"/>
      <c r="DO6" s="453"/>
      <c r="DP6" s="453"/>
      <c r="DQ6" s="453"/>
      <c r="DR6" s="453"/>
      <c r="DS6" s="453"/>
      <c r="DT6" s="453"/>
      <c r="DU6" s="453"/>
      <c r="DV6" s="453"/>
      <c r="DW6" s="453"/>
      <c r="DX6" s="453"/>
      <c r="DY6" s="453"/>
      <c r="DZ6" s="453"/>
    </row>
    <row r="7" spans="1:130" s="334" customFormat="1" ht="10.199999999999999">
      <c r="A7" s="499" t="s">
        <v>15</v>
      </c>
      <c r="B7" s="500" t="s">
        <v>16</v>
      </c>
      <c r="C7" s="432">
        <v>1</v>
      </c>
      <c r="D7" s="433">
        <v>20880</v>
      </c>
      <c r="E7" s="432"/>
      <c r="F7" s="433"/>
      <c r="G7" s="432"/>
      <c r="H7" s="433"/>
      <c r="I7" s="432">
        <v>0</v>
      </c>
      <c r="J7" s="432">
        <v>1</v>
      </c>
      <c r="K7" s="433">
        <v>20880</v>
      </c>
      <c r="L7" s="433">
        <v>5.9240309546044834E-3</v>
      </c>
      <c r="M7" s="433">
        <v>0.24570024570024571</v>
      </c>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454"/>
      <c r="CL7" s="454"/>
      <c r="CM7" s="454"/>
      <c r="CN7" s="454"/>
      <c r="CO7" s="454"/>
      <c r="CP7" s="454"/>
      <c r="CQ7" s="454"/>
      <c r="CR7" s="454"/>
      <c r="CS7" s="454"/>
      <c r="CT7" s="454"/>
      <c r="CU7" s="454"/>
      <c r="CV7" s="454"/>
      <c r="CW7" s="454"/>
      <c r="CX7" s="454"/>
      <c r="CY7" s="454"/>
      <c r="CZ7" s="454"/>
      <c r="DA7" s="454"/>
      <c r="DB7" s="454"/>
      <c r="DC7" s="454"/>
      <c r="DD7" s="454"/>
      <c r="DE7" s="454"/>
      <c r="DF7" s="454"/>
      <c r="DG7" s="454"/>
      <c r="DH7" s="454"/>
      <c r="DI7" s="454"/>
      <c r="DJ7" s="454"/>
      <c r="DK7" s="454"/>
      <c r="DL7" s="454"/>
      <c r="DM7" s="454"/>
      <c r="DN7" s="454"/>
      <c r="DO7" s="454"/>
      <c r="DP7" s="454"/>
      <c r="DQ7" s="454"/>
      <c r="DR7" s="454"/>
      <c r="DS7" s="454"/>
      <c r="DT7" s="454"/>
      <c r="DU7" s="454"/>
      <c r="DV7" s="454"/>
      <c r="DW7" s="454"/>
      <c r="DX7" s="454"/>
      <c r="DY7" s="454"/>
      <c r="DZ7" s="454"/>
    </row>
    <row r="8" spans="1:130" s="334" customFormat="1" ht="10.199999999999999">
      <c r="A8" s="497" t="s">
        <v>17</v>
      </c>
      <c r="B8" s="498" t="s">
        <v>18</v>
      </c>
      <c r="C8" s="430">
        <v>12</v>
      </c>
      <c r="D8" s="431">
        <v>2446777.6799999997</v>
      </c>
      <c r="E8" s="430"/>
      <c r="F8" s="431"/>
      <c r="G8" s="430"/>
      <c r="H8" s="431"/>
      <c r="I8" s="430">
        <v>0</v>
      </c>
      <c r="J8" s="430">
        <v>12</v>
      </c>
      <c r="K8" s="431">
        <v>2446777.6799999997</v>
      </c>
      <c r="L8" s="431">
        <v>0.69419476606107966</v>
      </c>
      <c r="M8" s="431">
        <v>2.9484029484029484</v>
      </c>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54"/>
      <c r="CQ8" s="454"/>
      <c r="CR8" s="454"/>
      <c r="CS8" s="454"/>
      <c r="CT8" s="454"/>
      <c r="CU8" s="454"/>
      <c r="CV8" s="454"/>
      <c r="CW8" s="454"/>
      <c r="CX8" s="454"/>
      <c r="CY8" s="454"/>
      <c r="CZ8" s="454"/>
      <c r="DA8" s="454"/>
      <c r="DB8" s="454"/>
      <c r="DC8" s="454"/>
      <c r="DD8" s="454"/>
      <c r="DE8" s="454"/>
      <c r="DF8" s="454"/>
      <c r="DG8" s="454"/>
      <c r="DH8" s="454"/>
      <c r="DI8" s="454"/>
      <c r="DJ8" s="454"/>
      <c r="DK8" s="454"/>
      <c r="DL8" s="454"/>
      <c r="DM8" s="454"/>
      <c r="DN8" s="454"/>
      <c r="DO8" s="454"/>
      <c r="DP8" s="454"/>
      <c r="DQ8" s="454"/>
      <c r="DR8" s="454"/>
      <c r="DS8" s="454"/>
      <c r="DT8" s="454"/>
      <c r="DU8" s="454"/>
      <c r="DV8" s="454"/>
      <c r="DW8" s="454"/>
      <c r="DX8" s="454"/>
      <c r="DY8" s="454"/>
      <c r="DZ8" s="454"/>
    </row>
    <row r="9" spans="1:130" s="334" customFormat="1" ht="19.2">
      <c r="A9" s="499" t="s">
        <v>514</v>
      </c>
      <c r="B9" s="500" t="s">
        <v>515</v>
      </c>
      <c r="C9" s="432">
        <v>1</v>
      </c>
      <c r="D9" s="433">
        <v>684400.8</v>
      </c>
      <c r="E9" s="432"/>
      <c r="F9" s="433"/>
      <c r="G9" s="432"/>
      <c r="H9" s="433"/>
      <c r="I9" s="432">
        <v>0</v>
      </c>
      <c r="J9" s="432">
        <v>1</v>
      </c>
      <c r="K9" s="433">
        <v>684400.8</v>
      </c>
      <c r="L9" s="433">
        <v>0.1941767971530686</v>
      </c>
      <c r="M9" s="433">
        <v>0.24570024570024571</v>
      </c>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54"/>
      <c r="CQ9" s="454"/>
      <c r="CR9" s="454"/>
      <c r="CS9" s="454"/>
      <c r="CT9" s="454"/>
      <c r="CU9" s="454"/>
      <c r="CV9" s="454"/>
      <c r="CW9" s="454"/>
      <c r="CX9" s="454"/>
      <c r="CY9" s="454"/>
      <c r="CZ9" s="454"/>
      <c r="DA9" s="454"/>
      <c r="DB9" s="454"/>
      <c r="DC9" s="454"/>
      <c r="DD9" s="454"/>
      <c r="DE9" s="454"/>
      <c r="DF9" s="454"/>
      <c r="DG9" s="454"/>
      <c r="DH9" s="454"/>
      <c r="DI9" s="454"/>
      <c r="DJ9" s="454"/>
      <c r="DK9" s="454"/>
      <c r="DL9" s="454"/>
      <c r="DM9" s="454"/>
      <c r="DN9" s="454"/>
      <c r="DO9" s="454"/>
      <c r="DP9" s="454"/>
      <c r="DQ9" s="454"/>
      <c r="DR9" s="454"/>
      <c r="DS9" s="454"/>
      <c r="DT9" s="454"/>
      <c r="DU9" s="454"/>
      <c r="DV9" s="454"/>
      <c r="DW9" s="454"/>
      <c r="DX9" s="454"/>
      <c r="DY9" s="454"/>
      <c r="DZ9" s="454"/>
    </row>
    <row r="10" spans="1:130" s="334" customFormat="1" ht="10.199999999999999">
      <c r="A10" s="497" t="s">
        <v>21</v>
      </c>
      <c r="B10" s="498" t="s">
        <v>22</v>
      </c>
      <c r="C10" s="430">
        <v>15</v>
      </c>
      <c r="D10" s="431">
        <v>77344031.620000005</v>
      </c>
      <c r="E10" s="430"/>
      <c r="F10" s="431"/>
      <c r="G10" s="430"/>
      <c r="H10" s="431"/>
      <c r="I10" s="430">
        <v>0</v>
      </c>
      <c r="J10" s="430">
        <v>15</v>
      </c>
      <c r="K10" s="431">
        <v>77344031.620000005</v>
      </c>
      <c r="L10" s="431">
        <v>21.943890683466858</v>
      </c>
      <c r="M10" s="431">
        <v>3.6855036855036856</v>
      </c>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54"/>
      <c r="CQ10" s="454"/>
      <c r="CR10" s="454"/>
      <c r="CS10" s="454"/>
      <c r="CT10" s="454"/>
      <c r="CU10" s="454"/>
      <c r="CV10" s="454"/>
      <c r="CW10" s="454"/>
      <c r="CX10" s="454"/>
      <c r="CY10" s="454"/>
      <c r="CZ10" s="454"/>
      <c r="DA10" s="454"/>
      <c r="DB10" s="454"/>
      <c r="DC10" s="454"/>
      <c r="DD10" s="454"/>
      <c r="DE10" s="454"/>
      <c r="DF10" s="454"/>
      <c r="DG10" s="454"/>
      <c r="DH10" s="454"/>
      <c r="DI10" s="454"/>
      <c r="DJ10" s="454"/>
      <c r="DK10" s="454"/>
      <c r="DL10" s="454"/>
      <c r="DM10" s="454"/>
      <c r="DN10" s="454"/>
      <c r="DO10" s="454"/>
      <c r="DP10" s="454"/>
      <c r="DQ10" s="454"/>
      <c r="DR10" s="454"/>
      <c r="DS10" s="454"/>
      <c r="DT10" s="454"/>
      <c r="DU10" s="454"/>
      <c r="DV10" s="454"/>
      <c r="DW10" s="454"/>
      <c r="DX10" s="454"/>
      <c r="DY10" s="454"/>
      <c r="DZ10" s="454"/>
    </row>
    <row r="11" spans="1:130" s="334" customFormat="1" ht="10.199999999999999">
      <c r="A11" s="499" t="s">
        <v>23</v>
      </c>
      <c r="B11" s="500" t="s">
        <v>24</v>
      </c>
      <c r="C11" s="432">
        <v>3</v>
      </c>
      <c r="D11" s="433">
        <v>9959166.959999999</v>
      </c>
      <c r="E11" s="432"/>
      <c r="F11" s="433"/>
      <c r="G11" s="432"/>
      <c r="H11" s="433"/>
      <c r="I11" s="432">
        <v>0</v>
      </c>
      <c r="J11" s="432">
        <v>3</v>
      </c>
      <c r="K11" s="433">
        <v>9959166.959999999</v>
      </c>
      <c r="L11" s="433">
        <v>2.8255945092487655</v>
      </c>
      <c r="M11" s="433">
        <v>0.73710073710073709</v>
      </c>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row>
    <row r="12" spans="1:130" s="334" customFormat="1" ht="10.199999999999999">
      <c r="A12" s="497" t="s">
        <v>460</v>
      </c>
      <c r="B12" s="498" t="s">
        <v>461</v>
      </c>
      <c r="C12" s="430">
        <v>2</v>
      </c>
      <c r="D12" s="431">
        <v>1322400</v>
      </c>
      <c r="E12" s="430"/>
      <c r="F12" s="431"/>
      <c r="G12" s="430"/>
      <c r="H12" s="431"/>
      <c r="I12" s="430">
        <v>0</v>
      </c>
      <c r="J12" s="430">
        <v>2</v>
      </c>
      <c r="K12" s="431">
        <v>1322400</v>
      </c>
      <c r="L12" s="431">
        <v>0.37518862712495066</v>
      </c>
      <c r="M12" s="431">
        <v>0.49140049140049141</v>
      </c>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454"/>
      <c r="CJ12" s="454"/>
      <c r="CK12" s="454"/>
      <c r="CL12" s="454"/>
      <c r="CM12" s="454"/>
      <c r="CN12" s="454"/>
      <c r="CO12" s="454"/>
      <c r="CP12" s="454"/>
      <c r="CQ12" s="454"/>
      <c r="CR12" s="454"/>
      <c r="CS12" s="454"/>
      <c r="CT12" s="454"/>
      <c r="CU12" s="454"/>
      <c r="CV12" s="454"/>
      <c r="CW12" s="454"/>
      <c r="CX12" s="454"/>
      <c r="CY12" s="454"/>
      <c r="CZ12" s="454"/>
      <c r="DA12" s="454"/>
      <c r="DB12" s="454"/>
      <c r="DC12" s="454"/>
      <c r="DD12" s="454"/>
      <c r="DE12" s="454"/>
      <c r="DF12" s="454"/>
      <c r="DG12" s="454"/>
      <c r="DH12" s="454"/>
      <c r="DI12" s="454"/>
      <c r="DJ12" s="454"/>
      <c r="DK12" s="454"/>
      <c r="DL12" s="454"/>
      <c r="DM12" s="454"/>
      <c r="DN12" s="454"/>
      <c r="DO12" s="454"/>
      <c r="DP12" s="454"/>
      <c r="DQ12" s="454"/>
      <c r="DR12" s="454"/>
      <c r="DS12" s="454"/>
      <c r="DT12" s="454"/>
      <c r="DU12" s="454"/>
      <c r="DV12" s="454"/>
      <c r="DW12" s="454"/>
      <c r="DX12" s="454"/>
      <c r="DY12" s="454"/>
      <c r="DZ12" s="454"/>
    </row>
    <row r="13" spans="1:130" s="334" customFormat="1" ht="10.199999999999999">
      <c r="A13" s="499" t="s">
        <v>462</v>
      </c>
      <c r="B13" s="500" t="s">
        <v>463</v>
      </c>
      <c r="C13" s="432">
        <v>17</v>
      </c>
      <c r="D13" s="433">
        <v>5293035.4400000004</v>
      </c>
      <c r="E13" s="432"/>
      <c r="F13" s="433"/>
      <c r="G13" s="432"/>
      <c r="H13" s="433"/>
      <c r="I13" s="432">
        <v>0</v>
      </c>
      <c r="J13" s="432">
        <v>17</v>
      </c>
      <c r="K13" s="433">
        <v>5293035.4400000004</v>
      </c>
      <c r="L13" s="433">
        <v>1.5017292045200463</v>
      </c>
      <c r="M13" s="433">
        <v>4.176904176904177</v>
      </c>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row>
    <row r="14" spans="1:130" s="334" customFormat="1" ht="10.199999999999999">
      <c r="A14" s="497" t="s">
        <v>685</v>
      </c>
      <c r="B14" s="498" t="s">
        <v>686</v>
      </c>
      <c r="C14" s="430">
        <v>7</v>
      </c>
      <c r="D14" s="431">
        <v>3330743.6</v>
      </c>
      <c r="E14" s="430"/>
      <c r="F14" s="431"/>
      <c r="G14" s="430"/>
      <c r="H14" s="431"/>
      <c r="I14" s="430">
        <v>0</v>
      </c>
      <c r="J14" s="430">
        <v>7</v>
      </c>
      <c r="K14" s="431">
        <v>3330743.6</v>
      </c>
      <c r="L14" s="431">
        <v>0.94499177146794899</v>
      </c>
      <c r="M14" s="431">
        <v>1.7199017199017199</v>
      </c>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54"/>
      <c r="DW14" s="454"/>
      <c r="DX14" s="454"/>
      <c r="DY14" s="454"/>
      <c r="DZ14" s="454"/>
    </row>
    <row r="15" spans="1:130" s="334" customFormat="1" ht="10.199999999999999">
      <c r="A15" s="499" t="s">
        <v>409</v>
      </c>
      <c r="B15" s="500" t="s">
        <v>410</v>
      </c>
      <c r="C15" s="432">
        <v>3</v>
      </c>
      <c r="D15" s="433">
        <v>179368</v>
      </c>
      <c r="E15" s="432"/>
      <c r="F15" s="433"/>
      <c r="G15" s="432"/>
      <c r="H15" s="433"/>
      <c r="I15" s="432">
        <v>0</v>
      </c>
      <c r="J15" s="432">
        <v>3</v>
      </c>
      <c r="K15" s="433">
        <v>179368</v>
      </c>
      <c r="L15" s="433">
        <v>5.0889922618079363E-2</v>
      </c>
      <c r="M15" s="433">
        <v>0.73710073710073709</v>
      </c>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54"/>
      <c r="CQ15" s="454"/>
      <c r="CR15" s="454"/>
      <c r="CS15" s="454"/>
      <c r="CT15" s="454"/>
      <c r="CU15" s="454"/>
      <c r="CV15" s="454"/>
      <c r="CW15" s="454"/>
      <c r="CX15" s="454"/>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54"/>
      <c r="DW15" s="454"/>
      <c r="DX15" s="454"/>
      <c r="DY15" s="454"/>
      <c r="DZ15" s="454"/>
    </row>
    <row r="16" spans="1:130" s="334" customFormat="1" ht="10.199999999999999">
      <c r="A16" s="497" t="s">
        <v>687</v>
      </c>
      <c r="B16" s="498" t="s">
        <v>688</v>
      </c>
      <c r="C16" s="430">
        <v>1</v>
      </c>
      <c r="D16" s="431">
        <v>69230</v>
      </c>
      <c r="E16" s="430"/>
      <c r="F16" s="431"/>
      <c r="G16" s="430"/>
      <c r="H16" s="431"/>
      <c r="I16" s="430">
        <v>0</v>
      </c>
      <c r="J16" s="430">
        <v>1</v>
      </c>
      <c r="K16" s="431">
        <v>69230</v>
      </c>
      <c r="L16" s="431">
        <v>1.9641794204371094E-2</v>
      </c>
      <c r="M16" s="431">
        <v>0.24570024570024571</v>
      </c>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4"/>
      <c r="CT16" s="454"/>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row>
    <row r="17" spans="1:130" s="334" customFormat="1" ht="10.199999999999999">
      <c r="A17" s="499" t="s">
        <v>28</v>
      </c>
      <c r="B17" s="500" t="s">
        <v>29</v>
      </c>
      <c r="C17" s="432">
        <v>21</v>
      </c>
      <c r="D17" s="433">
        <v>2789442.5999999996</v>
      </c>
      <c r="E17" s="432"/>
      <c r="F17" s="433"/>
      <c r="G17" s="432"/>
      <c r="H17" s="433"/>
      <c r="I17" s="432">
        <v>0</v>
      </c>
      <c r="J17" s="432">
        <v>21</v>
      </c>
      <c r="K17" s="433">
        <v>2789442.5999999996</v>
      </c>
      <c r="L17" s="433">
        <v>0.79141495730327627</v>
      </c>
      <c r="M17" s="433">
        <v>5.15970515970516</v>
      </c>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4"/>
      <c r="DV17" s="454"/>
      <c r="DW17" s="454"/>
      <c r="DX17" s="454"/>
      <c r="DY17" s="454"/>
      <c r="DZ17" s="454"/>
    </row>
    <row r="18" spans="1:130" s="334" customFormat="1" ht="10.199999999999999">
      <c r="A18" s="497" t="s">
        <v>464</v>
      </c>
      <c r="B18" s="498" t="s">
        <v>465</v>
      </c>
      <c r="C18" s="430">
        <v>1</v>
      </c>
      <c r="D18" s="431">
        <v>351323</v>
      </c>
      <c r="E18" s="430"/>
      <c r="F18" s="431"/>
      <c r="G18" s="430"/>
      <c r="H18" s="431"/>
      <c r="I18" s="430">
        <v>0</v>
      </c>
      <c r="J18" s="430">
        <v>1</v>
      </c>
      <c r="K18" s="431">
        <v>351323</v>
      </c>
      <c r="L18" s="431">
        <v>9.9676644016499574E-2</v>
      </c>
      <c r="M18" s="431">
        <v>0.24570024570024571</v>
      </c>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54"/>
      <c r="CQ18" s="454"/>
      <c r="CR18" s="454"/>
      <c r="CS18" s="454"/>
      <c r="CT18" s="454"/>
      <c r="CU18" s="454"/>
      <c r="CV18" s="454"/>
      <c r="CW18" s="454"/>
      <c r="CX18" s="454"/>
      <c r="CY18" s="454"/>
      <c r="CZ18" s="454"/>
      <c r="DA18" s="454"/>
      <c r="DB18" s="454"/>
      <c r="DC18" s="454"/>
      <c r="DD18" s="454"/>
      <c r="DE18" s="454"/>
      <c r="DF18" s="454"/>
      <c r="DG18" s="454"/>
      <c r="DH18" s="454"/>
      <c r="DI18" s="454"/>
      <c r="DJ18" s="454"/>
      <c r="DK18" s="454"/>
      <c r="DL18" s="454"/>
      <c r="DM18" s="454"/>
      <c r="DN18" s="454"/>
      <c r="DO18" s="454"/>
      <c r="DP18" s="454"/>
      <c r="DQ18" s="454"/>
      <c r="DR18" s="454"/>
      <c r="DS18" s="454"/>
      <c r="DT18" s="454"/>
      <c r="DU18" s="454"/>
      <c r="DV18" s="454"/>
      <c r="DW18" s="454"/>
      <c r="DX18" s="454"/>
      <c r="DY18" s="454"/>
      <c r="DZ18" s="454"/>
    </row>
    <row r="19" spans="1:130" s="334" customFormat="1" ht="10.199999999999999">
      <c r="A19" s="499" t="s">
        <v>30</v>
      </c>
      <c r="B19" s="500" t="s">
        <v>31</v>
      </c>
      <c r="C19" s="432">
        <v>113</v>
      </c>
      <c r="D19" s="433">
        <v>27564748.409999996</v>
      </c>
      <c r="E19" s="432"/>
      <c r="F19" s="433"/>
      <c r="G19" s="432"/>
      <c r="H19" s="433"/>
      <c r="I19" s="432">
        <v>0</v>
      </c>
      <c r="J19" s="432">
        <v>113</v>
      </c>
      <c r="K19" s="433">
        <v>27564748.409999996</v>
      </c>
      <c r="L19" s="433">
        <v>7.8206141205327917</v>
      </c>
      <c r="M19" s="433">
        <v>27.764127764127764</v>
      </c>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4"/>
      <c r="DC19" s="454"/>
      <c r="DD19" s="454"/>
      <c r="DE19" s="454"/>
      <c r="DF19" s="454"/>
      <c r="DG19" s="454"/>
      <c r="DH19" s="454"/>
      <c r="DI19" s="454"/>
      <c r="DJ19" s="454"/>
      <c r="DK19" s="454"/>
      <c r="DL19" s="454"/>
      <c r="DM19" s="454"/>
      <c r="DN19" s="454"/>
      <c r="DO19" s="454"/>
      <c r="DP19" s="454"/>
      <c r="DQ19" s="454"/>
      <c r="DR19" s="454"/>
      <c r="DS19" s="454"/>
      <c r="DT19" s="454"/>
      <c r="DU19" s="454"/>
      <c r="DV19" s="454"/>
      <c r="DW19" s="454"/>
      <c r="DX19" s="454"/>
      <c r="DY19" s="454"/>
      <c r="DZ19" s="454"/>
    </row>
    <row r="20" spans="1:130" s="334" customFormat="1" ht="10.199999999999999">
      <c r="A20" s="497" t="s">
        <v>32</v>
      </c>
      <c r="B20" s="498" t="s">
        <v>33</v>
      </c>
      <c r="C20" s="430">
        <v>1</v>
      </c>
      <c r="D20" s="431">
        <v>603000</v>
      </c>
      <c r="E20" s="430"/>
      <c r="F20" s="431"/>
      <c r="G20" s="430"/>
      <c r="H20" s="431"/>
      <c r="I20" s="430">
        <v>0</v>
      </c>
      <c r="J20" s="430">
        <v>1</v>
      </c>
      <c r="K20" s="431">
        <v>603000</v>
      </c>
      <c r="L20" s="431">
        <v>0.17108192843038811</v>
      </c>
      <c r="M20" s="431">
        <v>0.24570024570024571</v>
      </c>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54"/>
      <c r="CQ20" s="454"/>
      <c r="CR20" s="454"/>
      <c r="CS20" s="454"/>
      <c r="CT20" s="454"/>
      <c r="CU20" s="454"/>
      <c r="CV20" s="454"/>
      <c r="CW20" s="454"/>
      <c r="CX20" s="454"/>
      <c r="CY20" s="454"/>
      <c r="CZ20" s="454"/>
      <c r="DA20" s="454"/>
      <c r="DB20" s="454"/>
      <c r="DC20" s="454"/>
      <c r="DD20" s="454"/>
      <c r="DE20" s="454"/>
      <c r="DF20" s="454"/>
      <c r="DG20" s="454"/>
      <c r="DH20" s="454"/>
      <c r="DI20" s="454"/>
      <c r="DJ20" s="454"/>
      <c r="DK20" s="454"/>
      <c r="DL20" s="454"/>
      <c r="DM20" s="454"/>
      <c r="DN20" s="454"/>
      <c r="DO20" s="454"/>
      <c r="DP20" s="454"/>
      <c r="DQ20" s="454"/>
      <c r="DR20" s="454"/>
      <c r="DS20" s="454"/>
      <c r="DT20" s="454"/>
      <c r="DU20" s="454"/>
      <c r="DV20" s="454"/>
      <c r="DW20" s="454"/>
      <c r="DX20" s="454"/>
      <c r="DY20" s="454"/>
      <c r="DZ20" s="454"/>
    </row>
    <row r="21" spans="1:130" s="334" customFormat="1" ht="10.199999999999999">
      <c r="A21" s="499" t="s">
        <v>537</v>
      </c>
      <c r="B21" s="500" t="s">
        <v>538</v>
      </c>
      <c r="C21" s="432">
        <v>4</v>
      </c>
      <c r="D21" s="433">
        <v>26752769.120000001</v>
      </c>
      <c r="E21" s="432"/>
      <c r="F21" s="433"/>
      <c r="G21" s="432"/>
      <c r="H21" s="433"/>
      <c r="I21" s="432">
        <v>0</v>
      </c>
      <c r="J21" s="432">
        <v>4</v>
      </c>
      <c r="K21" s="433">
        <v>26752769.120000001</v>
      </c>
      <c r="L21" s="433">
        <v>7.5902410147637429</v>
      </c>
      <c r="M21" s="433">
        <v>0.98280098280098283</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row>
    <row r="22" spans="1:130" s="334" customFormat="1" ht="19.2">
      <c r="A22" s="497" t="s">
        <v>46</v>
      </c>
      <c r="B22" s="498" t="s">
        <v>47</v>
      </c>
      <c r="C22" s="430">
        <v>3</v>
      </c>
      <c r="D22" s="431">
        <v>544624.5</v>
      </c>
      <c r="E22" s="430"/>
      <c r="F22" s="431"/>
      <c r="G22" s="430"/>
      <c r="H22" s="431"/>
      <c r="I22" s="430">
        <v>0</v>
      </c>
      <c r="J22" s="430">
        <v>3</v>
      </c>
      <c r="K22" s="431">
        <v>544624.5</v>
      </c>
      <c r="L22" s="431">
        <v>0.15451975079674279</v>
      </c>
      <c r="M22" s="431">
        <v>0.73710073710073709</v>
      </c>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row>
    <row r="23" spans="1:130" s="334" customFormat="1" ht="28.8">
      <c r="A23" s="499" t="s">
        <v>48</v>
      </c>
      <c r="B23" s="500" t="s">
        <v>49</v>
      </c>
      <c r="C23" s="432">
        <v>10</v>
      </c>
      <c r="D23" s="433">
        <v>12428948.1</v>
      </c>
      <c r="E23" s="432"/>
      <c r="F23" s="433"/>
      <c r="G23" s="432"/>
      <c r="H23" s="433"/>
      <c r="I23" s="432">
        <v>0</v>
      </c>
      <c r="J23" s="432">
        <v>10</v>
      </c>
      <c r="K23" s="433">
        <v>12428948.1</v>
      </c>
      <c r="L23" s="433">
        <v>3.5263157699986869</v>
      </c>
      <c r="M23" s="433">
        <v>2.4570024570024569</v>
      </c>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4"/>
      <c r="DI23" s="454"/>
      <c r="DJ23" s="454"/>
      <c r="DK23" s="454"/>
      <c r="DL23" s="454"/>
      <c r="DM23" s="454"/>
      <c r="DN23" s="454"/>
      <c r="DO23" s="454"/>
      <c r="DP23" s="454"/>
      <c r="DQ23" s="454"/>
      <c r="DR23" s="454"/>
      <c r="DS23" s="454"/>
      <c r="DT23" s="454"/>
      <c r="DU23" s="454"/>
      <c r="DV23" s="454"/>
      <c r="DW23" s="454"/>
      <c r="DX23" s="454"/>
      <c r="DY23" s="454"/>
      <c r="DZ23" s="454"/>
    </row>
    <row r="24" spans="1:130" s="334" customFormat="1" ht="10.199999999999999">
      <c r="A24" s="497" t="s">
        <v>50</v>
      </c>
      <c r="B24" s="498" t="s">
        <v>51</v>
      </c>
      <c r="C24" s="430">
        <v>20</v>
      </c>
      <c r="D24" s="431">
        <v>12590864.5</v>
      </c>
      <c r="E24" s="430"/>
      <c r="F24" s="431"/>
      <c r="G24" s="430"/>
      <c r="H24" s="431"/>
      <c r="I24" s="430">
        <v>0</v>
      </c>
      <c r="J24" s="430">
        <v>20</v>
      </c>
      <c r="K24" s="431">
        <v>12590864.5</v>
      </c>
      <c r="L24" s="431">
        <v>3.5722543603079839</v>
      </c>
      <c r="M24" s="431">
        <v>4.9140049140049138</v>
      </c>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c r="CZ24" s="454"/>
      <c r="DA24" s="454"/>
      <c r="DB24" s="454"/>
      <c r="DC24" s="454"/>
      <c r="DD24" s="454"/>
      <c r="DE24" s="454"/>
      <c r="DF24" s="454"/>
      <c r="DG24" s="454"/>
      <c r="DH24" s="454"/>
      <c r="DI24" s="454"/>
      <c r="DJ24" s="454"/>
      <c r="DK24" s="454"/>
      <c r="DL24" s="454"/>
      <c r="DM24" s="454"/>
      <c r="DN24" s="454"/>
      <c r="DO24" s="454"/>
      <c r="DP24" s="454"/>
      <c r="DQ24" s="454"/>
      <c r="DR24" s="454"/>
      <c r="DS24" s="454"/>
      <c r="DT24" s="454"/>
      <c r="DU24" s="454"/>
      <c r="DV24" s="454"/>
      <c r="DW24" s="454"/>
      <c r="DX24" s="454"/>
      <c r="DY24" s="454"/>
      <c r="DZ24" s="454"/>
    </row>
    <row r="25" spans="1:130" s="334" customFormat="1" ht="19.2">
      <c r="A25" s="499" t="s">
        <v>518</v>
      </c>
      <c r="B25" s="500" t="s">
        <v>519</v>
      </c>
      <c r="C25" s="432">
        <v>1</v>
      </c>
      <c r="D25" s="433">
        <v>391608</v>
      </c>
      <c r="E25" s="432"/>
      <c r="F25" s="433"/>
      <c r="G25" s="432"/>
      <c r="H25" s="433"/>
      <c r="I25" s="432">
        <v>0</v>
      </c>
      <c r="J25" s="432">
        <v>1</v>
      </c>
      <c r="K25" s="433">
        <v>391608</v>
      </c>
      <c r="L25" s="433">
        <v>0.11110622193825444</v>
      </c>
      <c r="M25" s="433">
        <v>0.24570024570024571</v>
      </c>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54"/>
      <c r="CQ25" s="454"/>
      <c r="CR25" s="454"/>
      <c r="CS25" s="454"/>
      <c r="CT25" s="454"/>
      <c r="CU25" s="454"/>
      <c r="CV25" s="454"/>
      <c r="CW25" s="454"/>
      <c r="CX25" s="454"/>
      <c r="CY25" s="454"/>
      <c r="CZ25" s="454"/>
      <c r="DA25" s="454"/>
      <c r="DB25" s="454"/>
      <c r="DC25" s="454"/>
      <c r="DD25" s="454"/>
      <c r="DE25" s="454"/>
      <c r="DF25" s="454"/>
      <c r="DG25" s="454"/>
      <c r="DH25" s="454"/>
      <c r="DI25" s="454"/>
      <c r="DJ25" s="454"/>
      <c r="DK25" s="454"/>
      <c r="DL25" s="454"/>
      <c r="DM25" s="454"/>
      <c r="DN25" s="454"/>
      <c r="DO25" s="454"/>
      <c r="DP25" s="454"/>
      <c r="DQ25" s="454"/>
      <c r="DR25" s="454"/>
      <c r="DS25" s="454"/>
      <c r="DT25" s="454"/>
      <c r="DU25" s="454"/>
      <c r="DV25" s="454"/>
      <c r="DW25" s="454"/>
      <c r="DX25" s="454"/>
      <c r="DY25" s="454"/>
      <c r="DZ25" s="454"/>
    </row>
    <row r="26" spans="1:130" s="334" customFormat="1" ht="28.8">
      <c r="A26" s="497" t="s">
        <v>56</v>
      </c>
      <c r="B26" s="498" t="s">
        <v>57</v>
      </c>
      <c r="C26" s="430">
        <v>3</v>
      </c>
      <c r="D26" s="431">
        <v>2143221.7800000003</v>
      </c>
      <c r="E26" s="430"/>
      <c r="F26" s="431"/>
      <c r="G26" s="430"/>
      <c r="H26" s="431"/>
      <c r="I26" s="430">
        <v>0</v>
      </c>
      <c r="J26" s="430">
        <v>3</v>
      </c>
      <c r="K26" s="431">
        <v>2143221.7800000003</v>
      </c>
      <c r="L26" s="431">
        <v>0.60807050609686408</v>
      </c>
      <c r="M26" s="431">
        <v>0.73710073710073709</v>
      </c>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4"/>
      <c r="CT26" s="454"/>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row>
    <row r="27" spans="1:130" s="334" customFormat="1" ht="10.199999999999999">
      <c r="A27" s="499" t="s">
        <v>522</v>
      </c>
      <c r="B27" s="500" t="s">
        <v>523</v>
      </c>
      <c r="C27" s="432">
        <v>1</v>
      </c>
      <c r="D27" s="433">
        <v>516531.6</v>
      </c>
      <c r="E27" s="432"/>
      <c r="F27" s="433"/>
      <c r="G27" s="432"/>
      <c r="H27" s="433"/>
      <c r="I27" s="432">
        <v>0</v>
      </c>
      <c r="J27" s="432">
        <v>1</v>
      </c>
      <c r="K27" s="433">
        <v>516531.6</v>
      </c>
      <c r="L27" s="433">
        <v>0.14654929058579413</v>
      </c>
      <c r="M27" s="433">
        <v>0.24570024570024571</v>
      </c>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454"/>
      <c r="CA27" s="454"/>
      <c r="CB27" s="454"/>
      <c r="CC27" s="454"/>
      <c r="CD27" s="454"/>
      <c r="CE27" s="454"/>
      <c r="CF27" s="454"/>
      <c r="CG27" s="454"/>
      <c r="CH27" s="454"/>
      <c r="CI27" s="454"/>
      <c r="CJ27" s="454"/>
      <c r="CK27" s="454"/>
      <c r="CL27" s="454"/>
      <c r="CM27" s="454"/>
      <c r="CN27" s="454"/>
      <c r="CO27" s="454"/>
      <c r="CP27" s="454"/>
      <c r="CQ27" s="454"/>
      <c r="CR27" s="454"/>
      <c r="CS27" s="454"/>
      <c r="CT27" s="454"/>
      <c r="CU27" s="454"/>
      <c r="CV27" s="454"/>
      <c r="CW27" s="454"/>
      <c r="CX27" s="454"/>
      <c r="CY27" s="454"/>
      <c r="CZ27" s="454"/>
      <c r="DA27" s="454"/>
      <c r="DB27" s="454"/>
      <c r="DC27" s="454"/>
      <c r="DD27" s="454"/>
      <c r="DE27" s="454"/>
      <c r="DF27" s="454"/>
      <c r="DG27" s="454"/>
      <c r="DH27" s="454"/>
      <c r="DI27" s="454"/>
      <c r="DJ27" s="454"/>
      <c r="DK27" s="454"/>
      <c r="DL27" s="454"/>
      <c r="DM27" s="454"/>
      <c r="DN27" s="454"/>
      <c r="DO27" s="454"/>
      <c r="DP27" s="454"/>
      <c r="DQ27" s="454"/>
      <c r="DR27" s="454"/>
      <c r="DS27" s="454"/>
      <c r="DT27" s="454"/>
      <c r="DU27" s="454"/>
      <c r="DV27" s="454"/>
      <c r="DW27" s="454"/>
      <c r="DX27" s="454"/>
      <c r="DY27" s="454"/>
      <c r="DZ27" s="454"/>
    </row>
    <row r="28" spans="1:130" s="334" customFormat="1" ht="10.199999999999999">
      <c r="A28" s="497" t="s">
        <v>589</v>
      </c>
      <c r="B28" s="498" t="s">
        <v>590</v>
      </c>
      <c r="C28" s="430">
        <v>2</v>
      </c>
      <c r="D28" s="431">
        <v>7151056.8499999996</v>
      </c>
      <c r="E28" s="430"/>
      <c r="F28" s="431"/>
      <c r="G28" s="430"/>
      <c r="H28" s="431"/>
      <c r="I28" s="430">
        <v>0</v>
      </c>
      <c r="J28" s="430">
        <v>2</v>
      </c>
      <c r="K28" s="431">
        <v>7151056.8499999996</v>
      </c>
      <c r="L28" s="431">
        <v>2.0288832441348865</v>
      </c>
      <c r="M28" s="431">
        <v>0.49140049140049141</v>
      </c>
      <c r="N28" s="454"/>
      <c r="O28" s="458"/>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4"/>
      <c r="CO28" s="454"/>
      <c r="CP28" s="454"/>
      <c r="CQ28" s="454"/>
      <c r="CR28" s="454"/>
      <c r="CS28" s="454"/>
      <c r="CT28" s="454"/>
      <c r="CU28" s="454"/>
      <c r="CV28" s="454"/>
      <c r="CW28" s="454"/>
      <c r="CX28" s="454"/>
      <c r="CY28" s="454"/>
      <c r="CZ28" s="454"/>
      <c r="DA28" s="454"/>
      <c r="DB28" s="454"/>
      <c r="DC28" s="454"/>
      <c r="DD28" s="454"/>
      <c r="DE28" s="454"/>
      <c r="DF28" s="454"/>
      <c r="DG28" s="454"/>
      <c r="DH28" s="454"/>
      <c r="DI28" s="454"/>
      <c r="DJ28" s="454"/>
      <c r="DK28" s="454"/>
      <c r="DL28" s="454"/>
      <c r="DM28" s="454"/>
      <c r="DN28" s="454"/>
      <c r="DO28" s="454"/>
      <c r="DP28" s="454"/>
      <c r="DQ28" s="454"/>
      <c r="DR28" s="454"/>
      <c r="DS28" s="454"/>
      <c r="DT28" s="454"/>
      <c r="DU28" s="454"/>
      <c r="DV28" s="454"/>
      <c r="DW28" s="454"/>
      <c r="DX28" s="454"/>
      <c r="DY28" s="454"/>
      <c r="DZ28" s="454"/>
    </row>
    <row r="29" spans="1:130" s="334" customFormat="1" ht="10.199999999999999">
      <c r="A29" s="499" t="s">
        <v>60</v>
      </c>
      <c r="B29" s="500" t="s">
        <v>61</v>
      </c>
      <c r="C29" s="432">
        <v>13</v>
      </c>
      <c r="D29" s="433">
        <v>5259962</v>
      </c>
      <c r="E29" s="432"/>
      <c r="F29" s="433"/>
      <c r="G29" s="432"/>
      <c r="H29" s="433"/>
      <c r="I29" s="432">
        <v>0</v>
      </c>
      <c r="J29" s="432">
        <v>13</v>
      </c>
      <c r="K29" s="433">
        <v>5259962</v>
      </c>
      <c r="L29" s="433">
        <v>1.4923456756725724</v>
      </c>
      <c r="M29" s="433">
        <v>3.1941031941031941</v>
      </c>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4"/>
      <c r="CV29" s="454"/>
      <c r="CW29" s="454"/>
      <c r="CX29" s="454"/>
      <c r="CY29" s="454"/>
      <c r="CZ29" s="454"/>
      <c r="DA29" s="454"/>
      <c r="DB29" s="454"/>
      <c r="DC29" s="454"/>
      <c r="DD29" s="454"/>
      <c r="DE29" s="454"/>
      <c r="DF29" s="454"/>
      <c r="DG29" s="454"/>
      <c r="DH29" s="454"/>
      <c r="DI29" s="454"/>
      <c r="DJ29" s="454"/>
      <c r="DK29" s="454"/>
      <c r="DL29" s="454"/>
      <c r="DM29" s="454"/>
      <c r="DN29" s="454"/>
      <c r="DO29" s="454"/>
      <c r="DP29" s="454"/>
      <c r="DQ29" s="454"/>
      <c r="DR29" s="454"/>
      <c r="DS29" s="454"/>
      <c r="DT29" s="454"/>
      <c r="DU29" s="454"/>
      <c r="DV29" s="454"/>
      <c r="DW29" s="454"/>
      <c r="DX29" s="454"/>
      <c r="DY29" s="454"/>
      <c r="DZ29" s="454"/>
    </row>
    <row r="30" spans="1:130" s="334" customFormat="1" ht="10.199999999999999">
      <c r="A30" s="497" t="s">
        <v>62</v>
      </c>
      <c r="B30" s="498" t="s">
        <v>63</v>
      </c>
      <c r="C30" s="430">
        <v>8</v>
      </c>
      <c r="D30" s="431">
        <v>947185.7</v>
      </c>
      <c r="E30" s="430"/>
      <c r="F30" s="431"/>
      <c r="G30" s="430"/>
      <c r="H30" s="431"/>
      <c r="I30" s="430">
        <v>0</v>
      </c>
      <c r="J30" s="430">
        <v>8</v>
      </c>
      <c r="K30" s="431">
        <v>947185.7</v>
      </c>
      <c r="L30" s="431">
        <v>0.26873359226813776</v>
      </c>
      <c r="M30" s="431">
        <v>1.9656019656019657</v>
      </c>
      <c r="N30" s="454"/>
      <c r="O30" s="455"/>
      <c r="P30" s="455"/>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4"/>
      <c r="CV30" s="454"/>
      <c r="CW30" s="454"/>
      <c r="CX30" s="454"/>
      <c r="CY30" s="454"/>
      <c r="CZ30" s="454"/>
      <c r="DA30" s="454"/>
      <c r="DB30" s="454"/>
      <c r="DC30" s="454"/>
      <c r="DD30" s="454"/>
      <c r="DE30" s="454"/>
      <c r="DF30" s="454"/>
      <c r="DG30" s="454"/>
      <c r="DH30" s="454"/>
      <c r="DI30" s="454"/>
      <c r="DJ30" s="454"/>
      <c r="DK30" s="454"/>
      <c r="DL30" s="454"/>
      <c r="DM30" s="454"/>
      <c r="DN30" s="454"/>
      <c r="DO30" s="454"/>
      <c r="DP30" s="454"/>
      <c r="DQ30" s="454"/>
      <c r="DR30" s="454"/>
      <c r="DS30" s="454"/>
      <c r="DT30" s="454"/>
      <c r="DU30" s="454"/>
      <c r="DV30" s="454"/>
      <c r="DW30" s="454"/>
      <c r="DX30" s="454"/>
      <c r="DY30" s="454"/>
      <c r="DZ30" s="454"/>
    </row>
    <row r="31" spans="1:130" s="334" customFormat="1" ht="10.199999999999999">
      <c r="A31" s="499" t="s">
        <v>68</v>
      </c>
      <c r="B31" s="500" t="s">
        <v>69</v>
      </c>
      <c r="C31" s="432">
        <v>23</v>
      </c>
      <c r="D31" s="433">
        <v>19242401</v>
      </c>
      <c r="E31" s="432"/>
      <c r="F31" s="433"/>
      <c r="G31" s="432"/>
      <c r="H31" s="433"/>
      <c r="I31" s="432">
        <v>0</v>
      </c>
      <c r="J31" s="432">
        <v>23</v>
      </c>
      <c r="K31" s="433">
        <v>19242401</v>
      </c>
      <c r="L31" s="433">
        <v>5.4594147109632312</v>
      </c>
      <c r="M31" s="433">
        <v>5.6511056511056514</v>
      </c>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c r="CZ31" s="454"/>
      <c r="DA31" s="454"/>
      <c r="DB31" s="454"/>
      <c r="DC31" s="454"/>
      <c r="DD31" s="454"/>
      <c r="DE31" s="454"/>
      <c r="DF31" s="454"/>
      <c r="DG31" s="454"/>
      <c r="DH31" s="454"/>
      <c r="DI31" s="454"/>
      <c r="DJ31" s="454"/>
      <c r="DK31" s="454"/>
      <c r="DL31" s="454"/>
      <c r="DM31" s="454"/>
      <c r="DN31" s="454"/>
      <c r="DO31" s="454"/>
      <c r="DP31" s="454"/>
      <c r="DQ31" s="454"/>
      <c r="DR31" s="454"/>
      <c r="DS31" s="454"/>
      <c r="DT31" s="454"/>
      <c r="DU31" s="454"/>
      <c r="DV31" s="454"/>
      <c r="DW31" s="454"/>
      <c r="DX31" s="454"/>
      <c r="DY31" s="454"/>
      <c r="DZ31" s="454"/>
    </row>
    <row r="32" spans="1:130" s="334" customFormat="1" ht="10.199999999999999">
      <c r="A32" s="497" t="s">
        <v>637</v>
      </c>
      <c r="B32" s="498" t="s">
        <v>638</v>
      </c>
      <c r="C32" s="430">
        <v>1</v>
      </c>
      <c r="D32" s="431">
        <v>851600</v>
      </c>
      <c r="E32" s="430"/>
      <c r="F32" s="431"/>
      <c r="G32" s="430"/>
      <c r="H32" s="431"/>
      <c r="I32" s="430">
        <v>0</v>
      </c>
      <c r="J32" s="430">
        <v>1</v>
      </c>
      <c r="K32" s="431">
        <v>851600</v>
      </c>
      <c r="L32" s="431">
        <v>0.24161421268875374</v>
      </c>
      <c r="M32" s="431">
        <v>0.24570024570024571</v>
      </c>
      <c r="N32" s="454"/>
      <c r="O32" s="455"/>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454"/>
      <c r="CN32" s="454"/>
      <c r="CO32" s="454"/>
      <c r="CP32" s="454"/>
      <c r="CQ32" s="454"/>
      <c r="CR32" s="454"/>
      <c r="CS32" s="454"/>
      <c r="CT32" s="454"/>
      <c r="CU32" s="454"/>
      <c r="CV32" s="454"/>
      <c r="CW32" s="454"/>
      <c r="CX32" s="454"/>
      <c r="CY32" s="454"/>
      <c r="CZ32" s="454"/>
      <c r="DA32" s="454"/>
      <c r="DB32" s="454"/>
      <c r="DC32" s="454"/>
      <c r="DD32" s="454"/>
      <c r="DE32" s="454"/>
      <c r="DF32" s="454"/>
      <c r="DG32" s="454"/>
      <c r="DH32" s="454"/>
      <c r="DI32" s="454"/>
      <c r="DJ32" s="454"/>
      <c r="DK32" s="454"/>
      <c r="DL32" s="454"/>
      <c r="DM32" s="454"/>
      <c r="DN32" s="454"/>
      <c r="DO32" s="454"/>
      <c r="DP32" s="454"/>
      <c r="DQ32" s="454"/>
      <c r="DR32" s="454"/>
      <c r="DS32" s="454"/>
      <c r="DT32" s="454"/>
      <c r="DU32" s="454"/>
      <c r="DV32" s="454"/>
      <c r="DW32" s="454"/>
      <c r="DX32" s="454"/>
      <c r="DY32" s="454"/>
      <c r="DZ32" s="454"/>
    </row>
    <row r="33" spans="1:130" s="334" customFormat="1" ht="19.2">
      <c r="A33" s="499" t="s">
        <v>70</v>
      </c>
      <c r="B33" s="500" t="s">
        <v>71</v>
      </c>
      <c r="C33" s="432">
        <v>2</v>
      </c>
      <c r="D33" s="433">
        <v>1513099.94</v>
      </c>
      <c r="E33" s="432"/>
      <c r="F33" s="433"/>
      <c r="G33" s="432"/>
      <c r="H33" s="433"/>
      <c r="I33" s="432">
        <v>0</v>
      </c>
      <c r="J33" s="432">
        <v>2</v>
      </c>
      <c r="K33" s="433">
        <v>1513099.94</v>
      </c>
      <c r="L33" s="433">
        <v>0.42929362461543041</v>
      </c>
      <c r="M33" s="433">
        <v>0.49140049140049141</v>
      </c>
      <c r="N33" s="454"/>
      <c r="O33" s="455"/>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54"/>
      <c r="BZ33" s="454"/>
      <c r="CA33" s="454"/>
      <c r="CB33" s="454"/>
      <c r="CC33" s="454"/>
      <c r="CD33" s="454"/>
      <c r="CE33" s="454"/>
      <c r="CF33" s="454"/>
      <c r="CG33" s="454"/>
      <c r="CH33" s="454"/>
      <c r="CI33" s="454"/>
      <c r="CJ33" s="454"/>
      <c r="CK33" s="454"/>
      <c r="CL33" s="454"/>
      <c r="CM33" s="454"/>
      <c r="CN33" s="454"/>
      <c r="CO33" s="454"/>
      <c r="CP33" s="454"/>
      <c r="CQ33" s="454"/>
      <c r="CR33" s="454"/>
      <c r="CS33" s="454"/>
      <c r="CT33" s="454"/>
      <c r="CU33" s="454"/>
      <c r="CV33" s="454"/>
      <c r="CW33" s="454"/>
      <c r="CX33" s="454"/>
      <c r="CY33" s="454"/>
      <c r="CZ33" s="454"/>
      <c r="DA33" s="454"/>
      <c r="DB33" s="454"/>
      <c r="DC33" s="454"/>
      <c r="DD33" s="454"/>
      <c r="DE33" s="454"/>
      <c r="DF33" s="454"/>
      <c r="DG33" s="454"/>
      <c r="DH33" s="454"/>
      <c r="DI33" s="454"/>
      <c r="DJ33" s="454"/>
      <c r="DK33" s="454"/>
      <c r="DL33" s="454"/>
      <c r="DM33" s="454"/>
      <c r="DN33" s="454"/>
      <c r="DO33" s="454"/>
      <c r="DP33" s="454"/>
      <c r="DQ33" s="454"/>
      <c r="DR33" s="454"/>
      <c r="DS33" s="454"/>
      <c r="DT33" s="454"/>
      <c r="DU33" s="454"/>
      <c r="DV33" s="454"/>
      <c r="DW33" s="454"/>
      <c r="DX33" s="454"/>
      <c r="DY33" s="454"/>
      <c r="DZ33" s="454"/>
    </row>
    <row r="34" spans="1:130" s="334" customFormat="1" ht="10.199999999999999">
      <c r="A34" s="497" t="s">
        <v>488</v>
      </c>
      <c r="B34" s="498" t="s">
        <v>489</v>
      </c>
      <c r="C34" s="430">
        <v>1</v>
      </c>
      <c r="D34" s="431">
        <v>202800</v>
      </c>
      <c r="E34" s="430"/>
      <c r="F34" s="431"/>
      <c r="G34" s="430"/>
      <c r="H34" s="431"/>
      <c r="I34" s="430">
        <v>0</v>
      </c>
      <c r="J34" s="430">
        <v>1</v>
      </c>
      <c r="K34" s="431">
        <v>202800</v>
      </c>
      <c r="L34" s="431">
        <v>5.7538001800468835E-2</v>
      </c>
      <c r="M34" s="431">
        <v>0.24570024570024571</v>
      </c>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4"/>
      <c r="CP34" s="454"/>
      <c r="CQ34" s="454"/>
      <c r="CR34" s="454"/>
      <c r="CS34" s="454"/>
      <c r="CT34" s="454"/>
      <c r="CU34" s="454"/>
      <c r="CV34" s="454"/>
      <c r="CW34" s="454"/>
      <c r="CX34" s="454"/>
      <c r="CY34" s="454"/>
      <c r="CZ34" s="454"/>
      <c r="DA34" s="454"/>
      <c r="DB34" s="454"/>
      <c r="DC34" s="454"/>
      <c r="DD34" s="454"/>
      <c r="DE34" s="454"/>
      <c r="DF34" s="454"/>
      <c r="DG34" s="454"/>
      <c r="DH34" s="454"/>
      <c r="DI34" s="454"/>
      <c r="DJ34" s="454"/>
      <c r="DK34" s="454"/>
      <c r="DL34" s="454"/>
      <c r="DM34" s="454"/>
      <c r="DN34" s="454"/>
      <c r="DO34" s="454"/>
      <c r="DP34" s="454"/>
      <c r="DQ34" s="454"/>
      <c r="DR34" s="454"/>
      <c r="DS34" s="454"/>
      <c r="DT34" s="454"/>
      <c r="DU34" s="454"/>
      <c r="DV34" s="454"/>
      <c r="DW34" s="454"/>
      <c r="DX34" s="454"/>
      <c r="DY34" s="454"/>
      <c r="DZ34" s="454"/>
    </row>
    <row r="35" spans="1:130" s="334" customFormat="1" ht="10.199999999999999">
      <c r="A35" s="499" t="s">
        <v>74</v>
      </c>
      <c r="B35" s="500" t="s">
        <v>75</v>
      </c>
      <c r="C35" s="432">
        <v>1</v>
      </c>
      <c r="D35" s="433">
        <v>2699000</v>
      </c>
      <c r="E35" s="432"/>
      <c r="F35" s="433"/>
      <c r="G35" s="432"/>
      <c r="H35" s="433"/>
      <c r="I35" s="432">
        <v>0</v>
      </c>
      <c r="J35" s="432">
        <v>1</v>
      </c>
      <c r="K35" s="433">
        <v>2699000</v>
      </c>
      <c r="L35" s="433">
        <v>0.76575476755160443</v>
      </c>
      <c r="M35" s="433">
        <v>0.24570024570024571</v>
      </c>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B35" s="454"/>
      <c r="BC35" s="454"/>
      <c r="BD35" s="454"/>
      <c r="BE35" s="454"/>
      <c r="BF35" s="454"/>
      <c r="BG35" s="454"/>
      <c r="BH35" s="454"/>
      <c r="BI35" s="454"/>
      <c r="BJ35" s="454"/>
      <c r="BK35" s="454"/>
      <c r="BL35" s="454"/>
      <c r="BM35" s="454"/>
      <c r="BN35" s="454"/>
      <c r="BO35" s="454"/>
      <c r="BP35" s="454"/>
      <c r="BQ35" s="454"/>
      <c r="BR35" s="454"/>
      <c r="BS35" s="454"/>
      <c r="BT35" s="454"/>
      <c r="BU35" s="454"/>
      <c r="BV35" s="454"/>
      <c r="BW35" s="454"/>
      <c r="BX35" s="454"/>
      <c r="BY35" s="454"/>
      <c r="BZ35" s="454"/>
      <c r="CA35" s="454"/>
      <c r="CB35" s="454"/>
      <c r="CC35" s="454"/>
      <c r="CD35" s="454"/>
      <c r="CE35" s="454"/>
      <c r="CF35" s="454"/>
      <c r="CG35" s="454"/>
      <c r="CH35" s="454"/>
      <c r="CI35" s="454"/>
      <c r="CJ35" s="454"/>
      <c r="CK35" s="454"/>
      <c r="CL35" s="454"/>
      <c r="CM35" s="454"/>
      <c r="CN35" s="454"/>
      <c r="CO35" s="454"/>
      <c r="CP35" s="454"/>
      <c r="CQ35" s="454"/>
      <c r="CR35" s="454"/>
      <c r="CS35" s="454"/>
      <c r="CT35" s="454"/>
      <c r="CU35" s="454"/>
      <c r="CV35" s="454"/>
      <c r="CW35" s="454"/>
      <c r="CX35" s="454"/>
      <c r="CY35" s="454"/>
      <c r="CZ35" s="454"/>
      <c r="DA35" s="454"/>
      <c r="DB35" s="454"/>
      <c r="DC35" s="454"/>
      <c r="DD35" s="454"/>
      <c r="DE35" s="454"/>
      <c r="DF35" s="454"/>
      <c r="DG35" s="454"/>
      <c r="DH35" s="454"/>
      <c r="DI35" s="454"/>
      <c r="DJ35" s="454"/>
      <c r="DK35" s="454"/>
      <c r="DL35" s="454"/>
      <c r="DM35" s="454"/>
      <c r="DN35" s="454"/>
      <c r="DO35" s="454"/>
      <c r="DP35" s="454"/>
      <c r="DQ35" s="454"/>
      <c r="DR35" s="454"/>
      <c r="DS35" s="454"/>
      <c r="DT35" s="454"/>
      <c r="DU35" s="454"/>
      <c r="DV35" s="454"/>
      <c r="DW35" s="454"/>
      <c r="DX35" s="454"/>
      <c r="DY35" s="454"/>
      <c r="DZ35" s="454"/>
    </row>
    <row r="36" spans="1:130" s="334" customFormat="1" ht="10.199999999999999">
      <c r="A36" s="497" t="s">
        <v>80</v>
      </c>
      <c r="B36" s="498" t="s">
        <v>81</v>
      </c>
      <c r="C36" s="430">
        <v>20</v>
      </c>
      <c r="D36" s="431">
        <v>13285276.969999999</v>
      </c>
      <c r="E36" s="430"/>
      <c r="F36" s="431"/>
      <c r="G36" s="430"/>
      <c r="H36" s="431"/>
      <c r="I36" s="430">
        <v>0</v>
      </c>
      <c r="J36" s="430">
        <v>20</v>
      </c>
      <c r="K36" s="431">
        <v>13285276.969999999</v>
      </c>
      <c r="L36" s="431">
        <v>3.7692716480255779</v>
      </c>
      <c r="M36" s="431">
        <v>4.9140049140049138</v>
      </c>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4"/>
      <c r="BI36" s="454"/>
      <c r="BJ36" s="454"/>
      <c r="BK36" s="454"/>
      <c r="BL36" s="454"/>
      <c r="BM36" s="454"/>
      <c r="BN36" s="454"/>
      <c r="BO36" s="454"/>
      <c r="BP36" s="454"/>
      <c r="BQ36" s="454"/>
      <c r="BR36" s="454"/>
      <c r="BS36" s="454"/>
      <c r="BT36" s="454"/>
      <c r="BU36" s="454"/>
      <c r="BV36" s="454"/>
      <c r="BW36" s="454"/>
      <c r="BX36" s="454"/>
      <c r="BY36" s="454"/>
      <c r="BZ36" s="454"/>
      <c r="CA36" s="454"/>
      <c r="CB36" s="454"/>
      <c r="CC36" s="454"/>
      <c r="CD36" s="454"/>
      <c r="CE36" s="454"/>
      <c r="CF36" s="454"/>
      <c r="CG36" s="454"/>
      <c r="CH36" s="454"/>
      <c r="CI36" s="454"/>
      <c r="CJ36" s="454"/>
      <c r="CK36" s="454"/>
      <c r="CL36" s="454"/>
      <c r="CM36" s="454"/>
      <c r="CN36" s="454"/>
      <c r="CO36" s="454"/>
      <c r="CP36" s="454"/>
      <c r="CQ36" s="454"/>
      <c r="CR36" s="454"/>
      <c r="CS36" s="454"/>
      <c r="CT36" s="454"/>
      <c r="CU36" s="454"/>
      <c r="CV36" s="454"/>
      <c r="CW36" s="454"/>
      <c r="CX36" s="454"/>
      <c r="CY36" s="454"/>
      <c r="CZ36" s="454"/>
      <c r="DA36" s="454"/>
      <c r="DB36" s="454"/>
      <c r="DC36" s="454"/>
      <c r="DD36" s="454"/>
      <c r="DE36" s="454"/>
      <c r="DF36" s="454"/>
      <c r="DG36" s="454"/>
      <c r="DH36" s="454"/>
      <c r="DI36" s="454"/>
      <c r="DJ36" s="454"/>
      <c r="DK36" s="454"/>
      <c r="DL36" s="454"/>
      <c r="DM36" s="454"/>
      <c r="DN36" s="454"/>
      <c r="DO36" s="454"/>
      <c r="DP36" s="454"/>
      <c r="DQ36" s="454"/>
      <c r="DR36" s="454"/>
      <c r="DS36" s="454"/>
      <c r="DT36" s="454"/>
      <c r="DU36" s="454"/>
      <c r="DV36" s="454"/>
      <c r="DW36" s="454"/>
      <c r="DX36" s="454"/>
      <c r="DY36" s="454"/>
      <c r="DZ36" s="454"/>
    </row>
    <row r="37" spans="1:130" s="334" customFormat="1" ht="10.199999999999999">
      <c r="A37" s="499" t="s">
        <v>82</v>
      </c>
      <c r="B37" s="500" t="s">
        <v>83</v>
      </c>
      <c r="C37" s="432">
        <v>1</v>
      </c>
      <c r="D37" s="433">
        <v>346645.2</v>
      </c>
      <c r="E37" s="432"/>
      <c r="F37" s="433"/>
      <c r="G37" s="432"/>
      <c r="H37" s="433"/>
      <c r="I37" s="432">
        <v>0</v>
      </c>
      <c r="J37" s="432">
        <v>1</v>
      </c>
      <c r="K37" s="433">
        <v>346645.2</v>
      </c>
      <c r="L37" s="433">
        <v>9.8349468154456998E-2</v>
      </c>
      <c r="M37" s="433">
        <v>0.24570024570024571</v>
      </c>
      <c r="N37" s="454"/>
      <c r="O37" s="455">
        <f>D37-46596000.18</f>
        <v>-46249354.979999997</v>
      </c>
      <c r="P37" s="454"/>
      <c r="Q37" s="454"/>
      <c r="R37" s="454"/>
      <c r="S37" s="454"/>
      <c r="T37" s="454"/>
      <c r="U37" s="454"/>
      <c r="V37" s="454"/>
      <c r="W37" s="454"/>
      <c r="X37" s="454"/>
      <c r="Y37" s="454"/>
      <c r="Z37" s="454"/>
      <c r="AA37" s="454"/>
      <c r="AB37" s="454"/>
      <c r="AC37" s="454"/>
      <c r="AD37" s="454"/>
      <c r="AE37" s="454"/>
      <c r="AF37" s="454"/>
      <c r="AG37" s="454"/>
      <c r="AH37" s="454"/>
      <c r="AI37" s="454"/>
      <c r="AJ37" s="454"/>
      <c r="AK37" s="454"/>
      <c r="AL37" s="454"/>
      <c r="AM37" s="454"/>
      <c r="AN37" s="454"/>
      <c r="AO37" s="454"/>
      <c r="AP37" s="454"/>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54"/>
      <c r="CI37" s="454"/>
      <c r="CJ37" s="454"/>
      <c r="CK37" s="454"/>
      <c r="CL37" s="454"/>
      <c r="CM37" s="454"/>
      <c r="CN37" s="454"/>
      <c r="CO37" s="454"/>
      <c r="CP37" s="454"/>
      <c r="CQ37" s="454"/>
      <c r="CR37" s="454"/>
      <c r="CS37" s="454"/>
      <c r="CT37" s="454"/>
      <c r="CU37" s="454"/>
      <c r="CV37" s="454"/>
      <c r="CW37" s="454"/>
      <c r="CX37" s="454"/>
      <c r="CY37" s="454"/>
      <c r="CZ37" s="454"/>
      <c r="DA37" s="454"/>
      <c r="DB37" s="454"/>
      <c r="DC37" s="454"/>
      <c r="DD37" s="454"/>
      <c r="DE37" s="454"/>
      <c r="DF37" s="454"/>
      <c r="DG37" s="454"/>
      <c r="DH37" s="454"/>
      <c r="DI37" s="454"/>
      <c r="DJ37" s="454"/>
      <c r="DK37" s="454"/>
      <c r="DL37" s="454"/>
      <c r="DM37" s="454"/>
      <c r="DN37" s="454"/>
      <c r="DO37" s="454"/>
      <c r="DP37" s="454"/>
      <c r="DQ37" s="454"/>
      <c r="DR37" s="454"/>
      <c r="DS37" s="454"/>
      <c r="DT37" s="454"/>
      <c r="DU37" s="454"/>
      <c r="DV37" s="454"/>
      <c r="DW37" s="454"/>
      <c r="DX37" s="454"/>
      <c r="DY37" s="454"/>
      <c r="DZ37" s="454"/>
    </row>
    <row r="38" spans="1:130" s="334" customFormat="1" ht="10.199999999999999">
      <c r="A38" s="497" t="s">
        <v>492</v>
      </c>
      <c r="B38" s="498" t="s">
        <v>493</v>
      </c>
      <c r="C38" s="430">
        <v>3</v>
      </c>
      <c r="D38" s="431">
        <v>834052.96</v>
      </c>
      <c r="E38" s="430"/>
      <c r="F38" s="431"/>
      <c r="G38" s="430"/>
      <c r="H38" s="431"/>
      <c r="I38" s="430">
        <v>0</v>
      </c>
      <c r="J38" s="430">
        <v>3</v>
      </c>
      <c r="K38" s="431">
        <v>834052.96</v>
      </c>
      <c r="L38" s="431">
        <v>0.23663580233809844</v>
      </c>
      <c r="M38" s="431">
        <v>0.73710073710073709</v>
      </c>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454"/>
      <c r="AY38" s="454"/>
      <c r="AZ38" s="454"/>
      <c r="BA38" s="454"/>
      <c r="BB38" s="454"/>
      <c r="BC38" s="454"/>
      <c r="BD38" s="454"/>
      <c r="BE38" s="454"/>
      <c r="BF38" s="454"/>
      <c r="BG38" s="454"/>
      <c r="BH38" s="454"/>
      <c r="BI38" s="454"/>
      <c r="BJ38" s="454"/>
      <c r="BK38" s="454"/>
      <c r="BL38" s="454"/>
      <c r="BM38" s="454"/>
      <c r="BN38" s="454"/>
      <c r="BO38" s="454"/>
      <c r="BP38" s="454"/>
      <c r="BQ38" s="454"/>
      <c r="BR38" s="454"/>
      <c r="BS38" s="454"/>
      <c r="BT38" s="454"/>
      <c r="BU38" s="454"/>
      <c r="BV38" s="454"/>
      <c r="BW38" s="454"/>
      <c r="BX38" s="454"/>
      <c r="BY38" s="454"/>
      <c r="BZ38" s="454"/>
      <c r="CA38" s="454"/>
      <c r="CB38" s="454"/>
      <c r="CC38" s="454"/>
      <c r="CD38" s="454"/>
      <c r="CE38" s="454"/>
      <c r="CF38" s="454"/>
      <c r="CG38" s="454"/>
      <c r="CH38" s="454"/>
      <c r="CI38" s="454"/>
      <c r="CJ38" s="454"/>
      <c r="CK38" s="454"/>
      <c r="CL38" s="454"/>
      <c r="CM38" s="454"/>
      <c r="CN38" s="454"/>
      <c r="CO38" s="454"/>
      <c r="CP38" s="454"/>
      <c r="CQ38" s="454"/>
      <c r="CR38" s="454"/>
      <c r="CS38" s="454"/>
      <c r="CT38" s="454"/>
      <c r="CU38" s="454"/>
      <c r="CV38" s="454"/>
      <c r="CW38" s="454"/>
      <c r="CX38" s="454"/>
      <c r="CY38" s="454"/>
      <c r="CZ38" s="454"/>
      <c r="DA38" s="454"/>
      <c r="DB38" s="454"/>
      <c r="DC38" s="454"/>
      <c r="DD38" s="454"/>
      <c r="DE38" s="454"/>
      <c r="DF38" s="454"/>
      <c r="DG38" s="454"/>
      <c r="DH38" s="454"/>
      <c r="DI38" s="454"/>
      <c r="DJ38" s="454"/>
      <c r="DK38" s="454"/>
      <c r="DL38" s="454"/>
      <c r="DM38" s="454"/>
      <c r="DN38" s="454"/>
      <c r="DO38" s="454"/>
      <c r="DP38" s="454"/>
      <c r="DQ38" s="454"/>
      <c r="DR38" s="454"/>
      <c r="DS38" s="454"/>
      <c r="DT38" s="454"/>
      <c r="DU38" s="454"/>
      <c r="DV38" s="454"/>
      <c r="DW38" s="454"/>
      <c r="DX38" s="454"/>
      <c r="DY38" s="454"/>
      <c r="DZ38" s="454"/>
    </row>
    <row r="39" spans="1:130" s="334" customFormat="1" ht="19.2">
      <c r="A39" s="499" t="s">
        <v>474</v>
      </c>
      <c r="B39" s="500" t="s">
        <v>475</v>
      </c>
      <c r="C39" s="432">
        <v>6</v>
      </c>
      <c r="D39" s="433">
        <v>390918</v>
      </c>
      <c r="E39" s="432"/>
      <c r="F39" s="433"/>
      <c r="G39" s="432"/>
      <c r="H39" s="433"/>
      <c r="I39" s="432">
        <v>0</v>
      </c>
      <c r="J39" s="432">
        <v>6</v>
      </c>
      <c r="K39" s="433">
        <v>390918</v>
      </c>
      <c r="L39" s="433">
        <v>0.11091045654751319</v>
      </c>
      <c r="M39" s="433">
        <v>1.4742014742014742</v>
      </c>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c r="BG39" s="454"/>
      <c r="BH39" s="454"/>
      <c r="BI39" s="454"/>
      <c r="BJ39" s="454"/>
      <c r="BK39" s="454"/>
      <c r="BL39" s="454"/>
      <c r="BM39" s="454"/>
      <c r="BN39" s="454"/>
      <c r="BO39" s="454"/>
      <c r="BP39" s="454"/>
      <c r="BQ39" s="454"/>
      <c r="BR39" s="454"/>
      <c r="BS39" s="454"/>
      <c r="BT39" s="454"/>
      <c r="BU39" s="454"/>
      <c r="BV39" s="454"/>
      <c r="BW39" s="454"/>
      <c r="BX39" s="454"/>
      <c r="BY39" s="454"/>
      <c r="BZ39" s="454"/>
      <c r="CA39" s="454"/>
      <c r="CB39" s="454"/>
      <c r="CC39" s="454"/>
      <c r="CD39" s="454"/>
      <c r="CE39" s="454"/>
      <c r="CF39" s="454"/>
      <c r="CG39" s="454"/>
      <c r="CH39" s="454"/>
      <c r="CI39" s="454"/>
      <c r="CJ39" s="454"/>
      <c r="CK39" s="454"/>
      <c r="CL39" s="454"/>
      <c r="CM39" s="454"/>
      <c r="CN39" s="454"/>
      <c r="CO39" s="454"/>
      <c r="CP39" s="454"/>
      <c r="CQ39" s="454"/>
      <c r="CR39" s="454"/>
      <c r="CS39" s="454"/>
      <c r="CT39" s="454"/>
      <c r="CU39" s="454"/>
      <c r="CV39" s="454"/>
      <c r="CW39" s="454"/>
      <c r="CX39" s="454"/>
      <c r="CY39" s="454"/>
      <c r="CZ39" s="454"/>
      <c r="DA39" s="454"/>
      <c r="DB39" s="454"/>
      <c r="DC39" s="454"/>
      <c r="DD39" s="454"/>
      <c r="DE39" s="454"/>
      <c r="DF39" s="454"/>
      <c r="DG39" s="454"/>
      <c r="DH39" s="454"/>
      <c r="DI39" s="454"/>
      <c r="DJ39" s="454"/>
      <c r="DK39" s="454"/>
      <c r="DL39" s="454"/>
      <c r="DM39" s="454"/>
      <c r="DN39" s="454"/>
      <c r="DO39" s="454"/>
      <c r="DP39" s="454"/>
      <c r="DQ39" s="454"/>
      <c r="DR39" s="454"/>
      <c r="DS39" s="454"/>
      <c r="DT39" s="454"/>
      <c r="DU39" s="454"/>
      <c r="DV39" s="454"/>
      <c r="DW39" s="454"/>
      <c r="DX39" s="454"/>
      <c r="DY39" s="454"/>
      <c r="DZ39" s="454"/>
    </row>
    <row r="40" spans="1:130" s="334" customFormat="1" ht="19.2">
      <c r="A40" s="497" t="s">
        <v>419</v>
      </c>
      <c r="B40" s="498" t="s">
        <v>420</v>
      </c>
      <c r="C40" s="430">
        <v>1</v>
      </c>
      <c r="D40" s="431">
        <v>1560000</v>
      </c>
      <c r="E40" s="430"/>
      <c r="F40" s="431"/>
      <c r="G40" s="430"/>
      <c r="H40" s="431"/>
      <c r="I40" s="430">
        <v>0</v>
      </c>
      <c r="J40" s="430">
        <v>1</v>
      </c>
      <c r="K40" s="431">
        <v>1560000</v>
      </c>
      <c r="L40" s="431">
        <v>0.44260001384976028</v>
      </c>
      <c r="M40" s="431">
        <v>0.24570024570024571</v>
      </c>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c r="BN40" s="454"/>
      <c r="BO40" s="454"/>
      <c r="BP40" s="454"/>
      <c r="BQ40" s="454"/>
      <c r="BR40" s="454"/>
      <c r="BS40" s="454"/>
      <c r="BT40" s="454"/>
      <c r="BU40" s="454"/>
      <c r="BV40" s="454"/>
      <c r="BW40" s="454"/>
      <c r="BX40" s="454"/>
      <c r="BY40" s="454"/>
      <c r="BZ40" s="454"/>
      <c r="CA40" s="454"/>
      <c r="CB40" s="454"/>
      <c r="CC40" s="454"/>
      <c r="CD40" s="454"/>
      <c r="CE40" s="454"/>
      <c r="CF40" s="454"/>
      <c r="CG40" s="454"/>
      <c r="CH40" s="454"/>
      <c r="CI40" s="454"/>
      <c r="CJ40" s="454"/>
      <c r="CK40" s="454"/>
      <c r="CL40" s="454"/>
      <c r="CM40" s="454"/>
      <c r="CN40" s="454"/>
      <c r="CO40" s="454"/>
      <c r="CP40" s="454"/>
      <c r="CQ40" s="454"/>
      <c r="CR40" s="454"/>
      <c r="CS40" s="454"/>
      <c r="CT40" s="454"/>
      <c r="CU40" s="454"/>
      <c r="CV40" s="454"/>
      <c r="CW40" s="454"/>
      <c r="CX40" s="454"/>
      <c r="CY40" s="454"/>
      <c r="CZ40" s="454"/>
      <c r="DA40" s="454"/>
      <c r="DB40" s="454"/>
      <c r="DC40" s="454"/>
      <c r="DD40" s="454"/>
      <c r="DE40" s="454"/>
      <c r="DF40" s="454"/>
      <c r="DG40" s="454"/>
      <c r="DH40" s="454"/>
      <c r="DI40" s="454"/>
      <c r="DJ40" s="454"/>
      <c r="DK40" s="454"/>
      <c r="DL40" s="454"/>
      <c r="DM40" s="454"/>
      <c r="DN40" s="454"/>
      <c r="DO40" s="454"/>
      <c r="DP40" s="454"/>
      <c r="DQ40" s="454"/>
      <c r="DR40" s="454"/>
      <c r="DS40" s="454"/>
      <c r="DT40" s="454"/>
      <c r="DU40" s="454"/>
      <c r="DV40" s="454"/>
      <c r="DW40" s="454"/>
      <c r="DX40" s="454"/>
      <c r="DY40" s="454"/>
      <c r="DZ40" s="454"/>
    </row>
    <row r="41" spans="1:130" s="334" customFormat="1" ht="10.199999999999999">
      <c r="A41" s="499" t="s">
        <v>88</v>
      </c>
      <c r="B41" s="500" t="s">
        <v>89</v>
      </c>
      <c r="C41" s="432">
        <v>9</v>
      </c>
      <c r="D41" s="433">
        <v>2758242.0499999993</v>
      </c>
      <c r="E41" s="432"/>
      <c r="F41" s="433"/>
      <c r="G41" s="432"/>
      <c r="H41" s="433"/>
      <c r="I41" s="432">
        <v>0</v>
      </c>
      <c r="J41" s="432">
        <v>9</v>
      </c>
      <c r="K41" s="433">
        <v>2758242.0499999993</v>
      </c>
      <c r="L41" s="433">
        <v>0.78256280098140441</v>
      </c>
      <c r="M41" s="433">
        <v>2.2113022113022112</v>
      </c>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c r="BE41" s="454"/>
      <c r="BF41" s="454"/>
      <c r="BG41" s="454"/>
      <c r="BH41" s="454"/>
      <c r="BI41" s="454"/>
      <c r="BJ41" s="454"/>
      <c r="BK41" s="454"/>
      <c r="BL41" s="454"/>
      <c r="BM41" s="454"/>
      <c r="BN41" s="454"/>
      <c r="BO41" s="454"/>
      <c r="BP41" s="454"/>
      <c r="BQ41" s="454"/>
      <c r="BR41" s="454"/>
      <c r="BS41" s="454"/>
      <c r="BT41" s="454"/>
      <c r="BU41" s="454"/>
      <c r="BV41" s="454"/>
      <c r="BW41" s="454"/>
      <c r="BX41" s="454"/>
      <c r="BY41" s="454"/>
      <c r="BZ41" s="454"/>
      <c r="CA41" s="454"/>
      <c r="CB41" s="454"/>
      <c r="CC41" s="454"/>
      <c r="CD41" s="454"/>
      <c r="CE41" s="454"/>
      <c r="CF41" s="454"/>
      <c r="CG41" s="454"/>
      <c r="CH41" s="454"/>
      <c r="CI41" s="454"/>
      <c r="CJ41" s="454"/>
      <c r="CK41" s="454"/>
      <c r="CL41" s="454"/>
      <c r="CM41" s="454"/>
      <c r="CN41" s="454"/>
      <c r="CO41" s="454"/>
      <c r="CP41" s="454"/>
      <c r="CQ41" s="454"/>
      <c r="CR41" s="454"/>
      <c r="CS41" s="454"/>
      <c r="CT41" s="454"/>
      <c r="CU41" s="454"/>
      <c r="CV41" s="454"/>
      <c r="CW41" s="454"/>
      <c r="CX41" s="454"/>
      <c r="CY41" s="454"/>
      <c r="CZ41" s="454"/>
      <c r="DA41" s="454"/>
      <c r="DB41" s="454"/>
      <c r="DC41" s="454"/>
      <c r="DD41" s="454"/>
      <c r="DE41" s="454"/>
      <c r="DF41" s="454"/>
      <c r="DG41" s="454"/>
      <c r="DH41" s="454"/>
      <c r="DI41" s="454"/>
      <c r="DJ41" s="454"/>
      <c r="DK41" s="454"/>
      <c r="DL41" s="454"/>
      <c r="DM41" s="454"/>
      <c r="DN41" s="454"/>
      <c r="DO41" s="454"/>
      <c r="DP41" s="454"/>
      <c r="DQ41" s="454"/>
      <c r="DR41" s="454"/>
      <c r="DS41" s="454"/>
      <c r="DT41" s="454"/>
      <c r="DU41" s="454"/>
      <c r="DV41" s="454"/>
      <c r="DW41" s="454"/>
      <c r="DX41" s="454"/>
      <c r="DY41" s="454"/>
      <c r="DZ41" s="454"/>
    </row>
    <row r="42" spans="1:130" s="334" customFormat="1" ht="10.199999999999999">
      <c r="A42" s="497" t="s">
        <v>435</v>
      </c>
      <c r="B42" s="498" t="s">
        <v>436</v>
      </c>
      <c r="C42" s="430">
        <v>1</v>
      </c>
      <c r="D42" s="431">
        <v>1170133.3600000001</v>
      </c>
      <c r="E42" s="430"/>
      <c r="F42" s="431"/>
      <c r="G42" s="430"/>
      <c r="H42" s="431"/>
      <c r="I42" s="430">
        <v>0</v>
      </c>
      <c r="J42" s="430">
        <v>1</v>
      </c>
      <c r="K42" s="431">
        <v>1170133.3600000001</v>
      </c>
      <c r="L42" s="431">
        <v>0.33198784701414524</v>
      </c>
      <c r="M42" s="431">
        <v>0.24570024570024571</v>
      </c>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54"/>
      <c r="BT42" s="454"/>
      <c r="BU42" s="454"/>
      <c r="BV42" s="454"/>
      <c r="BW42" s="454"/>
      <c r="BX42" s="454"/>
      <c r="BY42" s="454"/>
      <c r="BZ42" s="454"/>
      <c r="CA42" s="454"/>
      <c r="CB42" s="454"/>
      <c r="CC42" s="454"/>
      <c r="CD42" s="454"/>
      <c r="CE42" s="454"/>
      <c r="CF42" s="454"/>
      <c r="CG42" s="454"/>
      <c r="CH42" s="454"/>
      <c r="CI42" s="454"/>
      <c r="CJ42" s="454"/>
      <c r="CK42" s="454"/>
      <c r="CL42" s="454"/>
      <c r="CM42" s="454"/>
      <c r="CN42" s="454"/>
      <c r="CO42" s="454"/>
      <c r="CP42" s="454"/>
      <c r="CQ42" s="454"/>
      <c r="CR42" s="454"/>
      <c r="CS42" s="454"/>
      <c r="CT42" s="454"/>
      <c r="CU42" s="454"/>
      <c r="CV42" s="454"/>
      <c r="CW42" s="454"/>
      <c r="CX42" s="454"/>
      <c r="CY42" s="454"/>
      <c r="CZ42" s="454"/>
      <c r="DA42" s="454"/>
      <c r="DB42" s="454"/>
      <c r="DC42" s="454"/>
      <c r="DD42" s="454"/>
      <c r="DE42" s="454"/>
      <c r="DF42" s="454"/>
      <c r="DG42" s="454"/>
      <c r="DH42" s="454"/>
      <c r="DI42" s="454"/>
      <c r="DJ42" s="454"/>
      <c r="DK42" s="454"/>
      <c r="DL42" s="454"/>
      <c r="DM42" s="454"/>
      <c r="DN42" s="454"/>
      <c r="DO42" s="454"/>
      <c r="DP42" s="454"/>
      <c r="DQ42" s="454"/>
      <c r="DR42" s="454"/>
      <c r="DS42" s="454"/>
      <c r="DT42" s="454"/>
      <c r="DU42" s="454"/>
      <c r="DV42" s="454"/>
      <c r="DW42" s="454"/>
      <c r="DX42" s="454"/>
      <c r="DY42" s="454"/>
      <c r="DZ42" s="454"/>
    </row>
    <row r="43" spans="1:130" s="334" customFormat="1" ht="10.199999999999999">
      <c r="A43" s="499" t="s">
        <v>92</v>
      </c>
      <c r="B43" s="500" t="s">
        <v>93</v>
      </c>
      <c r="C43" s="432">
        <v>3</v>
      </c>
      <c r="D43" s="433">
        <v>4761886.37</v>
      </c>
      <c r="E43" s="432"/>
      <c r="F43" s="433"/>
      <c r="G43" s="432"/>
      <c r="H43" s="433"/>
      <c r="I43" s="432">
        <v>0</v>
      </c>
      <c r="J43" s="432">
        <v>3</v>
      </c>
      <c r="K43" s="433">
        <v>4761886.37</v>
      </c>
      <c r="L43" s="433">
        <v>1.3510326752006312</v>
      </c>
      <c r="M43" s="433">
        <v>0.73710073710073709</v>
      </c>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454"/>
      <c r="CF43" s="454"/>
      <c r="CG43" s="454"/>
      <c r="CH43" s="454"/>
      <c r="CI43" s="454"/>
      <c r="CJ43" s="454"/>
      <c r="CK43" s="454"/>
      <c r="CL43" s="454"/>
      <c r="CM43" s="454"/>
      <c r="CN43" s="454"/>
      <c r="CO43" s="454"/>
      <c r="CP43" s="454"/>
      <c r="CQ43" s="454"/>
      <c r="CR43" s="454"/>
      <c r="CS43" s="454"/>
      <c r="CT43" s="454"/>
      <c r="CU43" s="454"/>
      <c r="CV43" s="454"/>
      <c r="CW43" s="454"/>
      <c r="CX43" s="454"/>
      <c r="CY43" s="454"/>
      <c r="CZ43" s="454"/>
      <c r="DA43" s="454"/>
      <c r="DB43" s="454"/>
      <c r="DC43" s="454"/>
      <c r="DD43" s="454"/>
      <c r="DE43" s="454"/>
      <c r="DF43" s="454"/>
      <c r="DG43" s="454"/>
      <c r="DH43" s="454"/>
      <c r="DI43" s="454"/>
      <c r="DJ43" s="454"/>
      <c r="DK43" s="454"/>
      <c r="DL43" s="454"/>
      <c r="DM43" s="454"/>
      <c r="DN43" s="454"/>
      <c r="DO43" s="454"/>
      <c r="DP43" s="454"/>
      <c r="DQ43" s="454"/>
      <c r="DR43" s="454"/>
      <c r="DS43" s="454"/>
      <c r="DT43" s="454"/>
      <c r="DU43" s="454"/>
      <c r="DV43" s="454"/>
      <c r="DW43" s="454"/>
      <c r="DX43" s="454"/>
      <c r="DY43" s="454"/>
      <c r="DZ43" s="454"/>
    </row>
    <row r="44" spans="1:130" s="334" customFormat="1" ht="10.199999999999999">
      <c r="A44" s="497" t="s">
        <v>94</v>
      </c>
      <c r="B44" s="498" t="s">
        <v>95</v>
      </c>
      <c r="C44" s="430">
        <v>1</v>
      </c>
      <c r="D44" s="431">
        <v>2326205.91</v>
      </c>
      <c r="E44" s="430"/>
      <c r="F44" s="431"/>
      <c r="G44" s="430"/>
      <c r="H44" s="431"/>
      <c r="I44" s="430">
        <v>0</v>
      </c>
      <c r="J44" s="430">
        <v>1</v>
      </c>
      <c r="K44" s="431">
        <v>2326205.91</v>
      </c>
      <c r="L44" s="431">
        <v>0.65998638973294499</v>
      </c>
      <c r="M44" s="431">
        <v>0.24570024570024571</v>
      </c>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454"/>
      <c r="CF44" s="454"/>
      <c r="CG44" s="454"/>
      <c r="CH44" s="454"/>
      <c r="CI44" s="454"/>
      <c r="CJ44" s="454"/>
      <c r="CK44" s="454"/>
      <c r="CL44" s="454"/>
      <c r="CM44" s="454"/>
      <c r="CN44" s="454"/>
      <c r="CO44" s="454"/>
      <c r="CP44" s="454"/>
      <c r="CQ44" s="454"/>
      <c r="CR44" s="454"/>
      <c r="CS44" s="454"/>
      <c r="CT44" s="454"/>
      <c r="CU44" s="454"/>
      <c r="CV44" s="454"/>
      <c r="CW44" s="454"/>
      <c r="CX44" s="454"/>
      <c r="CY44" s="454"/>
      <c r="CZ44" s="454"/>
      <c r="DA44" s="454"/>
      <c r="DB44" s="454"/>
      <c r="DC44" s="454"/>
      <c r="DD44" s="454"/>
      <c r="DE44" s="454"/>
      <c r="DF44" s="454"/>
      <c r="DG44" s="454"/>
      <c r="DH44" s="454"/>
      <c r="DI44" s="454"/>
      <c r="DJ44" s="454"/>
      <c r="DK44" s="454"/>
      <c r="DL44" s="454"/>
      <c r="DM44" s="454"/>
      <c r="DN44" s="454"/>
      <c r="DO44" s="454"/>
      <c r="DP44" s="454"/>
      <c r="DQ44" s="454"/>
      <c r="DR44" s="454"/>
      <c r="DS44" s="454"/>
      <c r="DT44" s="454"/>
      <c r="DU44" s="454"/>
      <c r="DV44" s="454"/>
      <c r="DW44" s="454"/>
      <c r="DX44" s="454"/>
      <c r="DY44" s="454"/>
      <c r="DZ44" s="454"/>
    </row>
    <row r="45" spans="1:130" s="334" customFormat="1" ht="19.2">
      <c r="A45" s="499" t="s">
        <v>96</v>
      </c>
      <c r="B45" s="500" t="s">
        <v>97</v>
      </c>
      <c r="C45" s="432">
        <v>15</v>
      </c>
      <c r="D45" s="433">
        <v>25713044.710000001</v>
      </c>
      <c r="E45" s="432"/>
      <c r="F45" s="433"/>
      <c r="G45" s="432"/>
      <c r="H45" s="433"/>
      <c r="I45" s="432">
        <v>1</v>
      </c>
      <c r="J45" s="432">
        <v>16</v>
      </c>
      <c r="K45" s="433">
        <v>25713044.710000001</v>
      </c>
      <c r="L45" s="433">
        <v>7.295252528695837</v>
      </c>
      <c r="M45" s="433">
        <v>3.9312039312039313</v>
      </c>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4"/>
      <c r="AY45" s="454"/>
      <c r="AZ45" s="454"/>
      <c r="BA45" s="454"/>
      <c r="BB45" s="454"/>
      <c r="BC45" s="454"/>
      <c r="BD45" s="454"/>
      <c r="BE45" s="454"/>
      <c r="BF45" s="454"/>
      <c r="BG45" s="454"/>
      <c r="BH45" s="454"/>
      <c r="BI45" s="454"/>
      <c r="BJ45" s="454"/>
      <c r="BK45" s="454"/>
      <c r="BL45" s="454"/>
      <c r="BM45" s="454"/>
      <c r="BN45" s="454"/>
      <c r="BO45" s="454"/>
      <c r="BP45" s="454"/>
      <c r="BQ45" s="454"/>
      <c r="BR45" s="454"/>
      <c r="BS45" s="454"/>
      <c r="BT45" s="454"/>
      <c r="BU45" s="454"/>
      <c r="BV45" s="454"/>
      <c r="BW45" s="454"/>
      <c r="BX45" s="454"/>
      <c r="BY45" s="454"/>
      <c r="BZ45" s="454"/>
      <c r="CA45" s="454"/>
      <c r="CB45" s="454"/>
      <c r="CC45" s="454"/>
      <c r="CD45" s="454"/>
      <c r="CE45" s="454"/>
      <c r="CF45" s="454"/>
      <c r="CG45" s="454"/>
      <c r="CH45" s="454"/>
      <c r="CI45" s="454"/>
      <c r="CJ45" s="454"/>
      <c r="CK45" s="454"/>
      <c r="CL45" s="454"/>
      <c r="CM45" s="454"/>
      <c r="CN45" s="454"/>
      <c r="CO45" s="454"/>
      <c r="CP45" s="454"/>
      <c r="CQ45" s="454"/>
      <c r="CR45" s="454"/>
      <c r="CS45" s="454"/>
      <c r="CT45" s="454"/>
      <c r="CU45" s="454"/>
      <c r="CV45" s="454"/>
      <c r="CW45" s="454"/>
      <c r="CX45" s="454"/>
      <c r="CY45" s="454"/>
      <c r="CZ45" s="454"/>
      <c r="DA45" s="454"/>
      <c r="DB45" s="454"/>
      <c r="DC45" s="454"/>
      <c r="DD45" s="454"/>
      <c r="DE45" s="454"/>
      <c r="DF45" s="454"/>
      <c r="DG45" s="454"/>
      <c r="DH45" s="454"/>
      <c r="DI45" s="454"/>
      <c r="DJ45" s="454"/>
      <c r="DK45" s="454"/>
      <c r="DL45" s="454"/>
      <c r="DM45" s="454"/>
      <c r="DN45" s="454"/>
      <c r="DO45" s="454"/>
      <c r="DP45" s="454"/>
      <c r="DQ45" s="454"/>
      <c r="DR45" s="454"/>
      <c r="DS45" s="454"/>
      <c r="DT45" s="454"/>
      <c r="DU45" s="454"/>
      <c r="DV45" s="454"/>
      <c r="DW45" s="454"/>
      <c r="DX45" s="454"/>
      <c r="DY45" s="454"/>
      <c r="DZ45" s="454"/>
    </row>
    <row r="46" spans="1:130" s="334" customFormat="1" ht="10.199999999999999">
      <c r="A46" s="497" t="s">
        <v>98</v>
      </c>
      <c r="B46" s="498" t="s">
        <v>99</v>
      </c>
      <c r="C46" s="430">
        <v>2</v>
      </c>
      <c r="D46" s="431">
        <v>1831603.7200000002</v>
      </c>
      <c r="E46" s="430"/>
      <c r="F46" s="431"/>
      <c r="G46" s="430"/>
      <c r="H46" s="431"/>
      <c r="I46" s="430">
        <v>0</v>
      </c>
      <c r="J46" s="430">
        <v>2</v>
      </c>
      <c r="K46" s="431">
        <v>1831603.7200000002</v>
      </c>
      <c r="L46" s="431">
        <v>0.51965886656363625</v>
      </c>
      <c r="M46" s="431">
        <v>0.49140049140049141</v>
      </c>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454"/>
      <c r="BM46" s="454"/>
      <c r="BN46" s="454"/>
      <c r="BO46" s="454"/>
      <c r="BP46" s="454"/>
      <c r="BQ46" s="454"/>
      <c r="BR46" s="454"/>
      <c r="BS46" s="454"/>
      <c r="BT46" s="454"/>
      <c r="BU46" s="454"/>
      <c r="BV46" s="454"/>
      <c r="BW46" s="454"/>
      <c r="BX46" s="454"/>
      <c r="BY46" s="454"/>
      <c r="BZ46" s="454"/>
      <c r="CA46" s="454"/>
      <c r="CB46" s="454"/>
      <c r="CC46" s="454"/>
      <c r="CD46" s="454"/>
      <c r="CE46" s="454"/>
      <c r="CF46" s="454"/>
      <c r="CG46" s="454"/>
      <c r="CH46" s="454"/>
      <c r="CI46" s="454"/>
      <c r="CJ46" s="454"/>
      <c r="CK46" s="454"/>
      <c r="CL46" s="454"/>
      <c r="CM46" s="454"/>
      <c r="CN46" s="454"/>
      <c r="CO46" s="454"/>
      <c r="CP46" s="454"/>
      <c r="CQ46" s="454"/>
      <c r="CR46" s="454"/>
      <c r="CS46" s="454"/>
      <c r="CT46" s="454"/>
      <c r="CU46" s="454"/>
      <c r="CV46" s="454"/>
      <c r="CW46" s="454"/>
      <c r="CX46" s="454"/>
      <c r="CY46" s="454"/>
      <c r="CZ46" s="454"/>
      <c r="DA46" s="454"/>
      <c r="DB46" s="454"/>
      <c r="DC46" s="454"/>
      <c r="DD46" s="454"/>
      <c r="DE46" s="454"/>
      <c r="DF46" s="454"/>
      <c r="DG46" s="454"/>
      <c r="DH46" s="454"/>
      <c r="DI46" s="454"/>
      <c r="DJ46" s="454"/>
      <c r="DK46" s="454"/>
      <c r="DL46" s="454"/>
      <c r="DM46" s="454"/>
      <c r="DN46" s="454"/>
      <c r="DO46" s="454"/>
      <c r="DP46" s="454"/>
      <c r="DQ46" s="454"/>
      <c r="DR46" s="454"/>
      <c r="DS46" s="454"/>
      <c r="DT46" s="454"/>
      <c r="DU46" s="454"/>
      <c r="DV46" s="454"/>
      <c r="DW46" s="454"/>
      <c r="DX46" s="454"/>
      <c r="DY46" s="454"/>
      <c r="DZ46" s="454"/>
    </row>
    <row r="47" spans="1:130" s="334" customFormat="1" ht="10.199999999999999">
      <c r="A47" s="499" t="s">
        <v>100</v>
      </c>
      <c r="B47" s="500" t="s">
        <v>101</v>
      </c>
      <c r="C47" s="432">
        <v>4</v>
      </c>
      <c r="D47" s="433">
        <v>8948457.5999999996</v>
      </c>
      <c r="E47" s="432">
        <v>1</v>
      </c>
      <c r="F47" s="433">
        <v>136200</v>
      </c>
      <c r="G47" s="432"/>
      <c r="H47" s="433"/>
      <c r="I47" s="432">
        <v>0</v>
      </c>
      <c r="J47" s="432">
        <v>5</v>
      </c>
      <c r="K47" s="433">
        <v>9084657.5999999996</v>
      </c>
      <c r="L47" s="433">
        <v>2.5774804997309806</v>
      </c>
      <c r="M47" s="433">
        <v>1.2285012285012284</v>
      </c>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54"/>
      <c r="BZ47" s="454"/>
      <c r="CA47" s="454"/>
      <c r="CB47" s="454"/>
      <c r="CC47" s="454"/>
      <c r="CD47" s="454"/>
      <c r="CE47" s="454"/>
      <c r="CF47" s="454"/>
      <c r="CG47" s="454"/>
      <c r="CH47" s="454"/>
      <c r="CI47" s="454"/>
      <c r="CJ47" s="454"/>
      <c r="CK47" s="454"/>
      <c r="CL47" s="454"/>
      <c r="CM47" s="454"/>
      <c r="CN47" s="454"/>
      <c r="CO47" s="454"/>
      <c r="CP47" s="454"/>
      <c r="CQ47" s="454"/>
      <c r="CR47" s="454"/>
      <c r="CS47" s="454"/>
      <c r="CT47" s="454"/>
      <c r="CU47" s="454"/>
      <c r="CV47" s="454"/>
      <c r="CW47" s="454"/>
      <c r="CX47" s="454"/>
      <c r="CY47" s="454"/>
      <c r="CZ47" s="454"/>
      <c r="DA47" s="454"/>
      <c r="DB47" s="454"/>
      <c r="DC47" s="454"/>
      <c r="DD47" s="454"/>
      <c r="DE47" s="454"/>
      <c r="DF47" s="454"/>
      <c r="DG47" s="454"/>
      <c r="DH47" s="454"/>
      <c r="DI47" s="454"/>
      <c r="DJ47" s="454"/>
      <c r="DK47" s="454"/>
      <c r="DL47" s="454"/>
      <c r="DM47" s="454"/>
      <c r="DN47" s="454"/>
      <c r="DO47" s="454"/>
      <c r="DP47" s="454"/>
      <c r="DQ47" s="454"/>
      <c r="DR47" s="454"/>
      <c r="DS47" s="454"/>
      <c r="DT47" s="454"/>
      <c r="DU47" s="454"/>
      <c r="DV47" s="454"/>
      <c r="DW47" s="454"/>
      <c r="DX47" s="454"/>
      <c r="DY47" s="454"/>
      <c r="DZ47" s="454"/>
    </row>
    <row r="48" spans="1:130" s="334" customFormat="1" ht="19.2">
      <c r="A48" s="497" t="s">
        <v>439</v>
      </c>
      <c r="B48" s="498" t="s">
        <v>440</v>
      </c>
      <c r="C48" s="430">
        <v>2</v>
      </c>
      <c r="D48" s="431">
        <v>9297864</v>
      </c>
      <c r="E48" s="430"/>
      <c r="F48" s="431"/>
      <c r="G48" s="430"/>
      <c r="H48" s="431"/>
      <c r="I48" s="430">
        <v>0</v>
      </c>
      <c r="J48" s="430">
        <v>2</v>
      </c>
      <c r="K48" s="431">
        <v>9297864</v>
      </c>
      <c r="L48" s="431">
        <v>2.6379709840853764</v>
      </c>
      <c r="M48" s="431">
        <v>0.49140049140049141</v>
      </c>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F48" s="454"/>
      <c r="CG48" s="454"/>
      <c r="CH48" s="454"/>
      <c r="CI48" s="454"/>
      <c r="CJ48" s="454"/>
      <c r="CK48" s="454"/>
      <c r="CL48" s="454"/>
      <c r="CM48" s="454"/>
      <c r="CN48" s="454"/>
      <c r="CO48" s="454"/>
      <c r="CP48" s="454"/>
      <c r="CQ48" s="454"/>
      <c r="CR48" s="454"/>
      <c r="CS48" s="454"/>
      <c r="CT48" s="454"/>
      <c r="CU48" s="454"/>
      <c r="CV48" s="454"/>
      <c r="CW48" s="454"/>
      <c r="CX48" s="454"/>
      <c r="CY48" s="454"/>
      <c r="CZ48" s="454"/>
      <c r="DA48" s="454"/>
      <c r="DB48" s="454"/>
      <c r="DC48" s="454"/>
      <c r="DD48" s="454"/>
      <c r="DE48" s="454"/>
      <c r="DF48" s="454"/>
      <c r="DG48" s="454"/>
      <c r="DH48" s="454"/>
      <c r="DI48" s="454"/>
      <c r="DJ48" s="454"/>
      <c r="DK48" s="454"/>
      <c r="DL48" s="454"/>
      <c r="DM48" s="454"/>
      <c r="DN48" s="454"/>
      <c r="DO48" s="454"/>
      <c r="DP48" s="454"/>
      <c r="DQ48" s="454"/>
      <c r="DR48" s="454"/>
      <c r="DS48" s="454"/>
      <c r="DT48" s="454"/>
      <c r="DU48" s="454"/>
      <c r="DV48" s="454"/>
      <c r="DW48" s="454"/>
      <c r="DX48" s="454"/>
      <c r="DY48" s="454"/>
      <c r="DZ48" s="454"/>
    </row>
    <row r="49" spans="1:130" s="334" customFormat="1" ht="23.4" customHeight="1">
      <c r="A49" s="499" t="s">
        <v>689</v>
      </c>
      <c r="B49" s="500" t="s">
        <v>690</v>
      </c>
      <c r="C49" s="432">
        <v>1</v>
      </c>
      <c r="D49" s="433">
        <v>1710830</v>
      </c>
      <c r="E49" s="432"/>
      <c r="F49" s="433"/>
      <c r="G49" s="432"/>
      <c r="H49" s="433"/>
      <c r="I49" s="432">
        <v>0</v>
      </c>
      <c r="J49" s="432">
        <v>1</v>
      </c>
      <c r="K49" s="433">
        <v>1710830</v>
      </c>
      <c r="L49" s="433">
        <v>0.48539319339396497</v>
      </c>
      <c r="M49" s="433">
        <v>0.24570024570024571</v>
      </c>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454"/>
      <c r="CF49" s="454"/>
      <c r="CG49" s="454"/>
      <c r="CH49" s="454"/>
      <c r="CI49" s="454"/>
      <c r="CJ49" s="454"/>
      <c r="CK49" s="454"/>
      <c r="CL49" s="454"/>
      <c r="CM49" s="454"/>
      <c r="CN49" s="454"/>
      <c r="CO49" s="454"/>
      <c r="CP49" s="454"/>
      <c r="CQ49" s="454"/>
      <c r="CR49" s="454"/>
      <c r="CS49" s="454"/>
      <c r="CT49" s="454"/>
      <c r="CU49" s="454"/>
      <c r="CV49" s="454"/>
      <c r="CW49" s="454"/>
      <c r="CX49" s="454"/>
      <c r="CY49" s="454"/>
      <c r="CZ49" s="454"/>
      <c r="DA49" s="454"/>
      <c r="DB49" s="454"/>
      <c r="DC49" s="454"/>
      <c r="DD49" s="454"/>
      <c r="DE49" s="454"/>
      <c r="DF49" s="454"/>
      <c r="DG49" s="454"/>
      <c r="DH49" s="454"/>
      <c r="DI49" s="454"/>
      <c r="DJ49" s="454"/>
      <c r="DK49" s="454"/>
      <c r="DL49" s="454"/>
      <c r="DM49" s="454"/>
      <c r="DN49" s="454"/>
      <c r="DO49" s="454"/>
      <c r="DP49" s="454"/>
      <c r="DQ49" s="454"/>
      <c r="DR49" s="454"/>
      <c r="DS49" s="454"/>
      <c r="DT49" s="454"/>
      <c r="DU49" s="454"/>
      <c r="DV49" s="454"/>
      <c r="DW49" s="454"/>
      <c r="DX49" s="454"/>
      <c r="DY49" s="454"/>
      <c r="DZ49" s="454"/>
    </row>
    <row r="50" spans="1:130" s="334" customFormat="1" ht="10.199999999999999">
      <c r="A50" s="497" t="s">
        <v>691</v>
      </c>
      <c r="B50" s="498" t="s">
        <v>692</v>
      </c>
      <c r="C50" s="430">
        <v>1</v>
      </c>
      <c r="D50" s="431">
        <v>3759500.4</v>
      </c>
      <c r="E50" s="430"/>
      <c r="F50" s="431"/>
      <c r="G50" s="430"/>
      <c r="H50" s="431"/>
      <c r="I50" s="430">
        <v>0</v>
      </c>
      <c r="J50" s="430">
        <v>1</v>
      </c>
      <c r="K50" s="431">
        <v>3759500.4</v>
      </c>
      <c r="L50" s="431">
        <v>1.0666377750693457</v>
      </c>
      <c r="M50" s="431">
        <v>0.24570024570024571</v>
      </c>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F50" s="454"/>
      <c r="CG50" s="454"/>
      <c r="CH50" s="454"/>
      <c r="CI50" s="454"/>
      <c r="CJ50" s="454"/>
      <c r="CK50" s="454"/>
      <c r="CL50" s="454"/>
      <c r="CM50" s="454"/>
      <c r="CN50" s="454"/>
      <c r="CO50" s="454"/>
      <c r="CP50" s="454"/>
      <c r="CQ50" s="454"/>
      <c r="CR50" s="454"/>
      <c r="CS50" s="454"/>
      <c r="CT50" s="454"/>
      <c r="CU50" s="454"/>
      <c r="CV50" s="454"/>
      <c r="CW50" s="454"/>
      <c r="CX50" s="454"/>
      <c r="CY50" s="454"/>
      <c r="CZ50" s="454"/>
      <c r="DA50" s="454"/>
      <c r="DB50" s="454"/>
      <c r="DC50" s="454"/>
      <c r="DD50" s="454"/>
      <c r="DE50" s="454"/>
      <c r="DF50" s="454"/>
      <c r="DG50" s="454"/>
      <c r="DH50" s="454"/>
      <c r="DI50" s="454"/>
      <c r="DJ50" s="454"/>
      <c r="DK50" s="454"/>
      <c r="DL50" s="454"/>
      <c r="DM50" s="454"/>
      <c r="DN50" s="454"/>
      <c r="DO50" s="454"/>
      <c r="DP50" s="454"/>
      <c r="DQ50" s="454"/>
      <c r="DR50" s="454"/>
      <c r="DS50" s="454"/>
      <c r="DT50" s="454"/>
      <c r="DU50" s="454"/>
      <c r="DV50" s="454"/>
      <c r="DW50" s="454"/>
      <c r="DX50" s="454"/>
      <c r="DY50" s="454"/>
      <c r="DZ50" s="454"/>
    </row>
    <row r="51" spans="1:130" s="334" customFormat="1" ht="10.199999999999999">
      <c r="A51" s="499" t="s">
        <v>643</v>
      </c>
      <c r="B51" s="500" t="s">
        <v>644</v>
      </c>
      <c r="C51" s="432">
        <v>1</v>
      </c>
      <c r="D51" s="433">
        <v>351043.2</v>
      </c>
      <c r="E51" s="432"/>
      <c r="F51" s="433"/>
      <c r="G51" s="432"/>
      <c r="H51" s="433"/>
      <c r="I51" s="432">
        <v>0</v>
      </c>
      <c r="J51" s="432">
        <v>1</v>
      </c>
      <c r="K51" s="433">
        <v>351043.2</v>
      </c>
      <c r="L51" s="433">
        <v>9.9597259731964205E-2</v>
      </c>
      <c r="M51" s="433">
        <v>0.24570024570024571</v>
      </c>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c r="CR51" s="454"/>
      <c r="CS51" s="454"/>
      <c r="CT51" s="454"/>
      <c r="CU51" s="454"/>
      <c r="CV51" s="454"/>
      <c r="CW51" s="454"/>
      <c r="CX51" s="454"/>
      <c r="CY51" s="454"/>
      <c r="CZ51" s="454"/>
      <c r="DA51" s="454"/>
      <c r="DB51" s="454"/>
      <c r="DC51" s="454"/>
      <c r="DD51" s="454"/>
      <c r="DE51" s="454"/>
      <c r="DF51" s="454"/>
      <c r="DG51" s="454"/>
      <c r="DH51" s="454"/>
      <c r="DI51" s="454"/>
      <c r="DJ51" s="454"/>
      <c r="DK51" s="454"/>
      <c r="DL51" s="454"/>
      <c r="DM51" s="454"/>
      <c r="DN51" s="454"/>
      <c r="DO51" s="454"/>
      <c r="DP51" s="454"/>
      <c r="DQ51" s="454"/>
      <c r="DR51" s="454"/>
      <c r="DS51" s="454"/>
      <c r="DT51" s="454"/>
      <c r="DU51" s="454"/>
      <c r="DV51" s="454"/>
      <c r="DW51" s="454"/>
      <c r="DX51" s="454"/>
      <c r="DY51" s="454"/>
      <c r="DZ51" s="454"/>
    </row>
    <row r="52" spans="1:130" s="334" customFormat="1" ht="10.199999999999999">
      <c r="A52" s="497" t="s">
        <v>645</v>
      </c>
      <c r="B52" s="498" t="s">
        <v>646</v>
      </c>
      <c r="C52" s="430">
        <v>2</v>
      </c>
      <c r="D52" s="431">
        <v>2979900</v>
      </c>
      <c r="E52" s="430"/>
      <c r="F52" s="431"/>
      <c r="G52" s="430"/>
      <c r="H52" s="431"/>
      <c r="I52" s="430">
        <v>0</v>
      </c>
      <c r="J52" s="430">
        <v>2</v>
      </c>
      <c r="K52" s="431">
        <v>2979900</v>
      </c>
      <c r="L52" s="431">
        <v>0.84545114184032089</v>
      </c>
      <c r="M52" s="431">
        <v>0.49140049140049141</v>
      </c>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c r="CR52" s="454"/>
      <c r="CS52" s="454"/>
      <c r="CT52" s="454"/>
      <c r="CU52" s="454"/>
      <c r="CV52" s="454"/>
      <c r="CW52" s="454"/>
      <c r="CX52" s="454"/>
      <c r="CY52" s="454"/>
      <c r="CZ52" s="454"/>
      <c r="DA52" s="454"/>
      <c r="DB52" s="454"/>
      <c r="DC52" s="454"/>
      <c r="DD52" s="454"/>
      <c r="DE52" s="454"/>
      <c r="DF52" s="454"/>
      <c r="DG52" s="454"/>
      <c r="DH52" s="454"/>
      <c r="DI52" s="454"/>
      <c r="DJ52" s="454"/>
      <c r="DK52" s="454"/>
      <c r="DL52" s="454"/>
      <c r="DM52" s="454"/>
      <c r="DN52" s="454"/>
      <c r="DO52" s="454"/>
      <c r="DP52" s="454"/>
      <c r="DQ52" s="454"/>
      <c r="DR52" s="454"/>
      <c r="DS52" s="454"/>
      <c r="DT52" s="454"/>
      <c r="DU52" s="454"/>
      <c r="DV52" s="454"/>
      <c r="DW52" s="454"/>
      <c r="DX52" s="454"/>
      <c r="DY52" s="454"/>
      <c r="DZ52" s="454"/>
    </row>
    <row r="53" spans="1:130" s="334" customFormat="1" ht="10.199999999999999">
      <c r="A53" s="499" t="s">
        <v>647</v>
      </c>
      <c r="B53" s="500" t="s">
        <v>648</v>
      </c>
      <c r="C53" s="432">
        <v>1</v>
      </c>
      <c r="D53" s="433">
        <v>1150518</v>
      </c>
      <c r="E53" s="432"/>
      <c r="F53" s="433"/>
      <c r="G53" s="432"/>
      <c r="H53" s="433"/>
      <c r="I53" s="432">
        <v>0</v>
      </c>
      <c r="J53" s="432">
        <v>1</v>
      </c>
      <c r="K53" s="433">
        <v>1150518</v>
      </c>
      <c r="L53" s="433">
        <v>0.32642261713743492</v>
      </c>
      <c r="M53" s="433">
        <v>0.24570024570024571</v>
      </c>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c r="CU53" s="454"/>
      <c r="CV53" s="454"/>
      <c r="CW53" s="454"/>
      <c r="CX53" s="454"/>
      <c r="CY53" s="454"/>
      <c r="CZ53" s="454"/>
      <c r="DA53" s="454"/>
      <c r="DB53" s="454"/>
      <c r="DC53" s="454"/>
      <c r="DD53" s="454"/>
      <c r="DE53" s="454"/>
      <c r="DF53" s="454"/>
      <c r="DG53" s="454"/>
      <c r="DH53" s="454"/>
      <c r="DI53" s="454"/>
      <c r="DJ53" s="454"/>
      <c r="DK53" s="454"/>
      <c r="DL53" s="454"/>
      <c r="DM53" s="454"/>
      <c r="DN53" s="454"/>
      <c r="DO53" s="454"/>
      <c r="DP53" s="454"/>
      <c r="DQ53" s="454"/>
      <c r="DR53" s="454"/>
      <c r="DS53" s="454"/>
      <c r="DT53" s="454"/>
      <c r="DU53" s="454"/>
      <c r="DV53" s="454"/>
      <c r="DW53" s="454"/>
      <c r="DX53" s="454"/>
      <c r="DY53" s="454"/>
      <c r="DZ53" s="454"/>
    </row>
    <row r="54" spans="1:130" s="334" customFormat="1" ht="19.2">
      <c r="A54" s="497" t="s">
        <v>106</v>
      </c>
      <c r="B54" s="498" t="s">
        <v>107</v>
      </c>
      <c r="C54" s="430">
        <v>2</v>
      </c>
      <c r="D54" s="431">
        <v>549218.39</v>
      </c>
      <c r="E54" s="430"/>
      <c r="F54" s="431"/>
      <c r="G54" s="430"/>
      <c r="H54" s="431"/>
      <c r="I54" s="430">
        <v>0</v>
      </c>
      <c r="J54" s="430">
        <v>2</v>
      </c>
      <c r="K54" s="431">
        <v>549218.39</v>
      </c>
      <c r="L54" s="431">
        <v>0.1558231198849635</v>
      </c>
      <c r="M54" s="431">
        <v>0.49140049140049141</v>
      </c>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row>
    <row r="55" spans="1:130" s="334" customFormat="1" ht="31.2" customHeight="1">
      <c r="A55" s="499" t="s">
        <v>108</v>
      </c>
      <c r="B55" s="893" t="s">
        <v>109</v>
      </c>
      <c r="C55" s="432">
        <v>5</v>
      </c>
      <c r="D55" s="433">
        <v>886851.99</v>
      </c>
      <c r="E55" s="432"/>
      <c r="F55" s="433"/>
      <c r="G55" s="432"/>
      <c r="H55" s="433"/>
      <c r="I55" s="432">
        <v>0</v>
      </c>
      <c r="J55" s="432">
        <v>5</v>
      </c>
      <c r="K55" s="433">
        <v>886851.99</v>
      </c>
      <c r="L55" s="433">
        <v>0.25161583529274839</v>
      </c>
      <c r="M55" s="433">
        <v>1.2285012285012284</v>
      </c>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row>
    <row r="56" spans="1:130" s="334" customFormat="1" ht="10.199999999999999">
      <c r="A56" s="497" t="s">
        <v>577</v>
      </c>
      <c r="B56" s="498" t="s">
        <v>578</v>
      </c>
      <c r="C56" s="430">
        <v>1</v>
      </c>
      <c r="D56" s="431">
        <v>982308</v>
      </c>
      <c r="E56" s="430"/>
      <c r="F56" s="431"/>
      <c r="G56" s="430"/>
      <c r="H56" s="431"/>
      <c r="I56" s="430">
        <v>0</v>
      </c>
      <c r="J56" s="430">
        <v>1</v>
      </c>
      <c r="K56" s="431">
        <v>982308</v>
      </c>
      <c r="L56" s="431">
        <v>0.27869841949021174</v>
      </c>
      <c r="M56" s="431">
        <v>0.24570024570024571</v>
      </c>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F56" s="454"/>
      <c r="CG56" s="454"/>
      <c r="CH56" s="454"/>
      <c r="CI56" s="454"/>
      <c r="CJ56" s="454"/>
      <c r="CK56" s="454"/>
      <c r="CL56" s="454"/>
      <c r="CM56" s="454"/>
      <c r="CN56" s="454"/>
      <c r="CO56" s="454"/>
      <c r="CP56" s="454"/>
      <c r="CQ56" s="454"/>
      <c r="CR56" s="454"/>
      <c r="CS56" s="454"/>
      <c r="CT56" s="454"/>
      <c r="CU56" s="454"/>
      <c r="CV56" s="454"/>
      <c r="CW56" s="454"/>
      <c r="CX56" s="454"/>
      <c r="CY56" s="454"/>
      <c r="CZ56" s="454"/>
      <c r="DA56" s="454"/>
      <c r="DB56" s="454"/>
      <c r="DC56" s="454"/>
      <c r="DD56" s="454"/>
      <c r="DE56" s="454"/>
      <c r="DF56" s="454"/>
      <c r="DG56" s="454"/>
      <c r="DH56" s="454"/>
      <c r="DI56" s="454"/>
      <c r="DJ56" s="454"/>
      <c r="DK56" s="454"/>
      <c r="DL56" s="454"/>
      <c r="DM56" s="454"/>
      <c r="DN56" s="454"/>
      <c r="DO56" s="454"/>
      <c r="DP56" s="454"/>
      <c r="DQ56" s="454"/>
      <c r="DR56" s="454"/>
      <c r="DS56" s="454"/>
      <c r="DT56" s="454"/>
      <c r="DU56" s="454"/>
      <c r="DV56" s="454"/>
      <c r="DW56" s="454"/>
      <c r="DX56" s="454"/>
      <c r="DY56" s="454"/>
      <c r="DZ56" s="454"/>
    </row>
    <row r="57" spans="1:130" s="334" customFormat="1" ht="10.199999999999999">
      <c r="A57" s="499" t="s">
        <v>120</v>
      </c>
      <c r="B57" s="500" t="s">
        <v>121</v>
      </c>
      <c r="C57" s="432">
        <v>7</v>
      </c>
      <c r="D57" s="433">
        <v>18819971.579999998</v>
      </c>
      <c r="E57" s="432"/>
      <c r="F57" s="433"/>
      <c r="G57" s="432"/>
      <c r="H57" s="433"/>
      <c r="I57" s="432">
        <v>0</v>
      </c>
      <c r="J57" s="432">
        <v>7</v>
      </c>
      <c r="K57" s="433">
        <v>18819971.579999998</v>
      </c>
      <c r="L57" s="433">
        <v>5.3395638986923677</v>
      </c>
      <c r="M57" s="433">
        <v>1.7199017199017199</v>
      </c>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F57" s="454"/>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row>
    <row r="58" spans="1:130" s="334" customFormat="1" ht="19.2">
      <c r="A58" s="497" t="s">
        <v>693</v>
      </c>
      <c r="B58" s="498" t="s">
        <v>694</v>
      </c>
      <c r="C58" s="430">
        <v>1</v>
      </c>
      <c r="D58" s="431">
        <v>336000</v>
      </c>
      <c r="E58" s="430"/>
      <c r="F58" s="431"/>
      <c r="G58" s="430"/>
      <c r="H58" s="431"/>
      <c r="I58" s="430">
        <v>0</v>
      </c>
      <c r="J58" s="430">
        <v>1</v>
      </c>
      <c r="K58" s="431">
        <v>336000</v>
      </c>
      <c r="L58" s="431">
        <v>9.5329233752256062E-2</v>
      </c>
      <c r="M58" s="431">
        <v>0.24570024570024571</v>
      </c>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54"/>
      <c r="BZ58" s="454"/>
      <c r="CA58" s="454"/>
      <c r="CB58" s="454"/>
      <c r="CC58" s="454"/>
      <c r="CD58" s="454"/>
      <c r="CE58" s="454"/>
      <c r="CF58" s="454"/>
      <c r="CG58" s="454"/>
      <c r="CH58" s="454"/>
      <c r="CI58" s="454"/>
      <c r="CJ58" s="454"/>
      <c r="CK58" s="454"/>
      <c r="CL58" s="454"/>
      <c r="CM58" s="454"/>
      <c r="CN58" s="454"/>
      <c r="CO58" s="454"/>
      <c r="CP58" s="454"/>
      <c r="CQ58" s="454"/>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row>
    <row r="59" spans="1:130" s="334" customFormat="1" ht="10.199999999999999">
      <c r="A59" s="499" t="s">
        <v>128</v>
      </c>
      <c r="B59" s="500" t="s">
        <v>129</v>
      </c>
      <c r="C59" s="432">
        <v>1</v>
      </c>
      <c r="D59" s="433">
        <v>453000</v>
      </c>
      <c r="E59" s="432"/>
      <c r="F59" s="433"/>
      <c r="G59" s="432"/>
      <c r="H59" s="433"/>
      <c r="I59" s="432">
        <v>0</v>
      </c>
      <c r="J59" s="432">
        <v>1</v>
      </c>
      <c r="K59" s="433">
        <v>453000</v>
      </c>
      <c r="L59" s="433">
        <v>0.12852423479098807</v>
      </c>
      <c r="M59" s="433">
        <v>0.24570024570024571</v>
      </c>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4"/>
      <c r="BT59" s="454"/>
      <c r="BU59" s="454"/>
      <c r="BV59" s="454"/>
      <c r="BW59" s="454"/>
      <c r="BX59" s="454"/>
      <c r="BY59" s="454"/>
      <c r="BZ59" s="454"/>
      <c r="CA59" s="454"/>
      <c r="CB59" s="454"/>
      <c r="CC59" s="454"/>
      <c r="CD59" s="454"/>
      <c r="CE59" s="454"/>
      <c r="CF59" s="454"/>
      <c r="CG59" s="454"/>
      <c r="CH59" s="454"/>
      <c r="CI59" s="454"/>
      <c r="CJ59" s="454"/>
      <c r="CK59" s="454"/>
      <c r="CL59" s="454"/>
      <c r="CM59" s="454"/>
      <c r="CN59" s="454"/>
      <c r="CO59" s="454"/>
      <c r="CP59" s="454"/>
      <c r="CQ59" s="454"/>
      <c r="CR59" s="454"/>
      <c r="CS59" s="454"/>
      <c r="CT59" s="454"/>
      <c r="CU59" s="454"/>
      <c r="CV59" s="454"/>
      <c r="CW59" s="454"/>
      <c r="CX59" s="454"/>
      <c r="CY59" s="454"/>
      <c r="CZ59" s="454"/>
      <c r="DA59" s="454"/>
      <c r="DB59" s="454"/>
      <c r="DC59" s="454"/>
      <c r="DD59" s="454"/>
      <c r="DE59" s="454"/>
      <c r="DF59" s="454"/>
      <c r="DG59" s="454"/>
      <c r="DH59" s="454"/>
      <c r="DI59" s="454"/>
      <c r="DJ59" s="454"/>
      <c r="DK59" s="454"/>
      <c r="DL59" s="454"/>
      <c r="DM59" s="454"/>
      <c r="DN59" s="454"/>
      <c r="DO59" s="454"/>
      <c r="DP59" s="454"/>
      <c r="DQ59" s="454"/>
      <c r="DR59" s="454"/>
      <c r="DS59" s="454"/>
      <c r="DT59" s="454"/>
      <c r="DU59" s="454"/>
      <c r="DV59" s="454"/>
      <c r="DW59" s="454"/>
      <c r="DX59" s="454"/>
      <c r="DY59" s="454"/>
      <c r="DZ59" s="454"/>
    </row>
    <row r="60" spans="1:130" s="334" customFormat="1" ht="10.199999999999999">
      <c r="A60" s="497" t="s">
        <v>595</v>
      </c>
      <c r="B60" s="498" t="s">
        <v>596</v>
      </c>
      <c r="C60" s="430">
        <v>1</v>
      </c>
      <c r="D60" s="431">
        <v>718457.6</v>
      </c>
      <c r="E60" s="430"/>
      <c r="F60" s="431"/>
      <c r="G60" s="430"/>
      <c r="H60" s="431"/>
      <c r="I60" s="430">
        <v>0</v>
      </c>
      <c r="J60" s="430">
        <v>1</v>
      </c>
      <c r="K60" s="431">
        <v>718457.6</v>
      </c>
      <c r="L60" s="431">
        <v>0.20383932289132406</v>
      </c>
      <c r="M60" s="431">
        <v>0.24570024570024571</v>
      </c>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D60" s="454"/>
      <c r="BE60" s="454"/>
      <c r="BF60" s="454"/>
      <c r="BG60" s="454"/>
      <c r="BH60" s="454"/>
      <c r="BI60" s="454"/>
      <c r="BJ60" s="454"/>
      <c r="BK60" s="454"/>
      <c r="BL60" s="454"/>
      <c r="BM60" s="454"/>
      <c r="BN60" s="454"/>
      <c r="BO60" s="454"/>
      <c r="BP60" s="454"/>
      <c r="BQ60" s="454"/>
      <c r="BR60" s="454"/>
      <c r="BS60" s="454"/>
      <c r="BT60" s="454"/>
      <c r="BU60" s="454"/>
      <c r="BV60" s="454"/>
      <c r="BW60" s="454"/>
      <c r="BX60" s="454"/>
      <c r="BY60" s="454"/>
      <c r="BZ60" s="454"/>
      <c r="CA60" s="454"/>
      <c r="CB60" s="454"/>
      <c r="CC60" s="454"/>
      <c r="CD60" s="454"/>
      <c r="CE60" s="454"/>
      <c r="CF60" s="454"/>
      <c r="CG60" s="454"/>
      <c r="CH60" s="454"/>
      <c r="CI60" s="454"/>
      <c r="CJ60" s="454"/>
      <c r="CK60" s="454"/>
      <c r="CL60" s="454"/>
      <c r="CM60" s="454"/>
      <c r="CN60" s="454"/>
      <c r="CO60" s="454"/>
      <c r="CP60" s="454"/>
      <c r="CQ60" s="454"/>
      <c r="CR60" s="454"/>
      <c r="CS60" s="454"/>
      <c r="CT60" s="454"/>
      <c r="CU60" s="454"/>
      <c r="CV60" s="454"/>
      <c r="CW60" s="454"/>
      <c r="CX60" s="454"/>
      <c r="CY60" s="454"/>
      <c r="CZ60" s="454"/>
      <c r="DA60" s="454"/>
      <c r="DB60" s="454"/>
      <c r="DC60" s="454"/>
      <c r="DD60" s="454"/>
      <c r="DE60" s="454"/>
      <c r="DF60" s="454"/>
      <c r="DG60" s="454"/>
      <c r="DH60" s="454"/>
      <c r="DI60" s="454"/>
      <c r="DJ60" s="454"/>
      <c r="DK60" s="454"/>
      <c r="DL60" s="454"/>
      <c r="DM60" s="454"/>
      <c r="DN60" s="454"/>
      <c r="DO60" s="454"/>
      <c r="DP60" s="454"/>
      <c r="DQ60" s="454"/>
      <c r="DR60" s="454"/>
      <c r="DS60" s="454"/>
      <c r="DT60" s="454"/>
      <c r="DU60" s="454"/>
      <c r="DV60" s="454"/>
      <c r="DW60" s="454"/>
      <c r="DX60" s="454"/>
      <c r="DY60" s="454"/>
      <c r="DZ60" s="454"/>
    </row>
    <row r="61" spans="1:130" s="334" customFormat="1" ht="10.199999999999999">
      <c r="A61" s="499" t="s">
        <v>136</v>
      </c>
      <c r="B61" s="500" t="s">
        <v>137</v>
      </c>
      <c r="C61" s="432">
        <v>1</v>
      </c>
      <c r="D61" s="433">
        <v>649915.56999999995</v>
      </c>
      <c r="E61" s="432"/>
      <c r="F61" s="433"/>
      <c r="G61" s="432"/>
      <c r="H61" s="433"/>
      <c r="I61" s="432">
        <v>0</v>
      </c>
      <c r="J61" s="432">
        <v>1</v>
      </c>
      <c r="K61" s="433">
        <v>649915.56999999995</v>
      </c>
      <c r="L61" s="433">
        <v>0.18439271813024027</v>
      </c>
      <c r="M61" s="433">
        <v>0.24570024570024571</v>
      </c>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54"/>
      <c r="BY61" s="454"/>
      <c r="BZ61" s="454"/>
      <c r="CA61" s="454"/>
      <c r="CB61" s="454"/>
      <c r="CC61" s="454"/>
      <c r="CD61" s="454"/>
      <c r="CE61" s="454"/>
      <c r="CF61" s="454"/>
      <c r="CG61" s="454"/>
      <c r="CH61" s="454"/>
      <c r="CI61" s="454"/>
      <c r="CJ61" s="454"/>
      <c r="CK61" s="454"/>
      <c r="CL61" s="454"/>
      <c r="CM61" s="454"/>
      <c r="CN61" s="454"/>
      <c r="CO61" s="454"/>
      <c r="CP61" s="454"/>
      <c r="CQ61" s="454"/>
      <c r="CR61" s="454"/>
      <c r="CS61" s="454"/>
      <c r="CT61" s="454"/>
      <c r="CU61" s="454"/>
      <c r="CV61" s="454"/>
      <c r="CW61" s="454"/>
      <c r="CX61" s="454"/>
      <c r="CY61" s="454"/>
      <c r="CZ61" s="454"/>
      <c r="DA61" s="454"/>
      <c r="DB61" s="454"/>
      <c r="DC61" s="454"/>
      <c r="DD61" s="454"/>
      <c r="DE61" s="454"/>
      <c r="DF61" s="454"/>
      <c r="DG61" s="454"/>
      <c r="DH61" s="454"/>
      <c r="DI61" s="454"/>
      <c r="DJ61" s="454"/>
      <c r="DK61" s="454"/>
      <c r="DL61" s="454"/>
      <c r="DM61" s="454"/>
      <c r="DN61" s="454"/>
      <c r="DO61" s="454"/>
      <c r="DP61" s="454"/>
      <c r="DQ61" s="454"/>
      <c r="DR61" s="454"/>
      <c r="DS61" s="454"/>
      <c r="DT61" s="454"/>
      <c r="DU61" s="454"/>
      <c r="DV61" s="454"/>
      <c r="DW61" s="454"/>
      <c r="DX61" s="454"/>
      <c r="DY61" s="454"/>
      <c r="DZ61" s="454"/>
    </row>
    <row r="62" spans="1:130" s="334" customFormat="1" ht="10.199999999999999">
      <c r="A62" s="497" t="s">
        <v>581</v>
      </c>
      <c r="B62" s="498" t="s">
        <v>582</v>
      </c>
      <c r="C62" s="430">
        <v>2</v>
      </c>
      <c r="D62" s="431">
        <v>1889810</v>
      </c>
      <c r="E62" s="430"/>
      <c r="F62" s="431"/>
      <c r="G62" s="430"/>
      <c r="H62" s="431"/>
      <c r="I62" s="430">
        <v>0</v>
      </c>
      <c r="J62" s="430">
        <v>2</v>
      </c>
      <c r="K62" s="431">
        <v>1889810</v>
      </c>
      <c r="L62" s="431">
        <v>0.53617303344449707</v>
      </c>
      <c r="M62" s="431">
        <v>0.49140049140049141</v>
      </c>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4"/>
      <c r="DD62" s="454"/>
      <c r="DE62" s="454"/>
      <c r="DF62" s="454"/>
      <c r="DG62" s="454"/>
      <c r="DH62" s="454"/>
      <c r="DI62" s="454"/>
      <c r="DJ62" s="454"/>
      <c r="DK62" s="454"/>
      <c r="DL62" s="454"/>
      <c r="DM62" s="454"/>
      <c r="DN62" s="454"/>
      <c r="DO62" s="454"/>
      <c r="DP62" s="454"/>
      <c r="DQ62" s="454"/>
      <c r="DR62" s="454"/>
      <c r="DS62" s="454"/>
      <c r="DT62" s="454"/>
      <c r="DU62" s="454"/>
      <c r="DV62" s="454"/>
      <c r="DW62" s="454"/>
      <c r="DX62" s="454"/>
      <c r="DY62" s="454"/>
      <c r="DZ62" s="454"/>
    </row>
    <row r="63" spans="1:130" s="334" customFormat="1" ht="19.2">
      <c r="A63" s="499" t="s">
        <v>252</v>
      </c>
      <c r="B63" s="500" t="s">
        <v>253</v>
      </c>
      <c r="C63" s="432">
        <v>1</v>
      </c>
      <c r="D63" s="433">
        <v>95760</v>
      </c>
      <c r="E63" s="432"/>
      <c r="F63" s="433"/>
      <c r="G63" s="432"/>
      <c r="H63" s="433"/>
      <c r="I63" s="432">
        <v>0</v>
      </c>
      <c r="J63" s="432">
        <v>1</v>
      </c>
      <c r="K63" s="433">
        <v>95760</v>
      </c>
      <c r="L63" s="433">
        <v>2.7168831619392979E-2</v>
      </c>
      <c r="M63" s="433">
        <v>0.24570024570024571</v>
      </c>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4"/>
      <c r="CO63" s="454"/>
      <c r="CP63" s="454"/>
      <c r="CQ63" s="454"/>
      <c r="CR63" s="454"/>
      <c r="CS63" s="454"/>
      <c r="CT63" s="454"/>
      <c r="CU63" s="454"/>
      <c r="CV63" s="454"/>
      <c r="CW63" s="454"/>
      <c r="CX63" s="454"/>
      <c r="CY63" s="454"/>
      <c r="CZ63" s="454"/>
      <c r="DA63" s="454"/>
      <c r="DB63" s="454"/>
      <c r="DC63" s="454"/>
      <c r="DD63" s="454"/>
      <c r="DE63" s="454"/>
      <c r="DF63" s="454"/>
      <c r="DG63" s="454"/>
      <c r="DH63" s="454"/>
      <c r="DI63" s="454"/>
      <c r="DJ63" s="454"/>
      <c r="DK63" s="454"/>
      <c r="DL63" s="454"/>
      <c r="DM63" s="454"/>
      <c r="DN63" s="454"/>
      <c r="DO63" s="454"/>
      <c r="DP63" s="454"/>
      <c r="DQ63" s="454"/>
      <c r="DR63" s="454"/>
      <c r="DS63" s="454"/>
      <c r="DT63" s="454"/>
      <c r="DU63" s="454"/>
      <c r="DV63" s="454"/>
      <c r="DW63" s="454"/>
      <c r="DX63" s="454"/>
      <c r="DY63" s="454"/>
      <c r="DZ63" s="454"/>
    </row>
    <row r="64" spans="1:130" s="334" customFormat="1" ht="10.199999999999999">
      <c r="A64" s="497" t="s">
        <v>160</v>
      </c>
      <c r="B64" s="498" t="s">
        <v>161</v>
      </c>
      <c r="C64" s="430">
        <v>4</v>
      </c>
      <c r="D64" s="431">
        <v>3272655.0700000003</v>
      </c>
      <c r="E64" s="430"/>
      <c r="F64" s="431"/>
      <c r="G64" s="430"/>
      <c r="H64" s="431"/>
      <c r="I64" s="430">
        <v>0</v>
      </c>
      <c r="J64" s="430">
        <v>4</v>
      </c>
      <c r="K64" s="431">
        <v>3272655.0700000003</v>
      </c>
      <c r="L64" s="431">
        <v>0.92851101237659495</v>
      </c>
      <c r="M64" s="431">
        <v>0.98280098280098283</v>
      </c>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4"/>
      <c r="DV64" s="454"/>
      <c r="DW64" s="454"/>
      <c r="DX64" s="454"/>
      <c r="DY64" s="454"/>
      <c r="DZ64" s="454"/>
    </row>
    <row r="65" spans="1:130" s="334" customFormat="1" ht="10.199999999999999">
      <c r="A65" s="499" t="s">
        <v>162</v>
      </c>
      <c r="B65" s="500" t="s">
        <v>163</v>
      </c>
      <c r="C65" s="432">
        <v>2</v>
      </c>
      <c r="D65" s="433">
        <v>468500</v>
      </c>
      <c r="E65" s="432"/>
      <c r="F65" s="433"/>
      <c r="G65" s="432"/>
      <c r="H65" s="433"/>
      <c r="I65" s="432">
        <v>0</v>
      </c>
      <c r="J65" s="432">
        <v>2</v>
      </c>
      <c r="K65" s="433">
        <v>468500</v>
      </c>
      <c r="L65" s="433">
        <v>0.13292186313372609</v>
      </c>
      <c r="M65" s="433">
        <v>0.49140049140049141</v>
      </c>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454"/>
      <c r="DT65" s="454"/>
      <c r="DU65" s="454"/>
      <c r="DV65" s="454"/>
      <c r="DW65" s="454"/>
      <c r="DX65" s="454"/>
      <c r="DY65" s="454"/>
      <c r="DZ65" s="454"/>
    </row>
    <row r="66" spans="1:130" s="334" customFormat="1" ht="10.199999999999999">
      <c r="A66" s="497" t="s">
        <v>164</v>
      </c>
      <c r="B66" s="498" t="s">
        <v>165</v>
      </c>
      <c r="C66" s="430">
        <v>4</v>
      </c>
      <c r="D66" s="431">
        <v>4419656.4000000004</v>
      </c>
      <c r="E66" s="430"/>
      <c r="F66" s="431"/>
      <c r="G66" s="430"/>
      <c r="H66" s="431"/>
      <c r="I66" s="430">
        <v>0</v>
      </c>
      <c r="J66" s="430">
        <v>4</v>
      </c>
      <c r="K66" s="431">
        <v>4419656.4000000004</v>
      </c>
      <c r="L66" s="431">
        <v>1.2539358870840909</v>
      </c>
      <c r="M66" s="431">
        <v>0.98280098280098283</v>
      </c>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4"/>
      <c r="CN66" s="454"/>
      <c r="CO66" s="454"/>
      <c r="CP66" s="454"/>
      <c r="CQ66" s="454"/>
      <c r="CR66" s="454"/>
      <c r="CS66" s="454"/>
      <c r="CT66" s="454"/>
      <c r="CU66" s="454"/>
      <c r="CV66" s="454"/>
      <c r="CW66" s="454"/>
      <c r="CX66" s="454"/>
      <c r="CY66" s="454"/>
      <c r="CZ66" s="454"/>
      <c r="DA66" s="454"/>
      <c r="DB66" s="454"/>
      <c r="DC66" s="454"/>
      <c r="DD66" s="454"/>
      <c r="DE66" s="454"/>
      <c r="DF66" s="454"/>
      <c r="DG66" s="454"/>
      <c r="DH66" s="454"/>
      <c r="DI66" s="454"/>
      <c r="DJ66" s="454"/>
      <c r="DK66" s="454"/>
      <c r="DL66" s="454"/>
      <c r="DM66" s="454"/>
      <c r="DN66" s="454"/>
      <c r="DO66" s="454"/>
      <c r="DP66" s="454"/>
      <c r="DQ66" s="454"/>
      <c r="DR66" s="454"/>
      <c r="DS66" s="454"/>
      <c r="DT66" s="454"/>
      <c r="DU66" s="454"/>
      <c r="DV66" s="454"/>
      <c r="DW66" s="454"/>
      <c r="DX66" s="454"/>
      <c r="DY66" s="454"/>
      <c r="DZ66" s="454"/>
    </row>
    <row r="67" spans="1:130" s="334" customFormat="1" ht="10.199999999999999">
      <c r="A67" s="499" t="s">
        <v>695</v>
      </c>
      <c r="B67" s="500" t="s">
        <v>696</v>
      </c>
      <c r="C67" s="432">
        <v>1</v>
      </c>
      <c r="D67" s="433">
        <v>1401840</v>
      </c>
      <c r="E67" s="432"/>
      <c r="F67" s="433"/>
      <c r="G67" s="432"/>
      <c r="H67" s="433"/>
      <c r="I67" s="432">
        <v>0</v>
      </c>
      <c r="J67" s="432">
        <v>1</v>
      </c>
      <c r="K67" s="433">
        <v>1401840</v>
      </c>
      <c r="L67" s="433">
        <v>0.39772718167637688</v>
      </c>
      <c r="M67" s="433">
        <v>0.24570024570024571</v>
      </c>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54"/>
      <c r="CW67" s="454"/>
      <c r="CX67" s="454"/>
      <c r="CY67" s="454"/>
      <c r="CZ67" s="454"/>
      <c r="DA67" s="454"/>
      <c r="DB67" s="454"/>
      <c r="DC67" s="454"/>
      <c r="DD67" s="454"/>
      <c r="DE67" s="454"/>
      <c r="DF67" s="454"/>
      <c r="DG67" s="454"/>
      <c r="DH67" s="454"/>
      <c r="DI67" s="454"/>
      <c r="DJ67" s="454"/>
      <c r="DK67" s="454"/>
      <c r="DL67" s="454"/>
      <c r="DM67" s="454"/>
      <c r="DN67" s="454"/>
      <c r="DO67" s="454"/>
      <c r="DP67" s="454"/>
      <c r="DQ67" s="454"/>
      <c r="DR67" s="454"/>
      <c r="DS67" s="454"/>
      <c r="DT67" s="454"/>
      <c r="DU67" s="454"/>
      <c r="DV67" s="454"/>
      <c r="DW67" s="454"/>
      <c r="DX67" s="454"/>
      <c r="DY67" s="454"/>
      <c r="DZ67" s="454"/>
    </row>
    <row r="68" spans="1:130" s="334" customFormat="1" ht="19.2">
      <c r="A68" s="497" t="s">
        <v>174</v>
      </c>
      <c r="B68" s="498" t="s">
        <v>175</v>
      </c>
      <c r="C68" s="430">
        <v>5</v>
      </c>
      <c r="D68" s="431">
        <v>7172321.0099999998</v>
      </c>
      <c r="E68" s="430"/>
      <c r="F68" s="431"/>
      <c r="G68" s="430"/>
      <c r="H68" s="431"/>
      <c r="I68" s="430">
        <v>0</v>
      </c>
      <c r="J68" s="430">
        <v>5</v>
      </c>
      <c r="K68" s="431">
        <v>7172321.0099999998</v>
      </c>
      <c r="L68" s="431">
        <v>2.0349162681800812</v>
      </c>
      <c r="M68" s="431">
        <v>1.2285012285012284</v>
      </c>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4"/>
      <c r="BL68" s="454"/>
      <c r="BM68" s="454"/>
      <c r="BN68" s="454"/>
      <c r="BO68" s="454"/>
      <c r="BP68" s="454"/>
      <c r="BQ68" s="454"/>
      <c r="BR68" s="454"/>
      <c r="BS68" s="454"/>
      <c r="BT68" s="454"/>
      <c r="BU68" s="454"/>
      <c r="BV68" s="454"/>
      <c r="BW68" s="454"/>
      <c r="BX68" s="454"/>
      <c r="BY68" s="454"/>
      <c r="BZ68" s="454"/>
      <c r="CA68" s="454"/>
      <c r="CB68" s="454"/>
      <c r="CC68" s="454"/>
      <c r="CD68" s="454"/>
      <c r="CE68" s="454"/>
      <c r="CF68" s="454"/>
      <c r="CG68" s="454"/>
      <c r="CH68" s="454"/>
      <c r="CI68" s="454"/>
      <c r="CJ68" s="454"/>
      <c r="CK68" s="454"/>
      <c r="CL68" s="454"/>
      <c r="CM68" s="454"/>
      <c r="CN68" s="454"/>
      <c r="CO68" s="454"/>
      <c r="CP68" s="454"/>
      <c r="CQ68" s="454"/>
      <c r="CR68" s="454"/>
      <c r="CS68" s="454"/>
      <c r="CT68" s="454"/>
      <c r="CU68" s="454"/>
      <c r="CV68" s="454"/>
      <c r="CW68" s="454"/>
      <c r="CX68" s="454"/>
      <c r="CY68" s="454"/>
      <c r="CZ68" s="454"/>
      <c r="DA68" s="454"/>
      <c r="DB68" s="454"/>
      <c r="DC68" s="454"/>
      <c r="DD68" s="454"/>
      <c r="DE68" s="454"/>
      <c r="DF68" s="454"/>
      <c r="DG68" s="454"/>
      <c r="DH68" s="454"/>
      <c r="DI68" s="454"/>
      <c r="DJ68" s="454"/>
      <c r="DK68" s="454"/>
      <c r="DL68" s="454"/>
      <c r="DM68" s="454"/>
      <c r="DN68" s="454"/>
      <c r="DO68" s="454"/>
      <c r="DP68" s="454"/>
      <c r="DQ68" s="454"/>
      <c r="DR68" s="454"/>
      <c r="DS68" s="454"/>
      <c r="DT68" s="454"/>
      <c r="DU68" s="454"/>
      <c r="DV68" s="454"/>
      <c r="DW68" s="454"/>
      <c r="DX68" s="454"/>
      <c r="DY68" s="454"/>
      <c r="DZ68" s="454"/>
    </row>
    <row r="69" spans="1:130" s="334" customFormat="1" ht="10.199999999999999">
      <c r="A69" s="499" t="s">
        <v>180</v>
      </c>
      <c r="B69" s="500" t="s">
        <v>181</v>
      </c>
      <c r="C69" s="432">
        <v>2</v>
      </c>
      <c r="D69" s="433">
        <v>1839900</v>
      </c>
      <c r="E69" s="432"/>
      <c r="F69" s="433"/>
      <c r="G69" s="432"/>
      <c r="H69" s="433"/>
      <c r="I69" s="432">
        <v>0</v>
      </c>
      <c r="J69" s="432">
        <v>2</v>
      </c>
      <c r="K69" s="433">
        <v>1839900</v>
      </c>
      <c r="L69" s="433">
        <v>0.52201267018088071</v>
      </c>
      <c r="M69" s="433">
        <v>0.49140049140049141</v>
      </c>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54"/>
      <c r="BY69" s="454"/>
      <c r="BZ69" s="454"/>
      <c r="CA69" s="454"/>
      <c r="CB69" s="454"/>
      <c r="CC69" s="454"/>
      <c r="CD69" s="454"/>
      <c r="CE69" s="454"/>
      <c r="CF69" s="454"/>
      <c r="CG69" s="454"/>
      <c r="CH69" s="454"/>
      <c r="CI69" s="454"/>
      <c r="CJ69" s="454"/>
      <c r="CK69" s="454"/>
      <c r="CL69" s="454"/>
      <c r="CM69" s="454"/>
      <c r="CN69" s="454"/>
      <c r="CO69" s="454"/>
      <c r="CP69" s="454"/>
      <c r="CQ69" s="454"/>
      <c r="CR69" s="454"/>
      <c r="CS69" s="454"/>
      <c r="CT69" s="454"/>
      <c r="CU69" s="454"/>
      <c r="CV69" s="454"/>
      <c r="CW69" s="454"/>
      <c r="CX69" s="454"/>
      <c r="CY69" s="454"/>
      <c r="CZ69" s="454"/>
      <c r="DA69" s="454"/>
      <c r="DB69" s="454"/>
      <c r="DC69" s="454"/>
      <c r="DD69" s="454"/>
      <c r="DE69" s="454"/>
      <c r="DF69" s="454"/>
      <c r="DG69" s="454"/>
      <c r="DH69" s="454"/>
      <c r="DI69" s="454"/>
      <c r="DJ69" s="454"/>
      <c r="DK69" s="454"/>
      <c r="DL69" s="454"/>
      <c r="DM69" s="454"/>
      <c r="DN69" s="454"/>
      <c r="DO69" s="454"/>
      <c r="DP69" s="454"/>
      <c r="DQ69" s="454"/>
      <c r="DR69" s="454"/>
      <c r="DS69" s="454"/>
      <c r="DT69" s="454"/>
      <c r="DU69" s="454"/>
      <c r="DV69" s="454"/>
      <c r="DW69" s="454"/>
      <c r="DX69" s="454"/>
      <c r="DY69" s="454"/>
      <c r="DZ69" s="454"/>
    </row>
    <row r="70" spans="1:130" ht="22.5" customHeight="1">
      <c r="A70" s="717" t="s">
        <v>182</v>
      </c>
      <c r="B70" s="717"/>
      <c r="C70" s="634">
        <v>405</v>
      </c>
      <c r="D70" s="637">
        <v>352326509.25999999</v>
      </c>
      <c r="E70" s="632">
        <v>1</v>
      </c>
      <c r="F70" s="637">
        <v>136200</v>
      </c>
      <c r="G70" s="434">
        <v>0</v>
      </c>
      <c r="H70" s="637">
        <v>0</v>
      </c>
      <c r="I70" s="636">
        <v>1</v>
      </c>
      <c r="J70" s="636">
        <v>407</v>
      </c>
      <c r="K70" s="637">
        <v>352462709.25999993</v>
      </c>
      <c r="L70" s="637">
        <v>100</v>
      </c>
      <c r="M70" s="638">
        <v>100</v>
      </c>
      <c r="O70" s="452">
        <f>F70*100/D70</f>
        <v>3.8657323936840349E-2</v>
      </c>
    </row>
    <row r="71" spans="1:130" s="49" customFormat="1" ht="13.8">
      <c r="A71" s="45"/>
      <c r="B71" s="46"/>
      <c r="C71" s="45"/>
      <c r="D71" s="47"/>
      <c r="E71" s="48"/>
      <c r="F71" s="47"/>
      <c r="G71" s="48"/>
      <c r="H71" s="47"/>
      <c r="I71" s="48"/>
      <c r="J71" s="48"/>
      <c r="K71" s="47"/>
      <c r="L71" s="47"/>
      <c r="M71" s="47"/>
      <c r="N71" s="60"/>
      <c r="O71" s="60">
        <f>H70*100/D70</f>
        <v>0</v>
      </c>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row>
    <row r="72" spans="1:130" ht="15" customHeight="1">
      <c r="A72" s="50"/>
      <c r="B72" s="51" t="s">
        <v>183</v>
      </c>
      <c r="C72" s="52"/>
      <c r="D72" s="53"/>
      <c r="E72" s="54"/>
      <c r="F72" s="53"/>
      <c r="G72" s="54"/>
      <c r="H72" s="53"/>
      <c r="I72" s="54"/>
      <c r="J72" s="54"/>
      <c r="K72" s="53"/>
      <c r="L72" s="53"/>
      <c r="M72" s="53"/>
    </row>
    <row r="73" spans="1:130" ht="15" customHeight="1">
      <c r="A73" s="50"/>
      <c r="B73" s="51" t="s">
        <v>184</v>
      </c>
      <c r="C73" s="55">
        <v>340</v>
      </c>
      <c r="D73" s="61">
        <v>264789145.33999997</v>
      </c>
      <c r="E73" s="55">
        <v>0</v>
      </c>
      <c r="F73" s="61">
        <v>0</v>
      </c>
      <c r="G73" s="55">
        <v>0</v>
      </c>
      <c r="H73" s="61">
        <v>0</v>
      </c>
      <c r="I73" s="55">
        <v>0</v>
      </c>
      <c r="J73" s="55">
        <v>340</v>
      </c>
      <c r="K73" s="61">
        <v>264789145.34</v>
      </c>
      <c r="L73" s="56">
        <v>75.125435509455258</v>
      </c>
      <c r="M73" s="456">
        <v>83.538083538083612</v>
      </c>
      <c r="O73" s="101"/>
      <c r="P73" s="101"/>
    </row>
    <row r="74" spans="1:130" ht="15" customHeight="1">
      <c r="A74" s="50"/>
      <c r="B74" s="51" t="s">
        <v>185</v>
      </c>
      <c r="C74" s="57">
        <v>25</v>
      </c>
      <c r="D74" s="62">
        <v>43581198.310000002</v>
      </c>
      <c r="E74" s="57">
        <v>1</v>
      </c>
      <c r="F74" s="62">
        <v>136200</v>
      </c>
      <c r="G74" s="57">
        <v>0</v>
      </c>
      <c r="H74" s="62">
        <v>0</v>
      </c>
      <c r="I74" s="57">
        <v>1</v>
      </c>
      <c r="J74" s="57">
        <v>27</v>
      </c>
      <c r="K74" s="62">
        <v>43717398.310000002</v>
      </c>
      <c r="L74" s="58">
        <v>12.403410959924031</v>
      </c>
      <c r="M74" s="457">
        <v>6.6339066339066335</v>
      </c>
      <c r="O74" s="101"/>
      <c r="P74" s="101"/>
    </row>
    <row r="75" spans="1:130" ht="15" customHeight="1">
      <c r="A75" s="50"/>
      <c r="B75" s="51" t="s">
        <v>186</v>
      </c>
      <c r="C75" s="55">
        <v>40</v>
      </c>
      <c r="D75" s="61">
        <v>43956165.609999999</v>
      </c>
      <c r="E75" s="55">
        <v>0</v>
      </c>
      <c r="F75" s="61">
        <v>0</v>
      </c>
      <c r="G75" s="55">
        <v>0</v>
      </c>
      <c r="H75" s="61">
        <v>0</v>
      </c>
      <c r="I75" s="55">
        <v>0</v>
      </c>
      <c r="J75" s="55">
        <v>40</v>
      </c>
      <c r="K75" s="61">
        <v>43956165.609999999</v>
      </c>
      <c r="L75" s="56">
        <v>12.47115353062074</v>
      </c>
      <c r="M75" s="456">
        <v>9.8280098280098258</v>
      </c>
      <c r="O75" s="101"/>
      <c r="P75" s="101"/>
    </row>
    <row r="76" spans="1:130" s="60" customFormat="1" ht="15" customHeight="1">
      <c r="A76" s="50"/>
      <c r="B76" s="51"/>
      <c r="C76" s="50"/>
      <c r="D76" s="59"/>
      <c r="E76" s="50"/>
      <c r="F76" s="59"/>
      <c r="G76" s="50"/>
      <c r="H76" s="59"/>
      <c r="I76" s="50"/>
      <c r="J76" s="50"/>
      <c r="K76" s="59"/>
      <c r="L76" s="59"/>
      <c r="M76" s="59"/>
    </row>
    <row r="77" spans="1:130" ht="15" customHeight="1">
      <c r="A77" s="50"/>
      <c r="B77" s="51" t="s">
        <v>187</v>
      </c>
      <c r="C77" s="56">
        <v>83.950617283950621</v>
      </c>
      <c r="D77" s="61">
        <v>75.154476992419077</v>
      </c>
      <c r="E77" s="61">
        <v>0</v>
      </c>
      <c r="F77" s="61">
        <v>0</v>
      </c>
      <c r="G77" s="61">
        <v>0</v>
      </c>
      <c r="H77" s="61">
        <v>0</v>
      </c>
      <c r="I77" s="61">
        <v>0</v>
      </c>
      <c r="J77" s="61">
        <v>83.538083538083541</v>
      </c>
      <c r="K77" s="61">
        <v>75.125435509455244</v>
      </c>
      <c r="L77" s="59"/>
      <c r="M77" s="59"/>
    </row>
    <row r="78" spans="1:130" ht="15" customHeight="1">
      <c r="A78" s="50"/>
      <c r="B78" s="51" t="s">
        <v>188</v>
      </c>
      <c r="C78" s="391">
        <v>6.1728395061728394</v>
      </c>
      <c r="D78" s="392">
        <v>12.369548462741182</v>
      </c>
      <c r="E78" s="392">
        <v>100</v>
      </c>
      <c r="F78" s="392">
        <v>100</v>
      </c>
      <c r="G78" s="392">
        <v>0</v>
      </c>
      <c r="H78" s="392">
        <v>0</v>
      </c>
      <c r="I78" s="392">
        <v>100</v>
      </c>
      <c r="J78" s="392">
        <v>6.6339066339066335</v>
      </c>
      <c r="K78" s="392">
        <v>12.403410959924029</v>
      </c>
      <c r="L78" s="59"/>
      <c r="M78" s="59"/>
    </row>
    <row r="79" spans="1:130" ht="15" customHeight="1">
      <c r="A79" s="63"/>
      <c r="B79" s="51" t="s">
        <v>189</v>
      </c>
      <c r="C79" s="56">
        <v>9.8765432098765427</v>
      </c>
      <c r="D79" s="61">
        <v>12.475974544839731</v>
      </c>
      <c r="E79" s="61">
        <v>0</v>
      </c>
      <c r="F79" s="61">
        <v>0</v>
      </c>
      <c r="G79" s="61">
        <v>0</v>
      </c>
      <c r="H79" s="61">
        <v>0</v>
      </c>
      <c r="I79" s="61">
        <v>0</v>
      </c>
      <c r="J79" s="61">
        <v>9.8280098280098276</v>
      </c>
      <c r="K79" s="61">
        <v>12.471153530620741</v>
      </c>
      <c r="L79" s="59"/>
      <c r="M79" s="59"/>
    </row>
    <row r="80" spans="1:130" ht="89.25" customHeight="1">
      <c r="A80" s="64"/>
      <c r="C80" s="65" t="s">
        <v>190</v>
      </c>
      <c r="D80" s="379" t="s">
        <v>191</v>
      </c>
      <c r="E80" s="65" t="s">
        <v>192</v>
      </c>
      <c r="F80" s="379" t="s">
        <v>193</v>
      </c>
      <c r="G80" s="65" t="s">
        <v>194</v>
      </c>
      <c r="H80" s="379" t="s">
        <v>195</v>
      </c>
      <c r="I80" s="66" t="s">
        <v>196</v>
      </c>
      <c r="J80" s="65" t="s">
        <v>7</v>
      </c>
      <c r="K80" s="67" t="s">
        <v>197</v>
      </c>
    </row>
    <row r="81" spans="1:1">
      <c r="A81" s="64"/>
    </row>
  </sheetData>
  <mergeCells count="14">
    <mergeCell ref="A70:B70"/>
    <mergeCell ref="L1:M1"/>
    <mergeCell ref="A2:M2"/>
    <mergeCell ref="A3:M3"/>
    <mergeCell ref="A4:A5"/>
    <mergeCell ref="B4:B5"/>
    <mergeCell ref="C4:D4"/>
    <mergeCell ref="E4:F4"/>
    <mergeCell ref="G4:H4"/>
    <mergeCell ref="I4:I5"/>
    <mergeCell ref="J4:J5"/>
    <mergeCell ref="K4:K5"/>
    <mergeCell ref="L4:L5"/>
    <mergeCell ref="M4:M5"/>
  </mergeCells>
  <printOptions horizontalCentered="1"/>
  <pageMargins left="0.39370078740157483" right="0.39370078740157483" top="0.98425196850393704" bottom="0.39370078740157483" header="0" footer="0"/>
  <pageSetup paperSize="9" scale="91" fitToHeight="6" orientation="landscape" r:id="rId1"/>
  <drawing r:id="rId2"/>
</worksheet>
</file>

<file path=xl/worksheets/sheet9.xml><?xml version="1.0" encoding="utf-8"?>
<worksheet xmlns="http://schemas.openxmlformats.org/spreadsheetml/2006/main" xmlns:r="http://schemas.openxmlformats.org/officeDocument/2006/relationships">
  <sheetPr>
    <tabColor rgb="FF16365C"/>
    <pageSetUpPr fitToPage="1"/>
  </sheetPr>
  <dimension ref="A1:P141"/>
  <sheetViews>
    <sheetView view="pageBreakPreview" zoomScale="85" zoomScaleNormal="40" zoomScaleSheetLayoutView="85" workbookViewId="0">
      <pane ySplit="7" topLeftCell="A11" activePane="bottomLeft" state="frozen"/>
      <selection activeCell="P19" sqref="P19"/>
      <selection pane="bottomLeft" activeCell="K131" sqref="K131"/>
    </sheetView>
  </sheetViews>
  <sheetFormatPr defaultRowHeight="13.2"/>
  <cols>
    <col min="1" max="1" width="5.33203125" style="68" customWidth="1"/>
    <col min="2" max="2" width="31.33203125" style="69" customWidth="1"/>
    <col min="3" max="3" width="6.109375" style="68" customWidth="1"/>
    <col min="4" max="4" width="14.88671875" style="70" customWidth="1"/>
    <col min="5" max="5" width="6.109375" style="68" customWidth="1"/>
    <col min="6" max="6" width="13.44140625" style="70" customWidth="1"/>
    <col min="7" max="7" width="6.109375" style="68" customWidth="1"/>
    <col min="8" max="8" width="12.5546875" style="70" customWidth="1"/>
    <col min="9" max="10" width="7.6640625" style="68" customWidth="1"/>
    <col min="11" max="11" width="14.88671875" style="70" customWidth="1"/>
    <col min="12" max="12" width="11.44140625" style="96" customWidth="1"/>
    <col min="13" max="13" width="11.44140625" style="68" customWidth="1"/>
    <col min="14" max="256" width="9.109375" style="71"/>
    <col min="257" max="257" width="5.33203125" style="71" customWidth="1"/>
    <col min="258" max="258" width="31.33203125" style="71" customWidth="1"/>
    <col min="259" max="259" width="6.109375" style="71" customWidth="1"/>
    <col min="260" max="260" width="14.88671875" style="71" customWidth="1"/>
    <col min="261" max="261" width="6.109375" style="71" customWidth="1"/>
    <col min="262" max="262" width="13.44140625" style="71" customWidth="1"/>
    <col min="263" max="263" width="6.109375" style="71" customWidth="1"/>
    <col min="264" max="264" width="11.88671875" style="71" bestFit="1" customWidth="1"/>
    <col min="265" max="266" width="7.6640625" style="71" customWidth="1"/>
    <col min="267" max="267" width="14.88671875" style="71" customWidth="1"/>
    <col min="268" max="269" width="11.44140625" style="71" customWidth="1"/>
    <col min="270" max="512" width="9.109375" style="71"/>
    <col min="513" max="513" width="5.33203125" style="71" customWidth="1"/>
    <col min="514" max="514" width="31.33203125" style="71" customWidth="1"/>
    <col min="515" max="515" width="6.109375" style="71" customWidth="1"/>
    <col min="516" max="516" width="14.88671875" style="71" customWidth="1"/>
    <col min="517" max="517" width="6.109375" style="71" customWidth="1"/>
    <col min="518" max="518" width="13.44140625" style="71" customWidth="1"/>
    <col min="519" max="519" width="6.109375" style="71" customWidth="1"/>
    <col min="520" max="520" width="11.88671875" style="71" bestFit="1" customWidth="1"/>
    <col min="521" max="522" width="7.6640625" style="71" customWidth="1"/>
    <col min="523" max="523" width="14.88671875" style="71" customWidth="1"/>
    <col min="524" max="525" width="11.44140625" style="71" customWidth="1"/>
    <col min="526" max="768" width="9.109375" style="71"/>
    <col min="769" max="769" width="5.33203125" style="71" customWidth="1"/>
    <col min="770" max="770" width="31.33203125" style="71" customWidth="1"/>
    <col min="771" max="771" width="6.109375" style="71" customWidth="1"/>
    <col min="772" max="772" width="14.88671875" style="71" customWidth="1"/>
    <col min="773" max="773" width="6.109375" style="71" customWidth="1"/>
    <col min="774" max="774" width="13.44140625" style="71" customWidth="1"/>
    <col min="775" max="775" width="6.109375" style="71" customWidth="1"/>
    <col min="776" max="776" width="11.88671875" style="71" bestFit="1" customWidth="1"/>
    <col min="777" max="778" width="7.6640625" style="71" customWidth="1"/>
    <col min="779" max="779" width="14.88671875" style="71" customWidth="1"/>
    <col min="780" max="781" width="11.44140625" style="71" customWidth="1"/>
    <col min="782" max="1024" width="9.109375" style="71"/>
    <col min="1025" max="1025" width="5.33203125" style="71" customWidth="1"/>
    <col min="1026" max="1026" width="31.33203125" style="71" customWidth="1"/>
    <col min="1027" max="1027" width="6.109375" style="71" customWidth="1"/>
    <col min="1028" max="1028" width="14.88671875" style="71" customWidth="1"/>
    <col min="1029" max="1029" width="6.109375" style="71" customWidth="1"/>
    <col min="1030" max="1030" width="13.44140625" style="71" customWidth="1"/>
    <col min="1031" max="1031" width="6.109375" style="71" customWidth="1"/>
    <col min="1032" max="1032" width="11.88671875" style="71" bestFit="1" customWidth="1"/>
    <col min="1033" max="1034" width="7.6640625" style="71" customWidth="1"/>
    <col min="1035" max="1035" width="14.88671875" style="71" customWidth="1"/>
    <col min="1036" max="1037" width="11.44140625" style="71" customWidth="1"/>
    <col min="1038" max="1280" width="9.109375" style="71"/>
    <col min="1281" max="1281" width="5.33203125" style="71" customWidth="1"/>
    <col min="1282" max="1282" width="31.33203125" style="71" customWidth="1"/>
    <col min="1283" max="1283" width="6.109375" style="71" customWidth="1"/>
    <col min="1284" max="1284" width="14.88671875" style="71" customWidth="1"/>
    <col min="1285" max="1285" width="6.109375" style="71" customWidth="1"/>
    <col min="1286" max="1286" width="13.44140625" style="71" customWidth="1"/>
    <col min="1287" max="1287" width="6.109375" style="71" customWidth="1"/>
    <col min="1288" max="1288" width="11.88671875" style="71" bestFit="1" customWidth="1"/>
    <col min="1289" max="1290" width="7.6640625" style="71" customWidth="1"/>
    <col min="1291" max="1291" width="14.88671875" style="71" customWidth="1"/>
    <col min="1292" max="1293" width="11.44140625" style="71" customWidth="1"/>
    <col min="1294" max="1536" width="9.109375" style="71"/>
    <col min="1537" max="1537" width="5.33203125" style="71" customWidth="1"/>
    <col min="1538" max="1538" width="31.33203125" style="71" customWidth="1"/>
    <col min="1539" max="1539" width="6.109375" style="71" customWidth="1"/>
    <col min="1540" max="1540" width="14.88671875" style="71" customWidth="1"/>
    <col min="1541" max="1541" width="6.109375" style="71" customWidth="1"/>
    <col min="1542" max="1542" width="13.44140625" style="71" customWidth="1"/>
    <col min="1543" max="1543" width="6.109375" style="71" customWidth="1"/>
    <col min="1544" max="1544" width="11.88671875" style="71" bestFit="1" customWidth="1"/>
    <col min="1545" max="1546" width="7.6640625" style="71" customWidth="1"/>
    <col min="1547" max="1547" width="14.88671875" style="71" customWidth="1"/>
    <col min="1548" max="1549" width="11.44140625" style="71" customWidth="1"/>
    <col min="1550" max="1792" width="9.109375" style="71"/>
    <col min="1793" max="1793" width="5.33203125" style="71" customWidth="1"/>
    <col min="1794" max="1794" width="31.33203125" style="71" customWidth="1"/>
    <col min="1795" max="1795" width="6.109375" style="71" customWidth="1"/>
    <col min="1796" max="1796" width="14.88671875" style="71" customWidth="1"/>
    <col min="1797" max="1797" width="6.109375" style="71" customWidth="1"/>
    <col min="1798" max="1798" width="13.44140625" style="71" customWidth="1"/>
    <col min="1799" max="1799" width="6.109375" style="71" customWidth="1"/>
    <col min="1800" max="1800" width="11.88671875" style="71" bestFit="1" customWidth="1"/>
    <col min="1801" max="1802" width="7.6640625" style="71" customWidth="1"/>
    <col min="1803" max="1803" width="14.88671875" style="71" customWidth="1"/>
    <col min="1804" max="1805" width="11.44140625" style="71" customWidth="1"/>
    <col min="1806" max="2048" width="9.109375" style="71"/>
    <col min="2049" max="2049" width="5.33203125" style="71" customWidth="1"/>
    <col min="2050" max="2050" width="31.33203125" style="71" customWidth="1"/>
    <col min="2051" max="2051" width="6.109375" style="71" customWidth="1"/>
    <col min="2052" max="2052" width="14.88671875" style="71" customWidth="1"/>
    <col min="2053" max="2053" width="6.109375" style="71" customWidth="1"/>
    <col min="2054" max="2054" width="13.44140625" style="71" customWidth="1"/>
    <col min="2055" max="2055" width="6.109375" style="71" customWidth="1"/>
    <col min="2056" max="2056" width="11.88671875" style="71" bestFit="1" customWidth="1"/>
    <col min="2057" max="2058" width="7.6640625" style="71" customWidth="1"/>
    <col min="2059" max="2059" width="14.88671875" style="71" customWidth="1"/>
    <col min="2060" max="2061" width="11.44140625" style="71" customWidth="1"/>
    <col min="2062" max="2304" width="9.109375" style="71"/>
    <col min="2305" max="2305" width="5.33203125" style="71" customWidth="1"/>
    <col min="2306" max="2306" width="31.33203125" style="71" customWidth="1"/>
    <col min="2307" max="2307" width="6.109375" style="71" customWidth="1"/>
    <col min="2308" max="2308" width="14.88671875" style="71" customWidth="1"/>
    <col min="2309" max="2309" width="6.109375" style="71" customWidth="1"/>
    <col min="2310" max="2310" width="13.44140625" style="71" customWidth="1"/>
    <col min="2311" max="2311" width="6.109375" style="71" customWidth="1"/>
    <col min="2312" max="2312" width="11.88671875" style="71" bestFit="1" customWidth="1"/>
    <col min="2313" max="2314" width="7.6640625" style="71" customWidth="1"/>
    <col min="2315" max="2315" width="14.88671875" style="71" customWidth="1"/>
    <col min="2316" max="2317" width="11.44140625" style="71" customWidth="1"/>
    <col min="2318" max="2560" width="9.109375" style="71"/>
    <col min="2561" max="2561" width="5.33203125" style="71" customWidth="1"/>
    <col min="2562" max="2562" width="31.33203125" style="71" customWidth="1"/>
    <col min="2563" max="2563" width="6.109375" style="71" customWidth="1"/>
    <col min="2564" max="2564" width="14.88671875" style="71" customWidth="1"/>
    <col min="2565" max="2565" width="6.109375" style="71" customWidth="1"/>
    <col min="2566" max="2566" width="13.44140625" style="71" customWidth="1"/>
    <col min="2567" max="2567" width="6.109375" style="71" customWidth="1"/>
    <col min="2568" max="2568" width="11.88671875" style="71" bestFit="1" customWidth="1"/>
    <col min="2569" max="2570" width="7.6640625" style="71" customWidth="1"/>
    <col min="2571" max="2571" width="14.88671875" style="71" customWidth="1"/>
    <col min="2572" max="2573" width="11.44140625" style="71" customWidth="1"/>
    <col min="2574" max="2816" width="9.109375" style="71"/>
    <col min="2817" max="2817" width="5.33203125" style="71" customWidth="1"/>
    <col min="2818" max="2818" width="31.33203125" style="71" customWidth="1"/>
    <col min="2819" max="2819" width="6.109375" style="71" customWidth="1"/>
    <col min="2820" max="2820" width="14.88671875" style="71" customWidth="1"/>
    <col min="2821" max="2821" width="6.109375" style="71" customWidth="1"/>
    <col min="2822" max="2822" width="13.44140625" style="71" customWidth="1"/>
    <col min="2823" max="2823" width="6.109375" style="71" customWidth="1"/>
    <col min="2824" max="2824" width="11.88671875" style="71" bestFit="1" customWidth="1"/>
    <col min="2825" max="2826" width="7.6640625" style="71" customWidth="1"/>
    <col min="2827" max="2827" width="14.88671875" style="71" customWidth="1"/>
    <col min="2828" max="2829" width="11.44140625" style="71" customWidth="1"/>
    <col min="2830" max="3072" width="9.109375" style="71"/>
    <col min="3073" max="3073" width="5.33203125" style="71" customWidth="1"/>
    <col min="3074" max="3074" width="31.33203125" style="71" customWidth="1"/>
    <col min="3075" max="3075" width="6.109375" style="71" customWidth="1"/>
    <col min="3076" max="3076" width="14.88671875" style="71" customWidth="1"/>
    <col min="3077" max="3077" width="6.109375" style="71" customWidth="1"/>
    <col min="3078" max="3078" width="13.44140625" style="71" customWidth="1"/>
    <col min="3079" max="3079" width="6.109375" style="71" customWidth="1"/>
    <col min="3080" max="3080" width="11.88671875" style="71" bestFit="1" customWidth="1"/>
    <col min="3081" max="3082" width="7.6640625" style="71" customWidth="1"/>
    <col min="3083" max="3083" width="14.88671875" style="71" customWidth="1"/>
    <col min="3084" max="3085" width="11.44140625" style="71" customWidth="1"/>
    <col min="3086" max="3328" width="9.109375" style="71"/>
    <col min="3329" max="3329" width="5.33203125" style="71" customWidth="1"/>
    <col min="3330" max="3330" width="31.33203125" style="71" customWidth="1"/>
    <col min="3331" max="3331" width="6.109375" style="71" customWidth="1"/>
    <col min="3332" max="3332" width="14.88671875" style="71" customWidth="1"/>
    <col min="3333" max="3333" width="6.109375" style="71" customWidth="1"/>
    <col min="3334" max="3334" width="13.44140625" style="71" customWidth="1"/>
    <col min="3335" max="3335" width="6.109375" style="71" customWidth="1"/>
    <col min="3336" max="3336" width="11.88671875" style="71" bestFit="1" customWidth="1"/>
    <col min="3337" max="3338" width="7.6640625" style="71" customWidth="1"/>
    <col min="3339" max="3339" width="14.88671875" style="71" customWidth="1"/>
    <col min="3340" max="3341" width="11.44140625" style="71" customWidth="1"/>
    <col min="3342" max="3584" width="9.109375" style="71"/>
    <col min="3585" max="3585" width="5.33203125" style="71" customWidth="1"/>
    <col min="3586" max="3586" width="31.33203125" style="71" customWidth="1"/>
    <col min="3587" max="3587" width="6.109375" style="71" customWidth="1"/>
    <col min="3588" max="3588" width="14.88671875" style="71" customWidth="1"/>
    <col min="3589" max="3589" width="6.109375" style="71" customWidth="1"/>
    <col min="3590" max="3590" width="13.44140625" style="71" customWidth="1"/>
    <col min="3591" max="3591" width="6.109375" style="71" customWidth="1"/>
    <col min="3592" max="3592" width="11.88671875" style="71" bestFit="1" customWidth="1"/>
    <col min="3593" max="3594" width="7.6640625" style="71" customWidth="1"/>
    <col min="3595" max="3595" width="14.88671875" style="71" customWidth="1"/>
    <col min="3596" max="3597" width="11.44140625" style="71" customWidth="1"/>
    <col min="3598" max="3840" width="9.109375" style="71"/>
    <col min="3841" max="3841" width="5.33203125" style="71" customWidth="1"/>
    <col min="3842" max="3842" width="31.33203125" style="71" customWidth="1"/>
    <col min="3843" max="3843" width="6.109375" style="71" customWidth="1"/>
    <col min="3844" max="3844" width="14.88671875" style="71" customWidth="1"/>
    <col min="3845" max="3845" width="6.109375" style="71" customWidth="1"/>
    <col min="3846" max="3846" width="13.44140625" style="71" customWidth="1"/>
    <col min="3847" max="3847" width="6.109375" style="71" customWidth="1"/>
    <col min="3848" max="3848" width="11.88671875" style="71" bestFit="1" customWidth="1"/>
    <col min="3849" max="3850" width="7.6640625" style="71" customWidth="1"/>
    <col min="3851" max="3851" width="14.88671875" style="71" customWidth="1"/>
    <col min="3852" max="3853" width="11.44140625" style="71" customWidth="1"/>
    <col min="3854" max="4096" width="9.109375" style="71"/>
    <col min="4097" max="4097" width="5.33203125" style="71" customWidth="1"/>
    <col min="4098" max="4098" width="31.33203125" style="71" customWidth="1"/>
    <col min="4099" max="4099" width="6.109375" style="71" customWidth="1"/>
    <col min="4100" max="4100" width="14.88671875" style="71" customWidth="1"/>
    <col min="4101" max="4101" width="6.109375" style="71" customWidth="1"/>
    <col min="4102" max="4102" width="13.44140625" style="71" customWidth="1"/>
    <col min="4103" max="4103" width="6.109375" style="71" customWidth="1"/>
    <col min="4104" max="4104" width="11.88671875" style="71" bestFit="1" customWidth="1"/>
    <col min="4105" max="4106" width="7.6640625" style="71" customWidth="1"/>
    <col min="4107" max="4107" width="14.88671875" style="71" customWidth="1"/>
    <col min="4108" max="4109" width="11.44140625" style="71" customWidth="1"/>
    <col min="4110" max="4352" width="9.109375" style="71"/>
    <col min="4353" max="4353" width="5.33203125" style="71" customWidth="1"/>
    <col min="4354" max="4354" width="31.33203125" style="71" customWidth="1"/>
    <col min="4355" max="4355" width="6.109375" style="71" customWidth="1"/>
    <col min="4356" max="4356" width="14.88671875" style="71" customWidth="1"/>
    <col min="4357" max="4357" width="6.109375" style="71" customWidth="1"/>
    <col min="4358" max="4358" width="13.44140625" style="71" customWidth="1"/>
    <col min="4359" max="4359" width="6.109375" style="71" customWidth="1"/>
    <col min="4360" max="4360" width="11.88671875" style="71" bestFit="1" customWidth="1"/>
    <col min="4361" max="4362" width="7.6640625" style="71" customWidth="1"/>
    <col min="4363" max="4363" width="14.88671875" style="71" customWidth="1"/>
    <col min="4364" max="4365" width="11.44140625" style="71" customWidth="1"/>
    <col min="4366" max="4608" width="9.109375" style="71"/>
    <col min="4609" max="4609" width="5.33203125" style="71" customWidth="1"/>
    <col min="4610" max="4610" width="31.33203125" style="71" customWidth="1"/>
    <col min="4611" max="4611" width="6.109375" style="71" customWidth="1"/>
    <col min="4612" max="4612" width="14.88671875" style="71" customWidth="1"/>
    <col min="4613" max="4613" width="6.109375" style="71" customWidth="1"/>
    <col min="4614" max="4614" width="13.44140625" style="71" customWidth="1"/>
    <col min="4615" max="4615" width="6.109375" style="71" customWidth="1"/>
    <col min="4616" max="4616" width="11.88671875" style="71" bestFit="1" customWidth="1"/>
    <col min="4617" max="4618" width="7.6640625" style="71" customWidth="1"/>
    <col min="4619" max="4619" width="14.88671875" style="71" customWidth="1"/>
    <col min="4620" max="4621" width="11.44140625" style="71" customWidth="1"/>
    <col min="4622" max="4864" width="9.109375" style="71"/>
    <col min="4865" max="4865" width="5.33203125" style="71" customWidth="1"/>
    <col min="4866" max="4866" width="31.33203125" style="71" customWidth="1"/>
    <col min="4867" max="4867" width="6.109375" style="71" customWidth="1"/>
    <col min="4868" max="4868" width="14.88671875" style="71" customWidth="1"/>
    <col min="4869" max="4869" width="6.109375" style="71" customWidth="1"/>
    <col min="4870" max="4870" width="13.44140625" style="71" customWidth="1"/>
    <col min="4871" max="4871" width="6.109375" style="71" customWidth="1"/>
    <col min="4872" max="4872" width="11.88671875" style="71" bestFit="1" customWidth="1"/>
    <col min="4873" max="4874" width="7.6640625" style="71" customWidth="1"/>
    <col min="4875" max="4875" width="14.88671875" style="71" customWidth="1"/>
    <col min="4876" max="4877" width="11.44140625" style="71" customWidth="1"/>
    <col min="4878" max="5120" width="9.109375" style="71"/>
    <col min="5121" max="5121" width="5.33203125" style="71" customWidth="1"/>
    <col min="5122" max="5122" width="31.33203125" style="71" customWidth="1"/>
    <col min="5123" max="5123" width="6.109375" style="71" customWidth="1"/>
    <col min="5124" max="5124" width="14.88671875" style="71" customWidth="1"/>
    <col min="5125" max="5125" width="6.109375" style="71" customWidth="1"/>
    <col min="5126" max="5126" width="13.44140625" style="71" customWidth="1"/>
    <col min="5127" max="5127" width="6.109375" style="71" customWidth="1"/>
    <col min="5128" max="5128" width="11.88671875" style="71" bestFit="1" customWidth="1"/>
    <col min="5129" max="5130" width="7.6640625" style="71" customWidth="1"/>
    <col min="5131" max="5131" width="14.88671875" style="71" customWidth="1"/>
    <col min="5132" max="5133" width="11.44140625" style="71" customWidth="1"/>
    <col min="5134" max="5376" width="9.109375" style="71"/>
    <col min="5377" max="5377" width="5.33203125" style="71" customWidth="1"/>
    <col min="5378" max="5378" width="31.33203125" style="71" customWidth="1"/>
    <col min="5379" max="5379" width="6.109375" style="71" customWidth="1"/>
    <col min="5380" max="5380" width="14.88671875" style="71" customWidth="1"/>
    <col min="5381" max="5381" width="6.109375" style="71" customWidth="1"/>
    <col min="5382" max="5382" width="13.44140625" style="71" customWidth="1"/>
    <col min="5383" max="5383" width="6.109375" style="71" customWidth="1"/>
    <col min="5384" max="5384" width="11.88671875" style="71" bestFit="1" customWidth="1"/>
    <col min="5385" max="5386" width="7.6640625" style="71" customWidth="1"/>
    <col min="5387" max="5387" width="14.88671875" style="71" customWidth="1"/>
    <col min="5388" max="5389" width="11.44140625" style="71" customWidth="1"/>
    <col min="5390" max="5632" width="9.109375" style="71"/>
    <col min="5633" max="5633" width="5.33203125" style="71" customWidth="1"/>
    <col min="5634" max="5634" width="31.33203125" style="71" customWidth="1"/>
    <col min="5635" max="5635" width="6.109375" style="71" customWidth="1"/>
    <col min="5636" max="5636" width="14.88671875" style="71" customWidth="1"/>
    <col min="5637" max="5637" width="6.109375" style="71" customWidth="1"/>
    <col min="5638" max="5638" width="13.44140625" style="71" customWidth="1"/>
    <col min="5639" max="5639" width="6.109375" style="71" customWidth="1"/>
    <col min="5640" max="5640" width="11.88671875" style="71" bestFit="1" customWidth="1"/>
    <col min="5641" max="5642" width="7.6640625" style="71" customWidth="1"/>
    <col min="5643" max="5643" width="14.88671875" style="71" customWidth="1"/>
    <col min="5644" max="5645" width="11.44140625" style="71" customWidth="1"/>
    <col min="5646" max="5888" width="9.109375" style="71"/>
    <col min="5889" max="5889" width="5.33203125" style="71" customWidth="1"/>
    <col min="5890" max="5890" width="31.33203125" style="71" customWidth="1"/>
    <col min="5891" max="5891" width="6.109375" style="71" customWidth="1"/>
    <col min="5892" max="5892" width="14.88671875" style="71" customWidth="1"/>
    <col min="5893" max="5893" width="6.109375" style="71" customWidth="1"/>
    <col min="5894" max="5894" width="13.44140625" style="71" customWidth="1"/>
    <col min="5895" max="5895" width="6.109375" style="71" customWidth="1"/>
    <col min="5896" max="5896" width="11.88671875" style="71" bestFit="1" customWidth="1"/>
    <col min="5897" max="5898" width="7.6640625" style="71" customWidth="1"/>
    <col min="5899" max="5899" width="14.88671875" style="71" customWidth="1"/>
    <col min="5900" max="5901" width="11.44140625" style="71" customWidth="1"/>
    <col min="5902" max="6144" width="9.109375" style="71"/>
    <col min="6145" max="6145" width="5.33203125" style="71" customWidth="1"/>
    <col min="6146" max="6146" width="31.33203125" style="71" customWidth="1"/>
    <col min="6147" max="6147" width="6.109375" style="71" customWidth="1"/>
    <col min="6148" max="6148" width="14.88671875" style="71" customWidth="1"/>
    <col min="6149" max="6149" width="6.109375" style="71" customWidth="1"/>
    <col min="6150" max="6150" width="13.44140625" style="71" customWidth="1"/>
    <col min="6151" max="6151" width="6.109375" style="71" customWidth="1"/>
    <col min="6152" max="6152" width="11.88671875" style="71" bestFit="1" customWidth="1"/>
    <col min="6153" max="6154" width="7.6640625" style="71" customWidth="1"/>
    <col min="6155" max="6155" width="14.88671875" style="71" customWidth="1"/>
    <col min="6156" max="6157" width="11.44140625" style="71" customWidth="1"/>
    <col min="6158" max="6400" width="9.109375" style="71"/>
    <col min="6401" max="6401" width="5.33203125" style="71" customWidth="1"/>
    <col min="6402" max="6402" width="31.33203125" style="71" customWidth="1"/>
    <col min="6403" max="6403" width="6.109375" style="71" customWidth="1"/>
    <col min="6404" max="6404" width="14.88671875" style="71" customWidth="1"/>
    <col min="6405" max="6405" width="6.109375" style="71" customWidth="1"/>
    <col min="6406" max="6406" width="13.44140625" style="71" customWidth="1"/>
    <col min="6407" max="6407" width="6.109375" style="71" customWidth="1"/>
    <col min="6408" max="6408" width="11.88671875" style="71" bestFit="1" customWidth="1"/>
    <col min="6409" max="6410" width="7.6640625" style="71" customWidth="1"/>
    <col min="6411" max="6411" width="14.88671875" style="71" customWidth="1"/>
    <col min="6412" max="6413" width="11.44140625" style="71" customWidth="1"/>
    <col min="6414" max="6656" width="9.109375" style="71"/>
    <col min="6657" max="6657" width="5.33203125" style="71" customWidth="1"/>
    <col min="6658" max="6658" width="31.33203125" style="71" customWidth="1"/>
    <col min="6659" max="6659" width="6.109375" style="71" customWidth="1"/>
    <col min="6660" max="6660" width="14.88671875" style="71" customWidth="1"/>
    <col min="6661" max="6661" width="6.109375" style="71" customWidth="1"/>
    <col min="6662" max="6662" width="13.44140625" style="71" customWidth="1"/>
    <col min="6663" max="6663" width="6.109375" style="71" customWidth="1"/>
    <col min="6664" max="6664" width="11.88671875" style="71" bestFit="1" customWidth="1"/>
    <col min="6665" max="6666" width="7.6640625" style="71" customWidth="1"/>
    <col min="6667" max="6667" width="14.88671875" style="71" customWidth="1"/>
    <col min="6668" max="6669" width="11.44140625" style="71" customWidth="1"/>
    <col min="6670" max="6912" width="9.109375" style="71"/>
    <col min="6913" max="6913" width="5.33203125" style="71" customWidth="1"/>
    <col min="6914" max="6914" width="31.33203125" style="71" customWidth="1"/>
    <col min="6915" max="6915" width="6.109375" style="71" customWidth="1"/>
    <col min="6916" max="6916" width="14.88671875" style="71" customWidth="1"/>
    <col min="6917" max="6917" width="6.109375" style="71" customWidth="1"/>
    <col min="6918" max="6918" width="13.44140625" style="71" customWidth="1"/>
    <col min="6919" max="6919" width="6.109375" style="71" customWidth="1"/>
    <col min="6920" max="6920" width="11.88671875" style="71" bestFit="1" customWidth="1"/>
    <col min="6921" max="6922" width="7.6640625" style="71" customWidth="1"/>
    <col min="6923" max="6923" width="14.88671875" style="71" customWidth="1"/>
    <col min="6924" max="6925" width="11.44140625" style="71" customWidth="1"/>
    <col min="6926" max="7168" width="9.109375" style="71"/>
    <col min="7169" max="7169" width="5.33203125" style="71" customWidth="1"/>
    <col min="7170" max="7170" width="31.33203125" style="71" customWidth="1"/>
    <col min="7171" max="7171" width="6.109375" style="71" customWidth="1"/>
    <col min="7172" max="7172" width="14.88671875" style="71" customWidth="1"/>
    <col min="7173" max="7173" width="6.109375" style="71" customWidth="1"/>
    <col min="7174" max="7174" width="13.44140625" style="71" customWidth="1"/>
    <col min="7175" max="7175" width="6.109375" style="71" customWidth="1"/>
    <col min="7176" max="7176" width="11.88671875" style="71" bestFit="1" customWidth="1"/>
    <col min="7177" max="7178" width="7.6640625" style="71" customWidth="1"/>
    <col min="7179" max="7179" width="14.88671875" style="71" customWidth="1"/>
    <col min="7180" max="7181" width="11.44140625" style="71" customWidth="1"/>
    <col min="7182" max="7424" width="9.109375" style="71"/>
    <col min="7425" max="7425" width="5.33203125" style="71" customWidth="1"/>
    <col min="7426" max="7426" width="31.33203125" style="71" customWidth="1"/>
    <col min="7427" max="7427" width="6.109375" style="71" customWidth="1"/>
    <col min="7428" max="7428" width="14.88671875" style="71" customWidth="1"/>
    <col min="7429" max="7429" width="6.109375" style="71" customWidth="1"/>
    <col min="7430" max="7430" width="13.44140625" style="71" customWidth="1"/>
    <col min="7431" max="7431" width="6.109375" style="71" customWidth="1"/>
    <col min="7432" max="7432" width="11.88671875" style="71" bestFit="1" customWidth="1"/>
    <col min="7433" max="7434" width="7.6640625" style="71" customWidth="1"/>
    <col min="7435" max="7435" width="14.88671875" style="71" customWidth="1"/>
    <col min="7436" max="7437" width="11.44140625" style="71" customWidth="1"/>
    <col min="7438" max="7680" width="9.109375" style="71"/>
    <col min="7681" max="7681" width="5.33203125" style="71" customWidth="1"/>
    <col min="7682" max="7682" width="31.33203125" style="71" customWidth="1"/>
    <col min="7683" max="7683" width="6.109375" style="71" customWidth="1"/>
    <col min="7684" max="7684" width="14.88671875" style="71" customWidth="1"/>
    <col min="7685" max="7685" width="6.109375" style="71" customWidth="1"/>
    <col min="7686" max="7686" width="13.44140625" style="71" customWidth="1"/>
    <col min="7687" max="7687" width="6.109375" style="71" customWidth="1"/>
    <col min="7688" max="7688" width="11.88671875" style="71" bestFit="1" customWidth="1"/>
    <col min="7689" max="7690" width="7.6640625" style="71" customWidth="1"/>
    <col min="7691" max="7691" width="14.88671875" style="71" customWidth="1"/>
    <col min="7692" max="7693" width="11.44140625" style="71" customWidth="1"/>
    <col min="7694" max="7936" width="9.109375" style="71"/>
    <col min="7937" max="7937" width="5.33203125" style="71" customWidth="1"/>
    <col min="7938" max="7938" width="31.33203125" style="71" customWidth="1"/>
    <col min="7939" max="7939" width="6.109375" style="71" customWidth="1"/>
    <col min="7940" max="7940" width="14.88671875" style="71" customWidth="1"/>
    <col min="7941" max="7941" width="6.109375" style="71" customWidth="1"/>
    <col min="7942" max="7942" width="13.44140625" style="71" customWidth="1"/>
    <col min="7943" max="7943" width="6.109375" style="71" customWidth="1"/>
    <col min="7944" max="7944" width="11.88671875" style="71" bestFit="1" customWidth="1"/>
    <col min="7945" max="7946" width="7.6640625" style="71" customWidth="1"/>
    <col min="7947" max="7947" width="14.88671875" style="71" customWidth="1"/>
    <col min="7948" max="7949" width="11.44140625" style="71" customWidth="1"/>
    <col min="7950" max="8192" width="9.109375" style="71"/>
    <col min="8193" max="8193" width="5.33203125" style="71" customWidth="1"/>
    <col min="8194" max="8194" width="31.33203125" style="71" customWidth="1"/>
    <col min="8195" max="8195" width="6.109375" style="71" customWidth="1"/>
    <col min="8196" max="8196" width="14.88671875" style="71" customWidth="1"/>
    <col min="8197" max="8197" width="6.109375" style="71" customWidth="1"/>
    <col min="8198" max="8198" width="13.44140625" style="71" customWidth="1"/>
    <col min="8199" max="8199" width="6.109375" style="71" customWidth="1"/>
    <col min="8200" max="8200" width="11.88671875" style="71" bestFit="1" customWidth="1"/>
    <col min="8201" max="8202" width="7.6640625" style="71" customWidth="1"/>
    <col min="8203" max="8203" width="14.88671875" style="71" customWidth="1"/>
    <col min="8204" max="8205" width="11.44140625" style="71" customWidth="1"/>
    <col min="8206" max="8448" width="9.109375" style="71"/>
    <col min="8449" max="8449" width="5.33203125" style="71" customWidth="1"/>
    <col min="8450" max="8450" width="31.33203125" style="71" customWidth="1"/>
    <col min="8451" max="8451" width="6.109375" style="71" customWidth="1"/>
    <col min="8452" max="8452" width="14.88671875" style="71" customWidth="1"/>
    <col min="8453" max="8453" width="6.109375" style="71" customWidth="1"/>
    <col min="8454" max="8454" width="13.44140625" style="71" customWidth="1"/>
    <col min="8455" max="8455" width="6.109375" style="71" customWidth="1"/>
    <col min="8456" max="8456" width="11.88671875" style="71" bestFit="1" customWidth="1"/>
    <col min="8457" max="8458" width="7.6640625" style="71" customWidth="1"/>
    <col min="8459" max="8459" width="14.88671875" style="71" customWidth="1"/>
    <col min="8460" max="8461" width="11.44140625" style="71" customWidth="1"/>
    <col min="8462" max="8704" width="9.109375" style="71"/>
    <col min="8705" max="8705" width="5.33203125" style="71" customWidth="1"/>
    <col min="8706" max="8706" width="31.33203125" style="71" customWidth="1"/>
    <col min="8707" max="8707" width="6.109375" style="71" customWidth="1"/>
    <col min="8708" max="8708" width="14.88671875" style="71" customWidth="1"/>
    <col min="8709" max="8709" width="6.109375" style="71" customWidth="1"/>
    <col min="8710" max="8710" width="13.44140625" style="71" customWidth="1"/>
    <col min="8711" max="8711" width="6.109375" style="71" customWidth="1"/>
    <col min="8712" max="8712" width="11.88671875" style="71" bestFit="1" customWidth="1"/>
    <col min="8713" max="8714" width="7.6640625" style="71" customWidth="1"/>
    <col min="8715" max="8715" width="14.88671875" style="71" customWidth="1"/>
    <col min="8716" max="8717" width="11.44140625" style="71" customWidth="1"/>
    <col min="8718" max="8960" width="9.109375" style="71"/>
    <col min="8961" max="8961" width="5.33203125" style="71" customWidth="1"/>
    <col min="8962" max="8962" width="31.33203125" style="71" customWidth="1"/>
    <col min="8963" max="8963" width="6.109375" style="71" customWidth="1"/>
    <col min="8964" max="8964" width="14.88671875" style="71" customWidth="1"/>
    <col min="8965" max="8965" width="6.109375" style="71" customWidth="1"/>
    <col min="8966" max="8966" width="13.44140625" style="71" customWidth="1"/>
    <col min="8967" max="8967" width="6.109375" style="71" customWidth="1"/>
    <col min="8968" max="8968" width="11.88671875" style="71" bestFit="1" customWidth="1"/>
    <col min="8969" max="8970" width="7.6640625" style="71" customWidth="1"/>
    <col min="8971" max="8971" width="14.88671875" style="71" customWidth="1"/>
    <col min="8972" max="8973" width="11.44140625" style="71" customWidth="1"/>
    <col min="8974" max="9216" width="9.109375" style="71"/>
    <col min="9217" max="9217" width="5.33203125" style="71" customWidth="1"/>
    <col min="9218" max="9218" width="31.33203125" style="71" customWidth="1"/>
    <col min="9219" max="9219" width="6.109375" style="71" customWidth="1"/>
    <col min="9220" max="9220" width="14.88671875" style="71" customWidth="1"/>
    <col min="9221" max="9221" width="6.109375" style="71" customWidth="1"/>
    <col min="9222" max="9222" width="13.44140625" style="71" customWidth="1"/>
    <col min="9223" max="9223" width="6.109375" style="71" customWidth="1"/>
    <col min="9224" max="9224" width="11.88671875" style="71" bestFit="1" customWidth="1"/>
    <col min="9225" max="9226" width="7.6640625" style="71" customWidth="1"/>
    <col min="9227" max="9227" width="14.88671875" style="71" customWidth="1"/>
    <col min="9228" max="9229" width="11.44140625" style="71" customWidth="1"/>
    <col min="9230" max="9472" width="9.109375" style="71"/>
    <col min="9473" max="9473" width="5.33203125" style="71" customWidth="1"/>
    <col min="9474" max="9474" width="31.33203125" style="71" customWidth="1"/>
    <col min="9475" max="9475" width="6.109375" style="71" customWidth="1"/>
    <col min="9476" max="9476" width="14.88671875" style="71" customWidth="1"/>
    <col min="9477" max="9477" width="6.109375" style="71" customWidth="1"/>
    <col min="9478" max="9478" width="13.44140625" style="71" customWidth="1"/>
    <col min="9479" max="9479" width="6.109375" style="71" customWidth="1"/>
    <col min="9480" max="9480" width="11.88671875" style="71" bestFit="1" customWidth="1"/>
    <col min="9481" max="9482" width="7.6640625" style="71" customWidth="1"/>
    <col min="9483" max="9483" width="14.88671875" style="71" customWidth="1"/>
    <col min="9484" max="9485" width="11.44140625" style="71" customWidth="1"/>
    <col min="9486" max="9728" width="9.109375" style="71"/>
    <col min="9729" max="9729" width="5.33203125" style="71" customWidth="1"/>
    <col min="9730" max="9730" width="31.33203125" style="71" customWidth="1"/>
    <col min="9731" max="9731" width="6.109375" style="71" customWidth="1"/>
    <col min="9732" max="9732" width="14.88671875" style="71" customWidth="1"/>
    <col min="9733" max="9733" width="6.109375" style="71" customWidth="1"/>
    <col min="9734" max="9734" width="13.44140625" style="71" customWidth="1"/>
    <col min="9735" max="9735" width="6.109375" style="71" customWidth="1"/>
    <col min="9736" max="9736" width="11.88671875" style="71" bestFit="1" customWidth="1"/>
    <col min="9737" max="9738" width="7.6640625" style="71" customWidth="1"/>
    <col min="9739" max="9739" width="14.88671875" style="71" customWidth="1"/>
    <col min="9740" max="9741" width="11.44140625" style="71" customWidth="1"/>
    <col min="9742" max="9984" width="9.109375" style="71"/>
    <col min="9985" max="9985" width="5.33203125" style="71" customWidth="1"/>
    <col min="9986" max="9986" width="31.33203125" style="71" customWidth="1"/>
    <col min="9987" max="9987" width="6.109375" style="71" customWidth="1"/>
    <col min="9988" max="9988" width="14.88671875" style="71" customWidth="1"/>
    <col min="9989" max="9989" width="6.109375" style="71" customWidth="1"/>
    <col min="9990" max="9990" width="13.44140625" style="71" customWidth="1"/>
    <col min="9991" max="9991" width="6.109375" style="71" customWidth="1"/>
    <col min="9992" max="9992" width="11.88671875" style="71" bestFit="1" customWidth="1"/>
    <col min="9993" max="9994" width="7.6640625" style="71" customWidth="1"/>
    <col min="9995" max="9995" width="14.88671875" style="71" customWidth="1"/>
    <col min="9996" max="9997" width="11.44140625" style="71" customWidth="1"/>
    <col min="9998" max="10240" width="9.109375" style="71"/>
    <col min="10241" max="10241" width="5.33203125" style="71" customWidth="1"/>
    <col min="10242" max="10242" width="31.33203125" style="71" customWidth="1"/>
    <col min="10243" max="10243" width="6.109375" style="71" customWidth="1"/>
    <col min="10244" max="10244" width="14.88671875" style="71" customWidth="1"/>
    <col min="10245" max="10245" width="6.109375" style="71" customWidth="1"/>
    <col min="10246" max="10246" width="13.44140625" style="71" customWidth="1"/>
    <col min="10247" max="10247" width="6.109375" style="71" customWidth="1"/>
    <col min="10248" max="10248" width="11.88671875" style="71" bestFit="1" customWidth="1"/>
    <col min="10249" max="10250" width="7.6640625" style="71" customWidth="1"/>
    <col min="10251" max="10251" width="14.88671875" style="71" customWidth="1"/>
    <col min="10252" max="10253" width="11.44140625" style="71" customWidth="1"/>
    <col min="10254" max="10496" width="9.109375" style="71"/>
    <col min="10497" max="10497" width="5.33203125" style="71" customWidth="1"/>
    <col min="10498" max="10498" width="31.33203125" style="71" customWidth="1"/>
    <col min="10499" max="10499" width="6.109375" style="71" customWidth="1"/>
    <col min="10500" max="10500" width="14.88671875" style="71" customWidth="1"/>
    <col min="10501" max="10501" width="6.109375" style="71" customWidth="1"/>
    <col min="10502" max="10502" width="13.44140625" style="71" customWidth="1"/>
    <col min="10503" max="10503" width="6.109375" style="71" customWidth="1"/>
    <col min="10504" max="10504" width="11.88671875" style="71" bestFit="1" customWidth="1"/>
    <col min="10505" max="10506" width="7.6640625" style="71" customWidth="1"/>
    <col min="10507" max="10507" width="14.88671875" style="71" customWidth="1"/>
    <col min="10508" max="10509" width="11.44140625" style="71" customWidth="1"/>
    <col min="10510" max="10752" width="9.109375" style="71"/>
    <col min="10753" max="10753" width="5.33203125" style="71" customWidth="1"/>
    <col min="10754" max="10754" width="31.33203125" style="71" customWidth="1"/>
    <col min="10755" max="10755" width="6.109375" style="71" customWidth="1"/>
    <col min="10756" max="10756" width="14.88671875" style="71" customWidth="1"/>
    <col min="10757" max="10757" width="6.109375" style="71" customWidth="1"/>
    <col min="10758" max="10758" width="13.44140625" style="71" customWidth="1"/>
    <col min="10759" max="10759" width="6.109375" style="71" customWidth="1"/>
    <col min="10760" max="10760" width="11.88671875" style="71" bestFit="1" customWidth="1"/>
    <col min="10761" max="10762" width="7.6640625" style="71" customWidth="1"/>
    <col min="10763" max="10763" width="14.88671875" style="71" customWidth="1"/>
    <col min="10764" max="10765" width="11.44140625" style="71" customWidth="1"/>
    <col min="10766" max="11008" width="9.109375" style="71"/>
    <col min="11009" max="11009" width="5.33203125" style="71" customWidth="1"/>
    <col min="11010" max="11010" width="31.33203125" style="71" customWidth="1"/>
    <col min="11011" max="11011" width="6.109375" style="71" customWidth="1"/>
    <col min="11012" max="11012" width="14.88671875" style="71" customWidth="1"/>
    <col min="11013" max="11013" width="6.109375" style="71" customWidth="1"/>
    <col min="11014" max="11014" width="13.44140625" style="71" customWidth="1"/>
    <col min="11015" max="11015" width="6.109375" style="71" customWidth="1"/>
    <col min="11016" max="11016" width="11.88671875" style="71" bestFit="1" customWidth="1"/>
    <col min="11017" max="11018" width="7.6640625" style="71" customWidth="1"/>
    <col min="11019" max="11019" width="14.88671875" style="71" customWidth="1"/>
    <col min="11020" max="11021" width="11.44140625" style="71" customWidth="1"/>
    <col min="11022" max="11264" width="9.109375" style="71"/>
    <col min="11265" max="11265" width="5.33203125" style="71" customWidth="1"/>
    <col min="11266" max="11266" width="31.33203125" style="71" customWidth="1"/>
    <col min="11267" max="11267" width="6.109375" style="71" customWidth="1"/>
    <col min="11268" max="11268" width="14.88671875" style="71" customWidth="1"/>
    <col min="11269" max="11269" width="6.109375" style="71" customWidth="1"/>
    <col min="11270" max="11270" width="13.44140625" style="71" customWidth="1"/>
    <col min="11271" max="11271" width="6.109375" style="71" customWidth="1"/>
    <col min="11272" max="11272" width="11.88671875" style="71" bestFit="1" customWidth="1"/>
    <col min="11273" max="11274" width="7.6640625" style="71" customWidth="1"/>
    <col min="11275" max="11275" width="14.88671875" style="71" customWidth="1"/>
    <col min="11276" max="11277" width="11.44140625" style="71" customWidth="1"/>
    <col min="11278" max="11520" width="9.109375" style="71"/>
    <col min="11521" max="11521" width="5.33203125" style="71" customWidth="1"/>
    <col min="11522" max="11522" width="31.33203125" style="71" customWidth="1"/>
    <col min="11523" max="11523" width="6.109375" style="71" customWidth="1"/>
    <col min="11524" max="11524" width="14.88671875" style="71" customWidth="1"/>
    <col min="11525" max="11525" width="6.109375" style="71" customWidth="1"/>
    <col min="11526" max="11526" width="13.44140625" style="71" customWidth="1"/>
    <col min="11527" max="11527" width="6.109375" style="71" customWidth="1"/>
    <col min="11528" max="11528" width="11.88671875" style="71" bestFit="1" customWidth="1"/>
    <col min="11529" max="11530" width="7.6640625" style="71" customWidth="1"/>
    <col min="11531" max="11531" width="14.88671875" style="71" customWidth="1"/>
    <col min="11532" max="11533" width="11.44140625" style="71" customWidth="1"/>
    <col min="11534" max="11776" width="9.109375" style="71"/>
    <col min="11777" max="11777" width="5.33203125" style="71" customWidth="1"/>
    <col min="11778" max="11778" width="31.33203125" style="71" customWidth="1"/>
    <col min="11779" max="11779" width="6.109375" style="71" customWidth="1"/>
    <col min="11780" max="11780" width="14.88671875" style="71" customWidth="1"/>
    <col min="11781" max="11781" width="6.109375" style="71" customWidth="1"/>
    <col min="11782" max="11782" width="13.44140625" style="71" customWidth="1"/>
    <col min="11783" max="11783" width="6.109375" style="71" customWidth="1"/>
    <col min="11784" max="11784" width="11.88671875" style="71" bestFit="1" customWidth="1"/>
    <col min="11785" max="11786" width="7.6640625" style="71" customWidth="1"/>
    <col min="11787" max="11787" width="14.88671875" style="71" customWidth="1"/>
    <col min="11788" max="11789" width="11.44140625" style="71" customWidth="1"/>
    <col min="11790" max="12032" width="9.109375" style="71"/>
    <col min="12033" max="12033" width="5.33203125" style="71" customWidth="1"/>
    <col min="12034" max="12034" width="31.33203125" style="71" customWidth="1"/>
    <col min="12035" max="12035" width="6.109375" style="71" customWidth="1"/>
    <col min="12036" max="12036" width="14.88671875" style="71" customWidth="1"/>
    <col min="12037" max="12037" width="6.109375" style="71" customWidth="1"/>
    <col min="12038" max="12038" width="13.44140625" style="71" customWidth="1"/>
    <col min="12039" max="12039" width="6.109375" style="71" customWidth="1"/>
    <col min="12040" max="12040" width="11.88671875" style="71" bestFit="1" customWidth="1"/>
    <col min="12041" max="12042" width="7.6640625" style="71" customWidth="1"/>
    <col min="12043" max="12043" width="14.88671875" style="71" customWidth="1"/>
    <col min="12044" max="12045" width="11.44140625" style="71" customWidth="1"/>
    <col min="12046" max="12288" width="9.109375" style="71"/>
    <col min="12289" max="12289" width="5.33203125" style="71" customWidth="1"/>
    <col min="12290" max="12290" width="31.33203125" style="71" customWidth="1"/>
    <col min="12291" max="12291" width="6.109375" style="71" customWidth="1"/>
    <col min="12292" max="12292" width="14.88671875" style="71" customWidth="1"/>
    <col min="12293" max="12293" width="6.109375" style="71" customWidth="1"/>
    <col min="12294" max="12294" width="13.44140625" style="71" customWidth="1"/>
    <col min="12295" max="12295" width="6.109375" style="71" customWidth="1"/>
    <col min="12296" max="12296" width="11.88671875" style="71" bestFit="1" customWidth="1"/>
    <col min="12297" max="12298" width="7.6640625" style="71" customWidth="1"/>
    <col min="12299" max="12299" width="14.88671875" style="71" customWidth="1"/>
    <col min="12300" max="12301" width="11.44140625" style="71" customWidth="1"/>
    <col min="12302" max="12544" width="9.109375" style="71"/>
    <col min="12545" max="12545" width="5.33203125" style="71" customWidth="1"/>
    <col min="12546" max="12546" width="31.33203125" style="71" customWidth="1"/>
    <col min="12547" max="12547" width="6.109375" style="71" customWidth="1"/>
    <col min="12548" max="12548" width="14.88671875" style="71" customWidth="1"/>
    <col min="12549" max="12549" width="6.109375" style="71" customWidth="1"/>
    <col min="12550" max="12550" width="13.44140625" style="71" customWidth="1"/>
    <col min="12551" max="12551" width="6.109375" style="71" customWidth="1"/>
    <col min="12552" max="12552" width="11.88671875" style="71" bestFit="1" customWidth="1"/>
    <col min="12553" max="12554" width="7.6640625" style="71" customWidth="1"/>
    <col min="12555" max="12555" width="14.88671875" style="71" customWidth="1"/>
    <col min="12556" max="12557" width="11.44140625" style="71" customWidth="1"/>
    <col min="12558" max="12800" width="9.109375" style="71"/>
    <col min="12801" max="12801" width="5.33203125" style="71" customWidth="1"/>
    <col min="12802" max="12802" width="31.33203125" style="71" customWidth="1"/>
    <col min="12803" max="12803" width="6.109375" style="71" customWidth="1"/>
    <col min="12804" max="12804" width="14.88671875" style="71" customWidth="1"/>
    <col min="12805" max="12805" width="6.109375" style="71" customWidth="1"/>
    <col min="12806" max="12806" width="13.44140625" style="71" customWidth="1"/>
    <col min="12807" max="12807" width="6.109375" style="71" customWidth="1"/>
    <col min="12808" max="12808" width="11.88671875" style="71" bestFit="1" customWidth="1"/>
    <col min="12809" max="12810" width="7.6640625" style="71" customWidth="1"/>
    <col min="12811" max="12811" width="14.88671875" style="71" customWidth="1"/>
    <col min="12812" max="12813" width="11.44140625" style="71" customWidth="1"/>
    <col min="12814" max="13056" width="9.109375" style="71"/>
    <col min="13057" max="13057" width="5.33203125" style="71" customWidth="1"/>
    <col min="13058" max="13058" width="31.33203125" style="71" customWidth="1"/>
    <col min="13059" max="13059" width="6.109375" style="71" customWidth="1"/>
    <col min="13060" max="13060" width="14.88671875" style="71" customWidth="1"/>
    <col min="13061" max="13061" width="6.109375" style="71" customWidth="1"/>
    <col min="13062" max="13062" width="13.44140625" style="71" customWidth="1"/>
    <col min="13063" max="13063" width="6.109375" style="71" customWidth="1"/>
    <col min="13064" max="13064" width="11.88671875" style="71" bestFit="1" customWidth="1"/>
    <col min="13065" max="13066" width="7.6640625" style="71" customWidth="1"/>
    <col min="13067" max="13067" width="14.88671875" style="71" customWidth="1"/>
    <col min="13068" max="13069" width="11.44140625" style="71" customWidth="1"/>
    <col min="13070" max="13312" width="9.109375" style="71"/>
    <col min="13313" max="13313" width="5.33203125" style="71" customWidth="1"/>
    <col min="13314" max="13314" width="31.33203125" style="71" customWidth="1"/>
    <col min="13315" max="13315" width="6.109375" style="71" customWidth="1"/>
    <col min="13316" max="13316" width="14.88671875" style="71" customWidth="1"/>
    <col min="13317" max="13317" width="6.109375" style="71" customWidth="1"/>
    <col min="13318" max="13318" width="13.44140625" style="71" customWidth="1"/>
    <col min="13319" max="13319" width="6.109375" style="71" customWidth="1"/>
    <col min="13320" max="13320" width="11.88671875" style="71" bestFit="1" customWidth="1"/>
    <col min="13321" max="13322" width="7.6640625" style="71" customWidth="1"/>
    <col min="13323" max="13323" width="14.88671875" style="71" customWidth="1"/>
    <col min="13324" max="13325" width="11.44140625" style="71" customWidth="1"/>
    <col min="13326" max="13568" width="9.109375" style="71"/>
    <col min="13569" max="13569" width="5.33203125" style="71" customWidth="1"/>
    <col min="13570" max="13570" width="31.33203125" style="71" customWidth="1"/>
    <col min="13571" max="13571" width="6.109375" style="71" customWidth="1"/>
    <col min="13572" max="13572" width="14.88671875" style="71" customWidth="1"/>
    <col min="13573" max="13573" width="6.109375" style="71" customWidth="1"/>
    <col min="13574" max="13574" width="13.44140625" style="71" customWidth="1"/>
    <col min="13575" max="13575" width="6.109375" style="71" customWidth="1"/>
    <col min="13576" max="13576" width="11.88671875" style="71" bestFit="1" customWidth="1"/>
    <col min="13577" max="13578" width="7.6640625" style="71" customWidth="1"/>
    <col min="13579" max="13579" width="14.88671875" style="71" customWidth="1"/>
    <col min="13580" max="13581" width="11.44140625" style="71" customWidth="1"/>
    <col min="13582" max="13824" width="9.109375" style="71"/>
    <col min="13825" max="13825" width="5.33203125" style="71" customWidth="1"/>
    <col min="13826" max="13826" width="31.33203125" style="71" customWidth="1"/>
    <col min="13827" max="13827" width="6.109375" style="71" customWidth="1"/>
    <col min="13828" max="13828" width="14.88671875" style="71" customWidth="1"/>
    <col min="13829" max="13829" width="6.109375" style="71" customWidth="1"/>
    <col min="13830" max="13830" width="13.44140625" style="71" customWidth="1"/>
    <col min="13831" max="13831" width="6.109375" style="71" customWidth="1"/>
    <col min="13832" max="13832" width="11.88671875" style="71" bestFit="1" customWidth="1"/>
    <col min="13833" max="13834" width="7.6640625" style="71" customWidth="1"/>
    <col min="13835" max="13835" width="14.88671875" style="71" customWidth="1"/>
    <col min="13836" max="13837" width="11.44140625" style="71" customWidth="1"/>
    <col min="13838" max="14080" width="9.109375" style="71"/>
    <col min="14081" max="14081" width="5.33203125" style="71" customWidth="1"/>
    <col min="14082" max="14082" width="31.33203125" style="71" customWidth="1"/>
    <col min="14083" max="14083" width="6.109375" style="71" customWidth="1"/>
    <col min="14084" max="14084" width="14.88671875" style="71" customWidth="1"/>
    <col min="14085" max="14085" width="6.109375" style="71" customWidth="1"/>
    <col min="14086" max="14086" width="13.44140625" style="71" customWidth="1"/>
    <col min="14087" max="14087" width="6.109375" style="71" customWidth="1"/>
    <col min="14088" max="14088" width="11.88671875" style="71" bestFit="1" customWidth="1"/>
    <col min="14089" max="14090" width="7.6640625" style="71" customWidth="1"/>
    <col min="14091" max="14091" width="14.88671875" style="71" customWidth="1"/>
    <col min="14092" max="14093" width="11.44140625" style="71" customWidth="1"/>
    <col min="14094" max="14336" width="9.109375" style="71"/>
    <col min="14337" max="14337" width="5.33203125" style="71" customWidth="1"/>
    <col min="14338" max="14338" width="31.33203125" style="71" customWidth="1"/>
    <col min="14339" max="14339" width="6.109375" style="71" customWidth="1"/>
    <col min="14340" max="14340" width="14.88671875" style="71" customWidth="1"/>
    <col min="14341" max="14341" width="6.109375" style="71" customWidth="1"/>
    <col min="14342" max="14342" width="13.44140625" style="71" customWidth="1"/>
    <col min="14343" max="14343" width="6.109375" style="71" customWidth="1"/>
    <col min="14344" max="14344" width="11.88671875" style="71" bestFit="1" customWidth="1"/>
    <col min="14345" max="14346" width="7.6640625" style="71" customWidth="1"/>
    <col min="14347" max="14347" width="14.88671875" style="71" customWidth="1"/>
    <col min="14348" max="14349" width="11.44140625" style="71" customWidth="1"/>
    <col min="14350" max="14592" width="9.109375" style="71"/>
    <col min="14593" max="14593" width="5.33203125" style="71" customWidth="1"/>
    <col min="14594" max="14594" width="31.33203125" style="71" customWidth="1"/>
    <col min="14595" max="14595" width="6.109375" style="71" customWidth="1"/>
    <col min="14596" max="14596" width="14.88671875" style="71" customWidth="1"/>
    <col min="14597" max="14597" width="6.109375" style="71" customWidth="1"/>
    <col min="14598" max="14598" width="13.44140625" style="71" customWidth="1"/>
    <col min="14599" max="14599" width="6.109375" style="71" customWidth="1"/>
    <col min="14600" max="14600" width="11.88671875" style="71" bestFit="1" customWidth="1"/>
    <col min="14601" max="14602" width="7.6640625" style="71" customWidth="1"/>
    <col min="14603" max="14603" width="14.88671875" style="71" customWidth="1"/>
    <col min="14604" max="14605" width="11.44140625" style="71" customWidth="1"/>
    <col min="14606" max="14848" width="9.109375" style="71"/>
    <col min="14849" max="14849" width="5.33203125" style="71" customWidth="1"/>
    <col min="14850" max="14850" width="31.33203125" style="71" customWidth="1"/>
    <col min="14851" max="14851" width="6.109375" style="71" customWidth="1"/>
    <col min="14852" max="14852" width="14.88671875" style="71" customWidth="1"/>
    <col min="14853" max="14853" width="6.109375" style="71" customWidth="1"/>
    <col min="14854" max="14854" width="13.44140625" style="71" customWidth="1"/>
    <col min="14855" max="14855" width="6.109375" style="71" customWidth="1"/>
    <col min="14856" max="14856" width="11.88671875" style="71" bestFit="1" customWidth="1"/>
    <col min="14857" max="14858" width="7.6640625" style="71" customWidth="1"/>
    <col min="14859" max="14859" width="14.88671875" style="71" customWidth="1"/>
    <col min="14860" max="14861" width="11.44140625" style="71" customWidth="1"/>
    <col min="14862" max="15104" width="9.109375" style="71"/>
    <col min="15105" max="15105" width="5.33203125" style="71" customWidth="1"/>
    <col min="15106" max="15106" width="31.33203125" style="71" customWidth="1"/>
    <col min="15107" max="15107" width="6.109375" style="71" customWidth="1"/>
    <col min="15108" max="15108" width="14.88671875" style="71" customWidth="1"/>
    <col min="15109" max="15109" width="6.109375" style="71" customWidth="1"/>
    <col min="15110" max="15110" width="13.44140625" style="71" customWidth="1"/>
    <col min="15111" max="15111" width="6.109375" style="71" customWidth="1"/>
    <col min="15112" max="15112" width="11.88671875" style="71" bestFit="1" customWidth="1"/>
    <col min="15113" max="15114" width="7.6640625" style="71" customWidth="1"/>
    <col min="15115" max="15115" width="14.88671875" style="71" customWidth="1"/>
    <col min="15116" max="15117" width="11.44140625" style="71" customWidth="1"/>
    <col min="15118" max="15360" width="9.109375" style="71"/>
    <col min="15361" max="15361" width="5.33203125" style="71" customWidth="1"/>
    <col min="15362" max="15362" width="31.33203125" style="71" customWidth="1"/>
    <col min="15363" max="15363" width="6.109375" style="71" customWidth="1"/>
    <col min="15364" max="15364" width="14.88671875" style="71" customWidth="1"/>
    <col min="15365" max="15365" width="6.109375" style="71" customWidth="1"/>
    <col min="15366" max="15366" width="13.44140625" style="71" customWidth="1"/>
    <col min="15367" max="15367" width="6.109375" style="71" customWidth="1"/>
    <col min="15368" max="15368" width="11.88671875" style="71" bestFit="1" customWidth="1"/>
    <col min="15369" max="15370" width="7.6640625" style="71" customWidth="1"/>
    <col min="15371" max="15371" width="14.88671875" style="71" customWidth="1"/>
    <col min="15372" max="15373" width="11.44140625" style="71" customWidth="1"/>
    <col min="15374" max="15616" width="9.109375" style="71"/>
    <col min="15617" max="15617" width="5.33203125" style="71" customWidth="1"/>
    <col min="15618" max="15618" width="31.33203125" style="71" customWidth="1"/>
    <col min="15619" max="15619" width="6.109375" style="71" customWidth="1"/>
    <col min="15620" max="15620" width="14.88671875" style="71" customWidth="1"/>
    <col min="15621" max="15621" width="6.109375" style="71" customWidth="1"/>
    <col min="15622" max="15622" width="13.44140625" style="71" customWidth="1"/>
    <col min="15623" max="15623" width="6.109375" style="71" customWidth="1"/>
    <col min="15624" max="15624" width="11.88671875" style="71" bestFit="1" customWidth="1"/>
    <col min="15625" max="15626" width="7.6640625" style="71" customWidth="1"/>
    <col min="15627" max="15627" width="14.88671875" style="71" customWidth="1"/>
    <col min="15628" max="15629" width="11.44140625" style="71" customWidth="1"/>
    <col min="15630" max="15872" width="9.109375" style="71"/>
    <col min="15873" max="15873" width="5.33203125" style="71" customWidth="1"/>
    <col min="15874" max="15874" width="31.33203125" style="71" customWidth="1"/>
    <col min="15875" max="15875" width="6.109375" style="71" customWidth="1"/>
    <col min="15876" max="15876" width="14.88671875" style="71" customWidth="1"/>
    <col min="15877" max="15877" width="6.109375" style="71" customWidth="1"/>
    <col min="15878" max="15878" width="13.44140625" style="71" customWidth="1"/>
    <col min="15879" max="15879" width="6.109375" style="71" customWidth="1"/>
    <col min="15880" max="15880" width="11.88671875" style="71" bestFit="1" customWidth="1"/>
    <col min="15881" max="15882" width="7.6640625" style="71" customWidth="1"/>
    <col min="15883" max="15883" width="14.88671875" style="71" customWidth="1"/>
    <col min="15884" max="15885" width="11.44140625" style="71" customWidth="1"/>
    <col min="15886" max="16128" width="9.109375" style="71"/>
    <col min="16129" max="16129" width="5.33203125" style="71" customWidth="1"/>
    <col min="16130" max="16130" width="31.33203125" style="71" customWidth="1"/>
    <col min="16131" max="16131" width="6.109375" style="71" customWidth="1"/>
    <col min="16132" max="16132" width="14.88671875" style="71" customWidth="1"/>
    <col min="16133" max="16133" width="6.109375" style="71" customWidth="1"/>
    <col min="16134" max="16134" width="13.44140625" style="71" customWidth="1"/>
    <col min="16135" max="16135" width="6.109375" style="71" customWidth="1"/>
    <col min="16136" max="16136" width="11.88671875" style="71" bestFit="1" customWidth="1"/>
    <col min="16137" max="16138" width="7.6640625" style="71" customWidth="1"/>
    <col min="16139" max="16139" width="14.88671875" style="71" customWidth="1"/>
    <col min="16140" max="16141" width="11.44140625" style="71" customWidth="1"/>
    <col min="16142" max="16384" width="9.109375" style="71"/>
  </cols>
  <sheetData>
    <row r="1" spans="1:13" ht="16.5" customHeight="1">
      <c r="L1" s="699" t="s">
        <v>274</v>
      </c>
      <c r="M1" s="699"/>
    </row>
    <row r="2" spans="1:13" ht="15.75" customHeight="1">
      <c r="A2" s="725" t="s">
        <v>564</v>
      </c>
      <c r="B2" s="725"/>
      <c r="C2" s="725"/>
      <c r="D2" s="725"/>
      <c r="E2" s="725"/>
      <c r="F2" s="725"/>
      <c r="G2" s="725"/>
      <c r="H2" s="725"/>
      <c r="I2" s="725"/>
      <c r="J2" s="725"/>
      <c r="K2" s="725"/>
      <c r="L2" s="725"/>
      <c r="M2" s="725"/>
    </row>
    <row r="3" spans="1:13" ht="39.75" customHeight="1">
      <c r="A3" s="725" t="s">
        <v>654</v>
      </c>
      <c r="B3" s="725"/>
      <c r="C3" s="725"/>
      <c r="D3" s="725"/>
      <c r="E3" s="725"/>
      <c r="F3" s="725"/>
      <c r="G3" s="725"/>
      <c r="H3" s="725"/>
      <c r="I3" s="725"/>
      <c r="J3" s="725"/>
      <c r="K3" s="725"/>
      <c r="L3" s="725"/>
      <c r="M3" s="725"/>
    </row>
    <row r="4" spans="1:13" ht="15.6">
      <c r="A4" s="72"/>
      <c r="B4" s="72"/>
      <c r="C4" s="72"/>
      <c r="D4" s="437"/>
      <c r="E4" s="72"/>
      <c r="F4" s="437"/>
      <c r="G4" s="72"/>
      <c r="H4" s="437"/>
      <c r="I4" s="72"/>
      <c r="J4" s="72"/>
      <c r="K4" s="437"/>
      <c r="L4" s="72"/>
      <c r="M4" s="73"/>
    </row>
    <row r="5" spans="1:13" ht="27.75" customHeight="1">
      <c r="A5" s="726" t="s">
        <v>1</v>
      </c>
      <c r="B5" s="726" t="s">
        <v>2</v>
      </c>
      <c r="C5" s="723" t="s">
        <v>3</v>
      </c>
      <c r="D5" s="723"/>
      <c r="E5" s="723" t="s">
        <v>4</v>
      </c>
      <c r="F5" s="723"/>
      <c r="G5" s="723" t="s">
        <v>5</v>
      </c>
      <c r="H5" s="723"/>
      <c r="I5" s="723" t="s">
        <v>6</v>
      </c>
      <c r="J5" s="723" t="s">
        <v>7</v>
      </c>
      <c r="K5" s="724" t="s">
        <v>8</v>
      </c>
      <c r="L5" s="724" t="s">
        <v>9</v>
      </c>
      <c r="M5" s="724" t="s">
        <v>10</v>
      </c>
    </row>
    <row r="6" spans="1:13" ht="27.75" customHeight="1">
      <c r="A6" s="726"/>
      <c r="B6" s="726"/>
      <c r="C6" s="419" t="s">
        <v>11</v>
      </c>
      <c r="D6" s="376" t="s">
        <v>12</v>
      </c>
      <c r="E6" s="419" t="s">
        <v>11</v>
      </c>
      <c r="F6" s="376" t="s">
        <v>12</v>
      </c>
      <c r="G6" s="419" t="s">
        <v>11</v>
      </c>
      <c r="H6" s="376" t="s">
        <v>12</v>
      </c>
      <c r="I6" s="723"/>
      <c r="J6" s="723"/>
      <c r="K6" s="724"/>
      <c r="L6" s="724"/>
      <c r="M6" s="724"/>
    </row>
    <row r="7" spans="1:13" s="75" customFormat="1" ht="20.399999999999999">
      <c r="A7" s="375">
        <v>1</v>
      </c>
      <c r="B7" s="375">
        <v>2</v>
      </c>
      <c r="C7" s="375">
        <v>3</v>
      </c>
      <c r="D7" s="375">
        <v>4</v>
      </c>
      <c r="E7" s="375">
        <v>5</v>
      </c>
      <c r="F7" s="375">
        <v>6</v>
      </c>
      <c r="G7" s="375">
        <v>7</v>
      </c>
      <c r="H7" s="375">
        <v>8</v>
      </c>
      <c r="I7" s="435">
        <v>9</v>
      </c>
      <c r="J7" s="435" t="s">
        <v>13</v>
      </c>
      <c r="K7" s="436" t="s">
        <v>14</v>
      </c>
      <c r="L7" s="435">
        <v>12</v>
      </c>
      <c r="M7" s="435">
        <v>13</v>
      </c>
    </row>
    <row r="8" spans="1:13">
      <c r="A8" s="357" t="s">
        <v>15</v>
      </c>
      <c r="B8" s="355" t="s">
        <v>16</v>
      </c>
      <c r="C8" s="44">
        <v>5</v>
      </c>
      <c r="D8" s="378">
        <v>1296546.8199999998</v>
      </c>
      <c r="E8" s="44"/>
      <c r="F8" s="378"/>
      <c r="G8" s="44">
        <v>1</v>
      </c>
      <c r="H8" s="378">
        <v>-24980</v>
      </c>
      <c r="I8" s="336">
        <v>0</v>
      </c>
      <c r="J8" s="44">
        <v>6</v>
      </c>
      <c r="K8" s="378">
        <v>1271566.8199999998</v>
      </c>
      <c r="L8" s="332">
        <v>0.19636901886865721</v>
      </c>
      <c r="M8" s="332">
        <v>0.10440229685053071</v>
      </c>
    </row>
    <row r="9" spans="1:13">
      <c r="A9" s="356" t="s">
        <v>17</v>
      </c>
      <c r="B9" s="354" t="s">
        <v>18</v>
      </c>
      <c r="C9" s="42">
        <v>14</v>
      </c>
      <c r="D9" s="377">
        <v>732654.35</v>
      </c>
      <c r="E9" s="42"/>
      <c r="F9" s="377"/>
      <c r="G9" s="42">
        <v>3</v>
      </c>
      <c r="H9" s="377">
        <v>-42082.85</v>
      </c>
      <c r="I9" s="335">
        <v>0</v>
      </c>
      <c r="J9" s="42">
        <v>17</v>
      </c>
      <c r="K9" s="377">
        <v>690571.5</v>
      </c>
      <c r="L9" s="331">
        <v>0.10664547531497946</v>
      </c>
      <c r="M9" s="331">
        <v>0.29580650774317035</v>
      </c>
    </row>
    <row r="10" spans="1:13" ht="21">
      <c r="A10" s="357" t="s">
        <v>514</v>
      </c>
      <c r="B10" s="355" t="s">
        <v>515</v>
      </c>
      <c r="C10" s="44">
        <v>2</v>
      </c>
      <c r="D10" s="378">
        <v>410090</v>
      </c>
      <c r="E10" s="44"/>
      <c r="F10" s="378"/>
      <c r="G10" s="44"/>
      <c r="H10" s="378"/>
      <c r="I10" s="336">
        <v>0</v>
      </c>
      <c r="J10" s="44">
        <v>2</v>
      </c>
      <c r="K10" s="378">
        <v>410090</v>
      </c>
      <c r="L10" s="332">
        <v>6.3330506648362886E-2</v>
      </c>
      <c r="M10" s="332">
        <v>3.4800765616843574E-2</v>
      </c>
    </row>
    <row r="11" spans="1:13" ht="21">
      <c r="A11" s="356" t="s">
        <v>19</v>
      </c>
      <c r="B11" s="354" t="s">
        <v>20</v>
      </c>
      <c r="C11" s="42">
        <v>29</v>
      </c>
      <c r="D11" s="377">
        <v>6464198.0800000001</v>
      </c>
      <c r="E11" s="42">
        <v>4</v>
      </c>
      <c r="F11" s="377">
        <v>125032.28</v>
      </c>
      <c r="G11" s="42">
        <v>2</v>
      </c>
      <c r="H11" s="377">
        <v>-77028.510000000009</v>
      </c>
      <c r="I11" s="335">
        <v>0</v>
      </c>
      <c r="J11" s="42">
        <v>35</v>
      </c>
      <c r="K11" s="377">
        <v>6512201.8500000006</v>
      </c>
      <c r="L11" s="331">
        <v>1.0056842218949646</v>
      </c>
      <c r="M11" s="331">
        <v>0.60901339829476253</v>
      </c>
    </row>
    <row r="12" spans="1:13">
      <c r="A12" s="357" t="s">
        <v>21</v>
      </c>
      <c r="B12" s="355" t="s">
        <v>22</v>
      </c>
      <c r="C12" s="44">
        <v>80</v>
      </c>
      <c r="D12" s="378">
        <v>15619415.729999999</v>
      </c>
      <c r="E12" s="44">
        <v>8</v>
      </c>
      <c r="F12" s="378">
        <v>252879.3</v>
      </c>
      <c r="G12" s="44">
        <v>5</v>
      </c>
      <c r="H12" s="378">
        <v>-292850</v>
      </c>
      <c r="I12" s="336">
        <v>0</v>
      </c>
      <c r="J12" s="44">
        <v>93</v>
      </c>
      <c r="K12" s="378">
        <v>15579445.029999999</v>
      </c>
      <c r="L12" s="332">
        <v>2.4059453950357703</v>
      </c>
      <c r="M12" s="332">
        <v>1.618235601183226</v>
      </c>
    </row>
    <row r="13" spans="1:13">
      <c r="A13" s="356" t="s">
        <v>23</v>
      </c>
      <c r="B13" s="354" t="s">
        <v>24</v>
      </c>
      <c r="C13" s="42">
        <v>4</v>
      </c>
      <c r="D13" s="377">
        <v>832317</v>
      </c>
      <c r="E13" s="42"/>
      <c r="F13" s="377"/>
      <c r="G13" s="42"/>
      <c r="H13" s="377"/>
      <c r="I13" s="335">
        <v>0</v>
      </c>
      <c r="J13" s="42">
        <v>4</v>
      </c>
      <c r="K13" s="377">
        <v>832317</v>
      </c>
      <c r="L13" s="331">
        <v>0.12853533932074776</v>
      </c>
      <c r="M13" s="331">
        <v>6.9601531233687147E-2</v>
      </c>
    </row>
    <row r="14" spans="1:13">
      <c r="A14" s="357" t="s">
        <v>425</v>
      </c>
      <c r="B14" s="355" t="s">
        <v>426</v>
      </c>
      <c r="C14" s="44">
        <v>1</v>
      </c>
      <c r="D14" s="378">
        <v>599954.5</v>
      </c>
      <c r="E14" s="44"/>
      <c r="F14" s="378"/>
      <c r="G14" s="44"/>
      <c r="H14" s="378"/>
      <c r="I14" s="336">
        <v>0</v>
      </c>
      <c r="J14" s="44">
        <v>1</v>
      </c>
      <c r="K14" s="378">
        <v>599954.5</v>
      </c>
      <c r="L14" s="332">
        <v>9.2651423958070744E-2</v>
      </c>
      <c r="M14" s="332">
        <v>1.7400382808421787E-2</v>
      </c>
    </row>
    <row r="15" spans="1:13" ht="21">
      <c r="A15" s="356" t="s">
        <v>531</v>
      </c>
      <c r="B15" s="354" t="s">
        <v>532</v>
      </c>
      <c r="C15" s="42">
        <v>1</v>
      </c>
      <c r="D15" s="377">
        <v>225000</v>
      </c>
      <c r="E15" s="42"/>
      <c r="F15" s="377"/>
      <c r="G15" s="42"/>
      <c r="H15" s="377"/>
      <c r="I15" s="335">
        <v>0</v>
      </c>
      <c r="J15" s="42">
        <v>1</v>
      </c>
      <c r="K15" s="377">
        <v>225000</v>
      </c>
      <c r="L15" s="331">
        <v>3.474691895896425E-2</v>
      </c>
      <c r="M15" s="331">
        <v>1.7400382808421787E-2</v>
      </c>
    </row>
    <row r="16" spans="1:13">
      <c r="A16" s="357" t="s">
        <v>460</v>
      </c>
      <c r="B16" s="355" t="s">
        <v>461</v>
      </c>
      <c r="C16" s="44">
        <v>32</v>
      </c>
      <c r="D16" s="378">
        <v>10043196.57</v>
      </c>
      <c r="E16" s="44"/>
      <c r="F16" s="378"/>
      <c r="G16" s="44">
        <v>2</v>
      </c>
      <c r="H16" s="378">
        <v>-208268.65</v>
      </c>
      <c r="I16" s="336">
        <v>1</v>
      </c>
      <c r="J16" s="44">
        <v>35</v>
      </c>
      <c r="K16" s="378">
        <v>9834927.9199999999</v>
      </c>
      <c r="L16" s="332">
        <v>1.5188153040155326</v>
      </c>
      <c r="M16" s="332">
        <v>0.60901339829476253</v>
      </c>
    </row>
    <row r="17" spans="1:13" ht="21">
      <c r="A17" s="356" t="s">
        <v>25</v>
      </c>
      <c r="B17" s="354" t="s">
        <v>26</v>
      </c>
      <c r="C17" s="42">
        <v>2</v>
      </c>
      <c r="D17" s="377">
        <v>439710</v>
      </c>
      <c r="E17" s="42">
        <v>1</v>
      </c>
      <c r="F17" s="377">
        <v>19695</v>
      </c>
      <c r="G17" s="42"/>
      <c r="H17" s="377"/>
      <c r="I17" s="335">
        <v>0</v>
      </c>
      <c r="J17" s="42">
        <v>3</v>
      </c>
      <c r="K17" s="377">
        <v>459405</v>
      </c>
      <c r="L17" s="331">
        <v>7.0946259130413206E-2</v>
      </c>
      <c r="M17" s="331">
        <v>5.2201148425265353E-2</v>
      </c>
    </row>
    <row r="18" spans="1:13" ht="21">
      <c r="A18" s="357" t="s">
        <v>655</v>
      </c>
      <c r="B18" s="355" t="s">
        <v>656</v>
      </c>
      <c r="C18" s="44">
        <v>1</v>
      </c>
      <c r="D18" s="378">
        <v>462251</v>
      </c>
      <c r="E18" s="44"/>
      <c r="F18" s="378"/>
      <c r="G18" s="44"/>
      <c r="H18" s="378"/>
      <c r="I18" s="336">
        <v>0</v>
      </c>
      <c r="J18" s="44">
        <v>1</v>
      </c>
      <c r="K18" s="378">
        <v>462251</v>
      </c>
      <c r="L18" s="332">
        <v>7.1385769047556363E-2</v>
      </c>
      <c r="M18" s="332">
        <v>1.7400382808421787E-2</v>
      </c>
    </row>
    <row r="19" spans="1:13">
      <c r="A19" s="356" t="s">
        <v>27</v>
      </c>
      <c r="B19" s="354" t="s">
        <v>631</v>
      </c>
      <c r="C19" s="42">
        <v>1909</v>
      </c>
      <c r="D19" s="377">
        <v>86309049.650000036</v>
      </c>
      <c r="E19" s="42">
        <v>45</v>
      </c>
      <c r="F19" s="377">
        <v>227356.71000000005</v>
      </c>
      <c r="G19" s="42">
        <v>256</v>
      </c>
      <c r="H19" s="377">
        <v>-3425017.5199999991</v>
      </c>
      <c r="I19" s="335">
        <v>21</v>
      </c>
      <c r="J19" s="42">
        <v>2231</v>
      </c>
      <c r="K19" s="377">
        <v>83111388.840000048</v>
      </c>
      <c r="L19" s="331">
        <v>12.834954189290876</v>
      </c>
      <c r="M19" s="331">
        <v>38.820254045589003</v>
      </c>
    </row>
    <row r="20" spans="1:13">
      <c r="A20" s="357" t="s">
        <v>462</v>
      </c>
      <c r="B20" s="355" t="s">
        <v>463</v>
      </c>
      <c r="C20" s="44">
        <v>7</v>
      </c>
      <c r="D20" s="378">
        <v>411231.53999999992</v>
      </c>
      <c r="E20" s="44"/>
      <c r="F20" s="378"/>
      <c r="G20" s="44"/>
      <c r="H20" s="378"/>
      <c r="I20" s="336">
        <v>0</v>
      </c>
      <c r="J20" s="44">
        <v>7</v>
      </c>
      <c r="K20" s="378">
        <v>411231.53999999992</v>
      </c>
      <c r="L20" s="332">
        <v>6.3506795527778048E-2</v>
      </c>
      <c r="M20" s="332">
        <v>0.1218026796589525</v>
      </c>
    </row>
    <row r="21" spans="1:13">
      <c r="A21" s="356" t="s">
        <v>409</v>
      </c>
      <c r="B21" s="354" t="s">
        <v>410</v>
      </c>
      <c r="C21" s="42">
        <v>1</v>
      </c>
      <c r="D21" s="377">
        <v>66630</v>
      </c>
      <c r="E21" s="42"/>
      <c r="F21" s="377"/>
      <c r="G21" s="42">
        <v>1</v>
      </c>
      <c r="H21" s="377">
        <v>-35401.93</v>
      </c>
      <c r="I21" s="335">
        <v>0</v>
      </c>
      <c r="J21" s="42">
        <v>2</v>
      </c>
      <c r="K21" s="377">
        <v>31228.07</v>
      </c>
      <c r="L21" s="331">
        <v>4.8225743001549448E-3</v>
      </c>
      <c r="M21" s="331">
        <v>3.4800765616843574E-2</v>
      </c>
    </row>
    <row r="22" spans="1:13">
      <c r="A22" s="357" t="s">
        <v>28</v>
      </c>
      <c r="B22" s="355" t="s">
        <v>29</v>
      </c>
      <c r="C22" s="44">
        <v>17</v>
      </c>
      <c r="D22" s="378">
        <v>1683397.68</v>
      </c>
      <c r="E22" s="44"/>
      <c r="F22" s="378"/>
      <c r="G22" s="44">
        <v>2</v>
      </c>
      <c r="H22" s="378">
        <v>-3098</v>
      </c>
      <c r="I22" s="336">
        <v>0</v>
      </c>
      <c r="J22" s="44">
        <v>19</v>
      </c>
      <c r="K22" s="378">
        <v>1680299.68</v>
      </c>
      <c r="L22" s="332">
        <v>0.2594899413677047</v>
      </c>
      <c r="M22" s="332">
        <v>0.33060727336001394</v>
      </c>
    </row>
    <row r="23" spans="1:13">
      <c r="A23" s="356" t="s">
        <v>464</v>
      </c>
      <c r="B23" s="354" t="s">
        <v>465</v>
      </c>
      <c r="C23" s="42"/>
      <c r="D23" s="377"/>
      <c r="E23" s="42"/>
      <c r="F23" s="377"/>
      <c r="G23" s="42">
        <v>1</v>
      </c>
      <c r="H23" s="377">
        <v>-7380</v>
      </c>
      <c r="I23" s="335">
        <v>0</v>
      </c>
      <c r="J23" s="42">
        <v>1</v>
      </c>
      <c r="K23" s="377">
        <v>-7380</v>
      </c>
      <c r="L23" s="331">
        <v>-1.1396989418540272E-3</v>
      </c>
      <c r="M23" s="331">
        <v>1.7400382808421787E-2</v>
      </c>
    </row>
    <row r="24" spans="1:13">
      <c r="A24" s="357" t="s">
        <v>30</v>
      </c>
      <c r="B24" s="355" t="s">
        <v>31</v>
      </c>
      <c r="C24" s="44">
        <v>1392</v>
      </c>
      <c r="D24" s="378">
        <v>68480650.439999998</v>
      </c>
      <c r="E24" s="44">
        <v>35</v>
      </c>
      <c r="F24" s="378">
        <v>266457.08000000007</v>
      </c>
      <c r="G24" s="44">
        <v>154</v>
      </c>
      <c r="H24" s="378">
        <v>-1671819.8699999999</v>
      </c>
      <c r="I24" s="336">
        <v>13</v>
      </c>
      <c r="J24" s="44">
        <v>1594</v>
      </c>
      <c r="K24" s="378">
        <v>67075287.649999991</v>
      </c>
      <c r="L24" s="332">
        <v>10.358487040550067</v>
      </c>
      <c r="M24" s="332">
        <v>27.736210196624327</v>
      </c>
    </row>
    <row r="25" spans="1:13" ht="21">
      <c r="A25" s="356" t="s">
        <v>533</v>
      </c>
      <c r="B25" s="354" t="s">
        <v>534</v>
      </c>
      <c r="C25" s="42">
        <v>1</v>
      </c>
      <c r="D25" s="377">
        <v>98000</v>
      </c>
      <c r="E25" s="42"/>
      <c r="F25" s="377"/>
      <c r="G25" s="42"/>
      <c r="H25" s="377"/>
      <c r="I25" s="335">
        <v>0</v>
      </c>
      <c r="J25" s="42">
        <v>1</v>
      </c>
      <c r="K25" s="377">
        <v>98000</v>
      </c>
      <c r="L25" s="331">
        <v>1.5134213591015539E-2</v>
      </c>
      <c r="M25" s="331">
        <v>1.7400382808421787E-2</v>
      </c>
    </row>
    <row r="26" spans="1:13">
      <c r="A26" s="357" t="s">
        <v>506</v>
      </c>
      <c r="B26" s="355" t="s">
        <v>507</v>
      </c>
      <c r="C26" s="44">
        <v>1</v>
      </c>
      <c r="D26" s="378">
        <v>127050</v>
      </c>
      <c r="E26" s="44"/>
      <c r="F26" s="378"/>
      <c r="G26" s="44"/>
      <c r="H26" s="378"/>
      <c r="I26" s="336">
        <v>0</v>
      </c>
      <c r="J26" s="44">
        <v>1</v>
      </c>
      <c r="K26" s="378">
        <v>127050</v>
      </c>
      <c r="L26" s="332">
        <v>1.9620426905495144E-2</v>
      </c>
      <c r="M26" s="332">
        <v>1.7400382808421787E-2</v>
      </c>
    </row>
    <row r="27" spans="1:13">
      <c r="A27" s="356" t="s">
        <v>32</v>
      </c>
      <c r="B27" s="354" t="s">
        <v>33</v>
      </c>
      <c r="C27" s="42">
        <v>4</v>
      </c>
      <c r="D27" s="377">
        <v>1253979</v>
      </c>
      <c r="E27" s="42"/>
      <c r="F27" s="377"/>
      <c r="G27" s="42"/>
      <c r="H27" s="377"/>
      <c r="I27" s="335">
        <v>0</v>
      </c>
      <c r="J27" s="42">
        <v>4</v>
      </c>
      <c r="K27" s="377">
        <v>1253979</v>
      </c>
      <c r="L27" s="331">
        <v>0.19365291861885792</v>
      </c>
      <c r="M27" s="331">
        <v>6.9601531233687147E-2</v>
      </c>
    </row>
    <row r="28" spans="1:13">
      <c r="A28" s="357" t="s">
        <v>359</v>
      </c>
      <c r="B28" s="355" t="s">
        <v>360</v>
      </c>
      <c r="C28" s="44">
        <v>5</v>
      </c>
      <c r="D28" s="378">
        <v>237119.22999999998</v>
      </c>
      <c r="E28" s="44"/>
      <c r="F28" s="378"/>
      <c r="G28" s="44"/>
      <c r="H28" s="378"/>
      <c r="I28" s="336">
        <v>0</v>
      </c>
      <c r="J28" s="44">
        <v>5</v>
      </c>
      <c r="K28" s="378">
        <v>237119.22999999998</v>
      </c>
      <c r="L28" s="332">
        <v>3.661850074854224E-2</v>
      </c>
      <c r="M28" s="332">
        <v>8.7001914042108927E-2</v>
      </c>
    </row>
    <row r="29" spans="1:13" ht="21">
      <c r="A29" s="356" t="s">
        <v>413</v>
      </c>
      <c r="B29" s="354" t="s">
        <v>414</v>
      </c>
      <c r="C29" s="42">
        <v>6</v>
      </c>
      <c r="D29" s="377">
        <v>350933.60000000003</v>
      </c>
      <c r="E29" s="42"/>
      <c r="F29" s="377"/>
      <c r="G29" s="42"/>
      <c r="H29" s="377"/>
      <c r="I29" s="335">
        <v>0</v>
      </c>
      <c r="J29" s="42">
        <v>6</v>
      </c>
      <c r="K29" s="377">
        <v>350933.60000000003</v>
      </c>
      <c r="L29" s="331">
        <v>5.4194939374122557E-2</v>
      </c>
      <c r="M29" s="331">
        <v>0.10440229685053071</v>
      </c>
    </row>
    <row r="30" spans="1:13">
      <c r="A30" s="357" t="s">
        <v>535</v>
      </c>
      <c r="B30" s="355" t="s">
        <v>536</v>
      </c>
      <c r="C30" s="44">
        <v>1</v>
      </c>
      <c r="D30" s="378">
        <v>69738.2</v>
      </c>
      <c r="E30" s="44"/>
      <c r="F30" s="378"/>
      <c r="G30" s="44"/>
      <c r="H30" s="378"/>
      <c r="I30" s="336">
        <v>0</v>
      </c>
      <c r="J30" s="44">
        <v>1</v>
      </c>
      <c r="K30" s="378">
        <v>69738.2</v>
      </c>
      <c r="L30" s="332">
        <v>1.0769722594417958E-2</v>
      </c>
      <c r="M30" s="332">
        <v>1.7400382808421787E-2</v>
      </c>
    </row>
    <row r="31" spans="1:13">
      <c r="A31" s="356" t="s">
        <v>537</v>
      </c>
      <c r="B31" s="354" t="s">
        <v>538</v>
      </c>
      <c r="C31" s="42">
        <v>4</v>
      </c>
      <c r="D31" s="377">
        <v>550305.77</v>
      </c>
      <c r="E31" s="42"/>
      <c r="F31" s="377"/>
      <c r="G31" s="42"/>
      <c r="H31" s="377"/>
      <c r="I31" s="335">
        <v>0</v>
      </c>
      <c r="J31" s="42">
        <v>4</v>
      </c>
      <c r="K31" s="377">
        <v>550305.77</v>
      </c>
      <c r="L31" s="331">
        <v>8.4984133301512971E-2</v>
      </c>
      <c r="M31" s="331">
        <v>6.9601531233687147E-2</v>
      </c>
    </row>
    <row r="32" spans="1:13">
      <c r="A32" s="357" t="s">
        <v>539</v>
      </c>
      <c r="B32" s="355" t="s">
        <v>540</v>
      </c>
      <c r="C32" s="44">
        <v>1</v>
      </c>
      <c r="D32" s="378">
        <v>148800</v>
      </c>
      <c r="E32" s="44"/>
      <c r="F32" s="378"/>
      <c r="G32" s="44"/>
      <c r="H32" s="378"/>
      <c r="I32" s="336">
        <v>0</v>
      </c>
      <c r="J32" s="44">
        <v>1</v>
      </c>
      <c r="K32" s="378">
        <v>148800</v>
      </c>
      <c r="L32" s="332">
        <v>2.2979295738195023E-2</v>
      </c>
      <c r="M32" s="332">
        <v>1.7400382808421787E-2</v>
      </c>
    </row>
    <row r="33" spans="1:13">
      <c r="A33" s="356" t="s">
        <v>565</v>
      </c>
      <c r="B33" s="354" t="s">
        <v>566</v>
      </c>
      <c r="C33" s="42">
        <v>6</v>
      </c>
      <c r="D33" s="377">
        <v>251206.39999999999</v>
      </c>
      <c r="E33" s="42"/>
      <c r="F33" s="377"/>
      <c r="G33" s="42"/>
      <c r="H33" s="377"/>
      <c r="I33" s="335">
        <v>0</v>
      </c>
      <c r="J33" s="42">
        <v>6</v>
      </c>
      <c r="K33" s="377">
        <v>251206.39999999999</v>
      </c>
      <c r="L33" s="331">
        <v>3.8793992990102916E-2</v>
      </c>
      <c r="M33" s="331">
        <v>0.10440229685053071</v>
      </c>
    </row>
    <row r="34" spans="1:13" ht="21">
      <c r="A34" s="357" t="s">
        <v>657</v>
      </c>
      <c r="B34" s="355" t="s">
        <v>658</v>
      </c>
      <c r="C34" s="44"/>
      <c r="D34" s="378"/>
      <c r="E34" s="44">
        <v>1</v>
      </c>
      <c r="F34" s="378">
        <v>7687.64</v>
      </c>
      <c r="G34" s="44"/>
      <c r="H34" s="378"/>
      <c r="I34" s="336">
        <v>0</v>
      </c>
      <c r="J34" s="44">
        <v>1</v>
      </c>
      <c r="K34" s="378">
        <v>7687.64</v>
      </c>
      <c r="L34" s="332">
        <v>1.1872080180697418E-3</v>
      </c>
      <c r="M34" s="332">
        <v>1.7400382808421787E-2</v>
      </c>
    </row>
    <row r="35" spans="1:13">
      <c r="A35" s="356" t="s">
        <v>38</v>
      </c>
      <c r="B35" s="354" t="s">
        <v>39</v>
      </c>
      <c r="C35" s="42">
        <v>1</v>
      </c>
      <c r="D35" s="377">
        <v>221912.34</v>
      </c>
      <c r="E35" s="42"/>
      <c r="F35" s="377"/>
      <c r="G35" s="42"/>
      <c r="H35" s="377"/>
      <c r="I35" s="335">
        <v>0</v>
      </c>
      <c r="J35" s="42">
        <v>1</v>
      </c>
      <c r="K35" s="377">
        <v>221912.34</v>
      </c>
      <c r="L35" s="331">
        <v>3.4270089306551649E-2</v>
      </c>
      <c r="M35" s="331">
        <v>1.7400382808421787E-2</v>
      </c>
    </row>
    <row r="36" spans="1:13">
      <c r="A36" s="357" t="s">
        <v>508</v>
      </c>
      <c r="B36" s="355" t="s">
        <v>509</v>
      </c>
      <c r="C36" s="44">
        <v>1</v>
      </c>
      <c r="D36" s="378">
        <v>175000</v>
      </c>
      <c r="E36" s="44"/>
      <c r="F36" s="378"/>
      <c r="G36" s="44"/>
      <c r="H36" s="378"/>
      <c r="I36" s="336">
        <v>0</v>
      </c>
      <c r="J36" s="44">
        <v>1</v>
      </c>
      <c r="K36" s="378">
        <v>175000</v>
      </c>
      <c r="L36" s="332">
        <v>2.7025381412527749E-2</v>
      </c>
      <c r="M36" s="332">
        <v>1.7400382808421787E-2</v>
      </c>
    </row>
    <row r="37" spans="1:13">
      <c r="A37" s="356" t="s">
        <v>42</v>
      </c>
      <c r="B37" s="354" t="s">
        <v>43</v>
      </c>
      <c r="C37" s="42">
        <v>8</v>
      </c>
      <c r="D37" s="377">
        <v>1248404.29</v>
      </c>
      <c r="E37" s="42"/>
      <c r="F37" s="377"/>
      <c r="G37" s="42">
        <v>1</v>
      </c>
      <c r="H37" s="377">
        <v>-26416.46</v>
      </c>
      <c r="I37" s="335">
        <v>0</v>
      </c>
      <c r="J37" s="42">
        <v>9</v>
      </c>
      <c r="K37" s="377">
        <v>1221987.83</v>
      </c>
      <c r="L37" s="331">
        <v>0.18871249821266925</v>
      </c>
      <c r="M37" s="331">
        <v>0.15660344527579606</v>
      </c>
    </row>
    <row r="38" spans="1:13">
      <c r="A38" s="357" t="s">
        <v>44</v>
      </c>
      <c r="B38" s="355" t="s">
        <v>45</v>
      </c>
      <c r="C38" s="44">
        <v>5</v>
      </c>
      <c r="D38" s="378">
        <v>118277.85</v>
      </c>
      <c r="E38" s="44"/>
      <c r="F38" s="378"/>
      <c r="G38" s="44"/>
      <c r="H38" s="378"/>
      <c r="I38" s="336">
        <v>0</v>
      </c>
      <c r="J38" s="44">
        <v>5</v>
      </c>
      <c r="K38" s="378">
        <v>118277.85</v>
      </c>
      <c r="L38" s="332">
        <v>1.8265737193735688E-2</v>
      </c>
      <c r="M38" s="332">
        <v>8.7001914042108927E-2</v>
      </c>
    </row>
    <row r="39" spans="1:13" ht="21">
      <c r="A39" s="356" t="s">
        <v>46</v>
      </c>
      <c r="B39" s="354" t="s">
        <v>47</v>
      </c>
      <c r="C39" s="42">
        <v>8</v>
      </c>
      <c r="D39" s="377">
        <v>990079.23</v>
      </c>
      <c r="E39" s="42"/>
      <c r="F39" s="377"/>
      <c r="G39" s="42"/>
      <c r="H39" s="377"/>
      <c r="I39" s="335">
        <v>0</v>
      </c>
      <c r="J39" s="42">
        <v>8</v>
      </c>
      <c r="K39" s="377">
        <v>990079.23</v>
      </c>
      <c r="L39" s="331">
        <v>0.15289867896783876</v>
      </c>
      <c r="M39" s="331">
        <v>0.13920306246737429</v>
      </c>
    </row>
    <row r="40" spans="1:13" ht="31.2">
      <c r="A40" s="357" t="s">
        <v>48</v>
      </c>
      <c r="B40" s="355" t="s">
        <v>49</v>
      </c>
      <c r="C40" s="44">
        <v>18</v>
      </c>
      <c r="D40" s="378">
        <v>2407568.9</v>
      </c>
      <c r="E40" s="44"/>
      <c r="F40" s="378"/>
      <c r="G40" s="44">
        <v>2</v>
      </c>
      <c r="H40" s="378">
        <v>-314633.59999999998</v>
      </c>
      <c r="I40" s="336">
        <v>0</v>
      </c>
      <c r="J40" s="44">
        <v>20</v>
      </c>
      <c r="K40" s="378">
        <v>2092935.2999999998</v>
      </c>
      <c r="L40" s="332">
        <v>0.32321357002424672</v>
      </c>
      <c r="M40" s="332">
        <v>0.34800765616843571</v>
      </c>
    </row>
    <row r="41" spans="1:13">
      <c r="A41" s="356" t="s">
        <v>50</v>
      </c>
      <c r="B41" s="354" t="s">
        <v>51</v>
      </c>
      <c r="C41" s="42">
        <v>7</v>
      </c>
      <c r="D41" s="377">
        <v>790417.36</v>
      </c>
      <c r="E41" s="42"/>
      <c r="F41" s="377"/>
      <c r="G41" s="42"/>
      <c r="H41" s="377"/>
      <c r="I41" s="335">
        <v>0</v>
      </c>
      <c r="J41" s="42">
        <v>7</v>
      </c>
      <c r="K41" s="377">
        <v>790417.36</v>
      </c>
      <c r="L41" s="331">
        <v>0.12206474645190431</v>
      </c>
      <c r="M41" s="331">
        <v>0.1218026796589525</v>
      </c>
    </row>
    <row r="42" spans="1:13" ht="21">
      <c r="A42" s="357" t="s">
        <v>429</v>
      </c>
      <c r="B42" s="355" t="s">
        <v>430</v>
      </c>
      <c r="C42" s="44">
        <v>4</v>
      </c>
      <c r="D42" s="378">
        <v>811777.46</v>
      </c>
      <c r="E42" s="44">
        <v>1</v>
      </c>
      <c r="F42" s="378">
        <v>23649.05</v>
      </c>
      <c r="G42" s="44"/>
      <c r="H42" s="378"/>
      <c r="I42" s="336">
        <v>0</v>
      </c>
      <c r="J42" s="44">
        <v>5</v>
      </c>
      <c r="K42" s="378">
        <v>835426.51</v>
      </c>
      <c r="L42" s="332">
        <v>0.12901554328506815</v>
      </c>
      <c r="M42" s="332">
        <v>8.7001914042108927E-2</v>
      </c>
    </row>
    <row r="43" spans="1:13" ht="21">
      <c r="A43" s="356" t="s">
        <v>543</v>
      </c>
      <c r="B43" s="354" t="s">
        <v>544</v>
      </c>
      <c r="C43" s="42">
        <v>1</v>
      </c>
      <c r="D43" s="377">
        <v>454490.78</v>
      </c>
      <c r="E43" s="42"/>
      <c r="F43" s="377"/>
      <c r="G43" s="42"/>
      <c r="H43" s="377"/>
      <c r="I43" s="335">
        <v>0</v>
      </c>
      <c r="J43" s="42">
        <v>1</v>
      </c>
      <c r="K43" s="377">
        <v>454490.78</v>
      </c>
      <c r="L43" s="331">
        <v>7.0187352445584217E-2</v>
      </c>
      <c r="M43" s="331">
        <v>1.7400382808421787E-2</v>
      </c>
    </row>
    <row r="44" spans="1:13">
      <c r="A44" s="357" t="s">
        <v>52</v>
      </c>
      <c r="B44" s="355" t="s">
        <v>53</v>
      </c>
      <c r="C44" s="44">
        <v>2</v>
      </c>
      <c r="D44" s="378">
        <v>299803.5</v>
      </c>
      <c r="E44" s="44"/>
      <c r="F44" s="378"/>
      <c r="G44" s="44"/>
      <c r="H44" s="378"/>
      <c r="I44" s="336">
        <v>0</v>
      </c>
      <c r="J44" s="44">
        <v>2</v>
      </c>
      <c r="K44" s="378">
        <v>299803.5</v>
      </c>
      <c r="L44" s="332">
        <v>4.6298879636061503E-2</v>
      </c>
      <c r="M44" s="332">
        <v>3.4800765616843574E-2</v>
      </c>
    </row>
    <row r="45" spans="1:13">
      <c r="A45" s="356" t="s">
        <v>54</v>
      </c>
      <c r="B45" s="354" t="s">
        <v>55</v>
      </c>
      <c r="C45" s="42">
        <v>1</v>
      </c>
      <c r="D45" s="377">
        <v>116925</v>
      </c>
      <c r="E45" s="42"/>
      <c r="F45" s="377"/>
      <c r="G45" s="42"/>
      <c r="H45" s="377"/>
      <c r="I45" s="335">
        <v>0</v>
      </c>
      <c r="J45" s="42">
        <v>1</v>
      </c>
      <c r="K45" s="377">
        <v>116925</v>
      </c>
      <c r="L45" s="331">
        <v>1.8056815552341753E-2</v>
      </c>
      <c r="M45" s="331">
        <v>1.7400382808421787E-2</v>
      </c>
    </row>
    <row r="46" spans="1:13" ht="21">
      <c r="A46" s="357" t="s">
        <v>518</v>
      </c>
      <c r="B46" s="355" t="s">
        <v>519</v>
      </c>
      <c r="C46" s="44">
        <v>1</v>
      </c>
      <c r="D46" s="378">
        <v>359880</v>
      </c>
      <c r="E46" s="44"/>
      <c r="F46" s="378"/>
      <c r="G46" s="44"/>
      <c r="H46" s="378"/>
      <c r="I46" s="336">
        <v>0</v>
      </c>
      <c r="J46" s="44">
        <v>1</v>
      </c>
      <c r="K46" s="378">
        <v>359880</v>
      </c>
      <c r="L46" s="332">
        <v>5.5576538644231351E-2</v>
      </c>
      <c r="M46" s="332">
        <v>1.7400382808421787E-2</v>
      </c>
    </row>
    <row r="47" spans="1:13" ht="21">
      <c r="A47" s="356" t="s">
        <v>520</v>
      </c>
      <c r="B47" s="354" t="s">
        <v>521</v>
      </c>
      <c r="C47" s="42">
        <v>4</v>
      </c>
      <c r="D47" s="377">
        <v>209442.6</v>
      </c>
      <c r="E47" s="42"/>
      <c r="F47" s="377"/>
      <c r="G47" s="42"/>
      <c r="H47" s="377"/>
      <c r="I47" s="335">
        <v>0</v>
      </c>
      <c r="J47" s="42">
        <v>4</v>
      </c>
      <c r="K47" s="377">
        <v>209442.6</v>
      </c>
      <c r="L47" s="331">
        <v>3.2344377994465622E-2</v>
      </c>
      <c r="M47" s="331">
        <v>6.9601531233687147E-2</v>
      </c>
    </row>
    <row r="48" spans="1:13" ht="31.2">
      <c r="A48" s="357" t="s">
        <v>56</v>
      </c>
      <c r="B48" s="355" t="s">
        <v>57</v>
      </c>
      <c r="C48" s="44">
        <v>1</v>
      </c>
      <c r="D48" s="378">
        <v>69468</v>
      </c>
      <c r="E48" s="44"/>
      <c r="F48" s="378"/>
      <c r="G48" s="44"/>
      <c r="H48" s="378"/>
      <c r="I48" s="336">
        <v>0</v>
      </c>
      <c r="J48" s="44">
        <v>1</v>
      </c>
      <c r="K48" s="378">
        <v>69468</v>
      </c>
      <c r="L48" s="332">
        <v>1.0727995405517015E-2</v>
      </c>
      <c r="M48" s="332">
        <v>1.7400382808421787E-2</v>
      </c>
    </row>
    <row r="49" spans="1:13">
      <c r="A49" s="356" t="s">
        <v>522</v>
      </c>
      <c r="B49" s="354" t="s">
        <v>523</v>
      </c>
      <c r="C49" s="42">
        <v>2</v>
      </c>
      <c r="D49" s="377">
        <v>171281</v>
      </c>
      <c r="E49" s="42"/>
      <c r="F49" s="377"/>
      <c r="G49" s="42"/>
      <c r="H49" s="377"/>
      <c r="I49" s="335">
        <v>0</v>
      </c>
      <c r="J49" s="42">
        <v>2</v>
      </c>
      <c r="K49" s="377">
        <v>171281</v>
      </c>
      <c r="L49" s="331">
        <v>2.6451053449823802E-2</v>
      </c>
      <c r="M49" s="331">
        <v>3.4800765616843574E-2</v>
      </c>
    </row>
    <row r="50" spans="1:13" ht="21">
      <c r="A50" s="357" t="s">
        <v>58</v>
      </c>
      <c r="B50" s="355" t="s">
        <v>59</v>
      </c>
      <c r="C50" s="44">
        <v>41</v>
      </c>
      <c r="D50" s="378">
        <v>2336095.11</v>
      </c>
      <c r="E50" s="44">
        <v>2</v>
      </c>
      <c r="F50" s="378">
        <v>41318.78</v>
      </c>
      <c r="G50" s="44">
        <v>2</v>
      </c>
      <c r="H50" s="378">
        <v>-2513.98</v>
      </c>
      <c r="I50" s="336">
        <v>0</v>
      </c>
      <c r="J50" s="44">
        <v>45</v>
      </c>
      <c r="K50" s="378">
        <v>2374899.9099999997</v>
      </c>
      <c r="L50" s="332">
        <v>0.36675757648187324</v>
      </c>
      <c r="M50" s="332">
        <v>0.7830172263789803</v>
      </c>
    </row>
    <row r="51" spans="1:13">
      <c r="A51" s="356" t="s">
        <v>60</v>
      </c>
      <c r="B51" s="354" t="s">
        <v>61</v>
      </c>
      <c r="C51" s="42">
        <v>17</v>
      </c>
      <c r="D51" s="377">
        <v>1469368.51</v>
      </c>
      <c r="E51" s="42"/>
      <c r="F51" s="377"/>
      <c r="G51" s="42"/>
      <c r="H51" s="377"/>
      <c r="I51" s="335">
        <v>0</v>
      </c>
      <c r="J51" s="42">
        <v>17</v>
      </c>
      <c r="K51" s="377">
        <v>1469368.51</v>
      </c>
      <c r="L51" s="331">
        <v>0.22691568239032911</v>
      </c>
      <c r="M51" s="331">
        <v>0.29580650774317035</v>
      </c>
    </row>
    <row r="52" spans="1:13">
      <c r="A52" s="357" t="s">
        <v>62</v>
      </c>
      <c r="B52" s="355" t="s">
        <v>63</v>
      </c>
      <c r="C52" s="44">
        <v>51</v>
      </c>
      <c r="D52" s="378">
        <v>2044304.46</v>
      </c>
      <c r="E52" s="44">
        <v>1</v>
      </c>
      <c r="F52" s="378">
        <v>4779.8</v>
      </c>
      <c r="G52" s="44">
        <v>1</v>
      </c>
      <c r="H52" s="378">
        <v>-134.5</v>
      </c>
      <c r="I52" s="336">
        <v>0</v>
      </c>
      <c r="J52" s="44">
        <v>53</v>
      </c>
      <c r="K52" s="378">
        <v>2048949.76</v>
      </c>
      <c r="L52" s="332">
        <v>0.31642085005204107</v>
      </c>
      <c r="M52" s="332">
        <v>0.92222028884635465</v>
      </c>
    </row>
    <row r="53" spans="1:13">
      <c r="A53" s="356" t="s">
        <v>64</v>
      </c>
      <c r="B53" s="354" t="s">
        <v>65</v>
      </c>
      <c r="C53" s="42">
        <v>7</v>
      </c>
      <c r="D53" s="377">
        <v>253786.32</v>
      </c>
      <c r="E53" s="42"/>
      <c r="F53" s="377"/>
      <c r="G53" s="42"/>
      <c r="H53" s="377"/>
      <c r="I53" s="335">
        <v>0</v>
      </c>
      <c r="J53" s="42">
        <v>7</v>
      </c>
      <c r="K53" s="377">
        <v>253786.32</v>
      </c>
      <c r="L53" s="331">
        <v>3.9192411973038965E-2</v>
      </c>
      <c r="M53" s="331">
        <v>0.1218026796589525</v>
      </c>
    </row>
    <row r="54" spans="1:13" ht="21">
      <c r="A54" s="357" t="s">
        <v>66</v>
      </c>
      <c r="B54" s="355" t="s">
        <v>67</v>
      </c>
      <c r="C54" s="44">
        <v>1</v>
      </c>
      <c r="D54" s="378">
        <v>440600</v>
      </c>
      <c r="E54" s="44"/>
      <c r="F54" s="378"/>
      <c r="G54" s="44"/>
      <c r="H54" s="378"/>
      <c r="I54" s="336">
        <v>0</v>
      </c>
      <c r="J54" s="44">
        <v>1</v>
      </c>
      <c r="K54" s="378">
        <v>440600</v>
      </c>
      <c r="L54" s="332">
        <v>6.8042188859198438E-2</v>
      </c>
      <c r="M54" s="332">
        <v>1.7400382808421787E-2</v>
      </c>
    </row>
    <row r="55" spans="1:13">
      <c r="A55" s="356" t="s">
        <v>68</v>
      </c>
      <c r="B55" s="354" t="s">
        <v>69</v>
      </c>
      <c r="C55" s="42">
        <v>65</v>
      </c>
      <c r="D55" s="377">
        <v>12940377.300000001</v>
      </c>
      <c r="E55" s="42"/>
      <c r="F55" s="377"/>
      <c r="G55" s="42"/>
      <c r="H55" s="377"/>
      <c r="I55" s="335">
        <v>0</v>
      </c>
      <c r="J55" s="42">
        <v>65</v>
      </c>
      <c r="K55" s="377">
        <v>12940377.300000001</v>
      </c>
      <c r="L55" s="331">
        <v>1.9983921837400915</v>
      </c>
      <c r="M55" s="331">
        <v>1.1310248825474161</v>
      </c>
    </row>
    <row r="56" spans="1:13" ht="21">
      <c r="A56" s="357" t="s">
        <v>468</v>
      </c>
      <c r="B56" s="355" t="s">
        <v>469</v>
      </c>
      <c r="C56" s="44">
        <v>2</v>
      </c>
      <c r="D56" s="378">
        <v>356860</v>
      </c>
      <c r="E56" s="44">
        <v>1</v>
      </c>
      <c r="F56" s="378">
        <v>13760</v>
      </c>
      <c r="G56" s="44"/>
      <c r="H56" s="378"/>
      <c r="I56" s="336">
        <v>0</v>
      </c>
      <c r="J56" s="44">
        <v>3</v>
      </c>
      <c r="K56" s="378">
        <v>370620</v>
      </c>
      <c r="L56" s="332">
        <v>5.723512490920591E-2</v>
      </c>
      <c r="M56" s="332">
        <v>5.2201148425265353E-2</v>
      </c>
    </row>
    <row r="57" spans="1:13" ht="21">
      <c r="A57" s="356" t="s">
        <v>70</v>
      </c>
      <c r="B57" s="354" t="s">
        <v>71</v>
      </c>
      <c r="C57" s="42">
        <v>17</v>
      </c>
      <c r="D57" s="377">
        <v>3610574.0100000002</v>
      </c>
      <c r="E57" s="42"/>
      <c r="F57" s="377"/>
      <c r="G57" s="42"/>
      <c r="H57" s="377"/>
      <c r="I57" s="335">
        <v>0</v>
      </c>
      <c r="J57" s="42">
        <v>17</v>
      </c>
      <c r="K57" s="377">
        <v>3610574.0100000002</v>
      </c>
      <c r="L57" s="331">
        <v>0.5575836556480559</v>
      </c>
      <c r="M57" s="331">
        <v>0.29580650774317035</v>
      </c>
    </row>
    <row r="58" spans="1:13" ht="31.2">
      <c r="A58" s="357" t="s">
        <v>415</v>
      </c>
      <c r="B58" s="355" t="s">
        <v>416</v>
      </c>
      <c r="C58" s="44">
        <v>4</v>
      </c>
      <c r="D58" s="378">
        <v>403165</v>
      </c>
      <c r="E58" s="44"/>
      <c r="F58" s="378"/>
      <c r="G58" s="44"/>
      <c r="H58" s="378"/>
      <c r="I58" s="336">
        <v>0</v>
      </c>
      <c r="J58" s="44">
        <v>4</v>
      </c>
      <c r="K58" s="378">
        <v>403165</v>
      </c>
      <c r="L58" s="332">
        <v>6.2261073698181429E-2</v>
      </c>
      <c r="M58" s="332">
        <v>6.9601531233687147E-2</v>
      </c>
    </row>
    <row r="59" spans="1:13">
      <c r="A59" s="356" t="s">
        <v>72</v>
      </c>
      <c r="B59" s="354" t="s">
        <v>73</v>
      </c>
      <c r="C59" s="42">
        <v>3</v>
      </c>
      <c r="D59" s="377">
        <v>679174</v>
      </c>
      <c r="E59" s="42"/>
      <c r="F59" s="377"/>
      <c r="G59" s="42"/>
      <c r="H59" s="377"/>
      <c r="I59" s="335">
        <v>0</v>
      </c>
      <c r="J59" s="42">
        <v>3</v>
      </c>
      <c r="K59" s="377">
        <v>679174</v>
      </c>
      <c r="L59" s="331">
        <v>0.10488535083126926</v>
      </c>
      <c r="M59" s="331">
        <v>5.2201148425265353E-2</v>
      </c>
    </row>
    <row r="60" spans="1:13">
      <c r="A60" s="357" t="s">
        <v>74</v>
      </c>
      <c r="B60" s="355" t="s">
        <v>75</v>
      </c>
      <c r="C60" s="44">
        <v>12</v>
      </c>
      <c r="D60" s="378">
        <v>2098155.33</v>
      </c>
      <c r="E60" s="44"/>
      <c r="F60" s="378"/>
      <c r="G60" s="44"/>
      <c r="H60" s="378"/>
      <c r="I60" s="336">
        <v>0</v>
      </c>
      <c r="J60" s="44">
        <v>12</v>
      </c>
      <c r="K60" s="378">
        <v>2098155.33</v>
      </c>
      <c r="L60" s="332">
        <v>0.32401970317701728</v>
      </c>
      <c r="M60" s="332">
        <v>0.20880459370106141</v>
      </c>
    </row>
    <row r="61" spans="1:13" ht="21">
      <c r="A61" s="356" t="s">
        <v>76</v>
      </c>
      <c r="B61" s="354" t="s">
        <v>77</v>
      </c>
      <c r="C61" s="42">
        <v>5</v>
      </c>
      <c r="D61" s="377">
        <v>970836</v>
      </c>
      <c r="E61" s="42"/>
      <c r="F61" s="377"/>
      <c r="G61" s="42"/>
      <c r="H61" s="377"/>
      <c r="I61" s="335">
        <v>0</v>
      </c>
      <c r="J61" s="42">
        <v>5</v>
      </c>
      <c r="K61" s="377">
        <v>970836</v>
      </c>
      <c r="L61" s="331">
        <v>0.1499269325086445</v>
      </c>
      <c r="M61" s="331">
        <v>8.7001914042108927E-2</v>
      </c>
    </row>
    <row r="62" spans="1:13">
      <c r="A62" s="357" t="s">
        <v>417</v>
      </c>
      <c r="B62" s="355" t="s">
        <v>418</v>
      </c>
      <c r="C62" s="44">
        <v>3</v>
      </c>
      <c r="D62" s="378">
        <v>347041</v>
      </c>
      <c r="E62" s="44"/>
      <c r="F62" s="378"/>
      <c r="G62" s="44"/>
      <c r="H62" s="378"/>
      <c r="I62" s="336">
        <v>0</v>
      </c>
      <c r="J62" s="44">
        <v>3</v>
      </c>
      <c r="K62" s="378">
        <v>347041</v>
      </c>
      <c r="L62" s="332">
        <v>5.3593802233057382E-2</v>
      </c>
      <c r="M62" s="332">
        <v>5.2201148425265353E-2</v>
      </c>
    </row>
    <row r="63" spans="1:13" ht="31.2">
      <c r="A63" s="356" t="s">
        <v>78</v>
      </c>
      <c r="B63" s="354" t="s">
        <v>79</v>
      </c>
      <c r="C63" s="42">
        <v>27</v>
      </c>
      <c r="D63" s="377">
        <v>1445465.9700000002</v>
      </c>
      <c r="E63" s="42"/>
      <c r="F63" s="377"/>
      <c r="G63" s="42"/>
      <c r="H63" s="377"/>
      <c r="I63" s="335">
        <v>1</v>
      </c>
      <c r="J63" s="42">
        <v>28</v>
      </c>
      <c r="K63" s="377">
        <v>1445465.9700000002</v>
      </c>
      <c r="L63" s="331">
        <v>0.22322439518902515</v>
      </c>
      <c r="M63" s="331">
        <v>0.48721071863581</v>
      </c>
    </row>
    <row r="64" spans="1:13">
      <c r="A64" s="357" t="s">
        <v>80</v>
      </c>
      <c r="B64" s="355" t="s">
        <v>81</v>
      </c>
      <c r="C64" s="44">
        <v>28</v>
      </c>
      <c r="D64" s="378">
        <v>2685639.68</v>
      </c>
      <c r="E64" s="44"/>
      <c r="F64" s="378"/>
      <c r="G64" s="44">
        <v>1</v>
      </c>
      <c r="H64" s="378">
        <v>-7690</v>
      </c>
      <c r="I64" s="336">
        <v>0</v>
      </c>
      <c r="J64" s="44">
        <v>29</v>
      </c>
      <c r="K64" s="378">
        <v>2677949.6800000002</v>
      </c>
      <c r="L64" s="332">
        <v>0.41355778003175225</v>
      </c>
      <c r="M64" s="332">
        <v>0.50461110144423182</v>
      </c>
    </row>
    <row r="65" spans="1:13">
      <c r="A65" s="356" t="s">
        <v>82</v>
      </c>
      <c r="B65" s="354" t="s">
        <v>83</v>
      </c>
      <c r="C65" s="42">
        <v>4</v>
      </c>
      <c r="D65" s="377">
        <v>716344.41</v>
      </c>
      <c r="E65" s="42"/>
      <c r="F65" s="377"/>
      <c r="G65" s="42"/>
      <c r="H65" s="377"/>
      <c r="I65" s="335">
        <v>0</v>
      </c>
      <c r="J65" s="42">
        <v>4</v>
      </c>
      <c r="K65" s="377">
        <v>716344.41</v>
      </c>
      <c r="L65" s="331">
        <v>0.11062560515989804</v>
      </c>
      <c r="M65" s="331">
        <v>6.9601531233687147E-2</v>
      </c>
    </row>
    <row r="66" spans="1:13">
      <c r="A66" s="357" t="s">
        <v>492</v>
      </c>
      <c r="B66" s="355" t="s">
        <v>493</v>
      </c>
      <c r="C66" s="44">
        <v>1</v>
      </c>
      <c r="D66" s="378">
        <v>317432</v>
      </c>
      <c r="E66" s="44"/>
      <c r="F66" s="378"/>
      <c r="G66" s="44"/>
      <c r="H66" s="378"/>
      <c r="I66" s="336">
        <v>0</v>
      </c>
      <c r="J66" s="44">
        <v>1</v>
      </c>
      <c r="K66" s="378">
        <v>317432</v>
      </c>
      <c r="L66" s="332">
        <v>4.9021262128808619E-2</v>
      </c>
      <c r="M66" s="332">
        <v>1.7400382808421787E-2</v>
      </c>
    </row>
    <row r="67" spans="1:13">
      <c r="A67" s="356" t="s">
        <v>470</v>
      </c>
      <c r="B67" s="354" t="s">
        <v>471</v>
      </c>
      <c r="C67" s="42">
        <v>1</v>
      </c>
      <c r="D67" s="377">
        <v>28765.73</v>
      </c>
      <c r="E67" s="42"/>
      <c r="F67" s="377"/>
      <c r="G67" s="42"/>
      <c r="H67" s="377"/>
      <c r="I67" s="335">
        <v>0</v>
      </c>
      <c r="J67" s="42">
        <v>1</v>
      </c>
      <c r="K67" s="377">
        <v>28765.73</v>
      </c>
      <c r="L67" s="331">
        <v>4.4423132849130964E-3</v>
      </c>
      <c r="M67" s="331">
        <v>1.7400382808421787E-2</v>
      </c>
    </row>
    <row r="68" spans="1:13">
      <c r="A68" s="357" t="s">
        <v>84</v>
      </c>
      <c r="B68" s="355" t="s">
        <v>85</v>
      </c>
      <c r="C68" s="44">
        <v>14</v>
      </c>
      <c r="D68" s="378">
        <v>350247.97</v>
      </c>
      <c r="E68" s="44"/>
      <c r="F68" s="378"/>
      <c r="G68" s="44"/>
      <c r="H68" s="378"/>
      <c r="I68" s="336">
        <v>0</v>
      </c>
      <c r="J68" s="44">
        <v>14</v>
      </c>
      <c r="K68" s="378">
        <v>350247.97</v>
      </c>
      <c r="L68" s="332">
        <v>5.4089057018363293E-2</v>
      </c>
      <c r="M68" s="332">
        <v>0.243605359317905</v>
      </c>
    </row>
    <row r="69" spans="1:13">
      <c r="A69" s="356" t="s">
        <v>431</v>
      </c>
      <c r="B69" s="354" t="s">
        <v>432</v>
      </c>
      <c r="C69" s="42">
        <v>1</v>
      </c>
      <c r="D69" s="377">
        <v>346013.86</v>
      </c>
      <c r="E69" s="42"/>
      <c r="F69" s="377"/>
      <c r="G69" s="42"/>
      <c r="H69" s="377"/>
      <c r="I69" s="335">
        <v>0</v>
      </c>
      <c r="J69" s="42">
        <v>1</v>
      </c>
      <c r="K69" s="377">
        <v>346013.86</v>
      </c>
      <c r="L69" s="331">
        <v>5.3435180231548446E-2</v>
      </c>
      <c r="M69" s="331">
        <v>1.7400382808421787E-2</v>
      </c>
    </row>
    <row r="70" spans="1:13">
      <c r="A70" s="357" t="s">
        <v>551</v>
      </c>
      <c r="B70" s="355" t="s">
        <v>552</v>
      </c>
      <c r="C70" s="44">
        <v>5</v>
      </c>
      <c r="D70" s="378">
        <v>657300.19999999995</v>
      </c>
      <c r="E70" s="44"/>
      <c r="F70" s="378"/>
      <c r="G70" s="44"/>
      <c r="H70" s="378"/>
      <c r="I70" s="336">
        <v>0</v>
      </c>
      <c r="J70" s="44">
        <v>5</v>
      </c>
      <c r="K70" s="378">
        <v>657300.19999999995</v>
      </c>
      <c r="L70" s="332">
        <v>0.1015073634716044</v>
      </c>
      <c r="M70" s="332">
        <v>8.7001914042108927E-2</v>
      </c>
    </row>
    <row r="71" spans="1:13" ht="21">
      <c r="A71" s="356" t="s">
        <v>474</v>
      </c>
      <c r="B71" s="354" t="s">
        <v>475</v>
      </c>
      <c r="C71" s="42">
        <v>1</v>
      </c>
      <c r="D71" s="377">
        <v>214870.5</v>
      </c>
      <c r="E71" s="42"/>
      <c r="F71" s="377"/>
      <c r="G71" s="42"/>
      <c r="H71" s="377"/>
      <c r="I71" s="335">
        <v>0</v>
      </c>
      <c r="J71" s="42">
        <v>1</v>
      </c>
      <c r="K71" s="377">
        <v>214870.5</v>
      </c>
      <c r="L71" s="331">
        <v>3.318261266743168E-2</v>
      </c>
      <c r="M71" s="331">
        <v>1.7400382808421787E-2</v>
      </c>
    </row>
    <row r="72" spans="1:13">
      <c r="A72" s="357" t="s">
        <v>86</v>
      </c>
      <c r="B72" s="355" t="s">
        <v>87</v>
      </c>
      <c r="C72" s="44">
        <v>1</v>
      </c>
      <c r="D72" s="378">
        <v>242185</v>
      </c>
      <c r="E72" s="44"/>
      <c r="F72" s="378"/>
      <c r="G72" s="44"/>
      <c r="H72" s="378"/>
      <c r="I72" s="336">
        <v>0</v>
      </c>
      <c r="J72" s="44">
        <v>1</v>
      </c>
      <c r="K72" s="378">
        <v>242185</v>
      </c>
      <c r="L72" s="332">
        <v>3.7400811413674476E-2</v>
      </c>
      <c r="M72" s="332">
        <v>1.7400382808421787E-2</v>
      </c>
    </row>
    <row r="73" spans="1:13" ht="21">
      <c r="A73" s="356" t="s">
        <v>476</v>
      </c>
      <c r="B73" s="354" t="s">
        <v>477</v>
      </c>
      <c r="C73" s="42">
        <v>2</v>
      </c>
      <c r="D73" s="377">
        <v>648000</v>
      </c>
      <c r="E73" s="42"/>
      <c r="F73" s="377"/>
      <c r="G73" s="42"/>
      <c r="H73" s="377"/>
      <c r="I73" s="335">
        <v>0</v>
      </c>
      <c r="J73" s="42">
        <v>2</v>
      </c>
      <c r="K73" s="377">
        <v>648000</v>
      </c>
      <c r="L73" s="331">
        <v>0.10007112660181704</v>
      </c>
      <c r="M73" s="331">
        <v>3.4800765616843574E-2</v>
      </c>
    </row>
    <row r="74" spans="1:13" ht="31.2">
      <c r="A74" s="357" t="s">
        <v>380</v>
      </c>
      <c r="B74" s="355" t="s">
        <v>381</v>
      </c>
      <c r="C74" s="44">
        <v>6</v>
      </c>
      <c r="D74" s="378">
        <v>872895.32</v>
      </c>
      <c r="E74" s="44"/>
      <c r="F74" s="378"/>
      <c r="G74" s="44">
        <v>1</v>
      </c>
      <c r="H74" s="378">
        <v>-20000</v>
      </c>
      <c r="I74" s="336">
        <v>0</v>
      </c>
      <c r="J74" s="44">
        <v>7</v>
      </c>
      <c r="K74" s="378">
        <v>852895.32</v>
      </c>
      <c r="L74" s="332">
        <v>0.13171326473119946</v>
      </c>
      <c r="M74" s="332">
        <v>0.1218026796589525</v>
      </c>
    </row>
    <row r="75" spans="1:13">
      <c r="A75" s="356" t="s">
        <v>88</v>
      </c>
      <c r="B75" s="354" t="s">
        <v>89</v>
      </c>
      <c r="C75" s="42">
        <v>42</v>
      </c>
      <c r="D75" s="377">
        <v>4282878.51</v>
      </c>
      <c r="E75" s="42"/>
      <c r="F75" s="377"/>
      <c r="G75" s="42">
        <v>3</v>
      </c>
      <c r="H75" s="377">
        <v>-761875.2</v>
      </c>
      <c r="I75" s="335">
        <v>1</v>
      </c>
      <c r="J75" s="42">
        <v>46</v>
      </c>
      <c r="K75" s="377">
        <v>3521003.3099999996</v>
      </c>
      <c r="L75" s="331">
        <v>0.54375118518584376</v>
      </c>
      <c r="M75" s="331">
        <v>0.80041760918740212</v>
      </c>
    </row>
    <row r="76" spans="1:13">
      <c r="A76" s="357" t="s">
        <v>435</v>
      </c>
      <c r="B76" s="355" t="s">
        <v>436</v>
      </c>
      <c r="C76" s="44">
        <v>5</v>
      </c>
      <c r="D76" s="378">
        <v>1752031.19</v>
      </c>
      <c r="E76" s="44"/>
      <c r="F76" s="378"/>
      <c r="G76" s="44">
        <v>1</v>
      </c>
      <c r="H76" s="378">
        <v>-673624.93</v>
      </c>
      <c r="I76" s="336">
        <v>0</v>
      </c>
      <c r="J76" s="44">
        <v>6</v>
      </c>
      <c r="K76" s="378">
        <v>1078406.2599999998</v>
      </c>
      <c r="L76" s="332">
        <v>0.1665390885380432</v>
      </c>
      <c r="M76" s="332">
        <v>0.10440229685053071</v>
      </c>
    </row>
    <row r="77" spans="1:13">
      <c r="A77" s="356" t="s">
        <v>494</v>
      </c>
      <c r="B77" s="354" t="s">
        <v>495</v>
      </c>
      <c r="C77" s="42">
        <v>2</v>
      </c>
      <c r="D77" s="377">
        <v>283995</v>
      </c>
      <c r="E77" s="42"/>
      <c r="F77" s="377"/>
      <c r="G77" s="42"/>
      <c r="H77" s="377"/>
      <c r="I77" s="335">
        <v>0</v>
      </c>
      <c r="J77" s="42">
        <v>2</v>
      </c>
      <c r="K77" s="377">
        <v>283995</v>
      </c>
      <c r="L77" s="331">
        <v>4.3857561110004675E-2</v>
      </c>
      <c r="M77" s="331">
        <v>3.4800765616843574E-2</v>
      </c>
    </row>
    <row r="78" spans="1:13" ht="21">
      <c r="A78" s="357" t="s">
        <v>90</v>
      </c>
      <c r="B78" s="355" t="s">
        <v>91</v>
      </c>
      <c r="C78" s="44">
        <v>1</v>
      </c>
      <c r="D78" s="378">
        <v>248333.3</v>
      </c>
      <c r="E78" s="44"/>
      <c r="F78" s="378"/>
      <c r="G78" s="44"/>
      <c r="H78" s="378"/>
      <c r="I78" s="336">
        <v>0</v>
      </c>
      <c r="J78" s="44">
        <v>1</v>
      </c>
      <c r="K78" s="378">
        <v>248333.3</v>
      </c>
      <c r="L78" s="332">
        <v>3.8350297999609581E-2</v>
      </c>
      <c r="M78" s="332">
        <v>1.7400382808421787E-2</v>
      </c>
    </row>
    <row r="79" spans="1:13" ht="21">
      <c r="A79" s="356" t="s">
        <v>478</v>
      </c>
      <c r="B79" s="354" t="s">
        <v>479</v>
      </c>
      <c r="C79" s="42">
        <v>5</v>
      </c>
      <c r="D79" s="377">
        <v>1449857</v>
      </c>
      <c r="E79" s="42"/>
      <c r="F79" s="377"/>
      <c r="G79" s="42"/>
      <c r="H79" s="377"/>
      <c r="I79" s="335">
        <v>0</v>
      </c>
      <c r="J79" s="42">
        <v>5</v>
      </c>
      <c r="K79" s="377">
        <v>1449857</v>
      </c>
      <c r="L79" s="331">
        <v>0.22390250524927569</v>
      </c>
      <c r="M79" s="331">
        <v>8.7001914042108927E-2</v>
      </c>
    </row>
    <row r="80" spans="1:13">
      <c r="A80" s="357" t="s">
        <v>92</v>
      </c>
      <c r="B80" s="355" t="s">
        <v>93</v>
      </c>
      <c r="C80" s="44">
        <v>146</v>
      </c>
      <c r="D80" s="378">
        <v>65004796.82</v>
      </c>
      <c r="E80" s="44"/>
      <c r="F80" s="378"/>
      <c r="G80" s="44">
        <v>10</v>
      </c>
      <c r="H80" s="378">
        <v>-1083659.49</v>
      </c>
      <c r="I80" s="336">
        <v>5</v>
      </c>
      <c r="J80" s="44">
        <v>161</v>
      </c>
      <c r="K80" s="378">
        <v>63921137.329999991</v>
      </c>
      <c r="L80" s="332">
        <v>9.8713892380903729</v>
      </c>
      <c r="M80" s="332">
        <v>2.8014616321559074</v>
      </c>
    </row>
    <row r="81" spans="1:13">
      <c r="A81" s="356" t="s">
        <v>94</v>
      </c>
      <c r="B81" s="354" t="s">
        <v>95</v>
      </c>
      <c r="C81" s="42">
        <v>18</v>
      </c>
      <c r="D81" s="377">
        <v>8419760.0299999993</v>
      </c>
      <c r="E81" s="42"/>
      <c r="F81" s="377"/>
      <c r="G81" s="42"/>
      <c r="H81" s="377"/>
      <c r="I81" s="335">
        <v>0</v>
      </c>
      <c r="J81" s="42">
        <v>18</v>
      </c>
      <c r="K81" s="377">
        <v>8419760.0299999993</v>
      </c>
      <c r="L81" s="331">
        <v>1.300269864072606</v>
      </c>
      <c r="M81" s="331">
        <v>0.31320689055159212</v>
      </c>
    </row>
    <row r="82" spans="1:13" ht="21">
      <c r="A82" s="357" t="s">
        <v>96</v>
      </c>
      <c r="B82" s="355" t="s">
        <v>97</v>
      </c>
      <c r="C82" s="44">
        <v>432</v>
      </c>
      <c r="D82" s="378">
        <v>194972026.39999992</v>
      </c>
      <c r="E82" s="44">
        <v>3</v>
      </c>
      <c r="F82" s="378">
        <v>408597.19000000006</v>
      </c>
      <c r="G82" s="44">
        <v>14</v>
      </c>
      <c r="H82" s="378">
        <v>-2287243.63</v>
      </c>
      <c r="I82" s="336">
        <v>31</v>
      </c>
      <c r="J82" s="44">
        <v>480</v>
      </c>
      <c r="K82" s="378">
        <v>193093379.95999989</v>
      </c>
      <c r="L82" s="332">
        <v>29.819555666589366</v>
      </c>
      <c r="M82" s="332">
        <v>8.3521837480424566</v>
      </c>
    </row>
    <row r="83" spans="1:13">
      <c r="A83" s="356" t="s">
        <v>98</v>
      </c>
      <c r="B83" s="354" t="s">
        <v>99</v>
      </c>
      <c r="C83" s="42">
        <v>52</v>
      </c>
      <c r="D83" s="377">
        <v>19622721.869999994</v>
      </c>
      <c r="E83" s="42"/>
      <c r="F83" s="377"/>
      <c r="G83" s="42">
        <v>5</v>
      </c>
      <c r="H83" s="377">
        <v>-1215723.1000000001</v>
      </c>
      <c r="I83" s="335">
        <v>3</v>
      </c>
      <c r="J83" s="42">
        <v>60</v>
      </c>
      <c r="K83" s="377">
        <v>18406998.769999992</v>
      </c>
      <c r="L83" s="331">
        <v>2.842606642395308</v>
      </c>
      <c r="M83" s="331">
        <v>1.0440229685053071</v>
      </c>
    </row>
    <row r="84" spans="1:13">
      <c r="A84" s="357" t="s">
        <v>100</v>
      </c>
      <c r="B84" s="355" t="s">
        <v>101</v>
      </c>
      <c r="C84" s="44">
        <v>204</v>
      </c>
      <c r="D84" s="378">
        <v>91241344.469999969</v>
      </c>
      <c r="E84" s="44">
        <v>1</v>
      </c>
      <c r="F84" s="378">
        <v>24512.400000000001</v>
      </c>
      <c r="G84" s="44">
        <v>12</v>
      </c>
      <c r="H84" s="378">
        <v>-1976426.9</v>
      </c>
      <c r="I84" s="336">
        <v>10</v>
      </c>
      <c r="J84" s="44">
        <v>227</v>
      </c>
      <c r="K84" s="378">
        <v>89289429.969999984</v>
      </c>
      <c r="L84" s="332">
        <v>13.789033720265346</v>
      </c>
      <c r="M84" s="332">
        <v>3.9498868975117452</v>
      </c>
    </row>
    <row r="85" spans="1:13">
      <c r="A85" s="356" t="s">
        <v>102</v>
      </c>
      <c r="B85" s="354" t="s">
        <v>103</v>
      </c>
      <c r="C85" s="42">
        <v>2</v>
      </c>
      <c r="D85" s="377">
        <v>413575</v>
      </c>
      <c r="E85" s="42"/>
      <c r="F85" s="377"/>
      <c r="G85" s="42"/>
      <c r="H85" s="377"/>
      <c r="I85" s="335">
        <v>0</v>
      </c>
      <c r="J85" s="42">
        <v>2</v>
      </c>
      <c r="K85" s="377">
        <v>413575</v>
      </c>
      <c r="L85" s="331">
        <v>6.3868697815349512E-2</v>
      </c>
      <c r="M85" s="331">
        <v>3.4800765616843574E-2</v>
      </c>
    </row>
    <row r="86" spans="1:13">
      <c r="A86" s="357" t="s">
        <v>441</v>
      </c>
      <c r="B86" s="355" t="s">
        <v>442</v>
      </c>
      <c r="C86" s="44">
        <v>1</v>
      </c>
      <c r="D86" s="378">
        <v>180396</v>
      </c>
      <c r="E86" s="44"/>
      <c r="F86" s="378"/>
      <c r="G86" s="44"/>
      <c r="H86" s="378"/>
      <c r="I86" s="336">
        <v>0</v>
      </c>
      <c r="J86" s="44">
        <v>1</v>
      </c>
      <c r="K86" s="378">
        <v>180396</v>
      </c>
      <c r="L86" s="332">
        <v>2.7858689744539176E-2</v>
      </c>
      <c r="M86" s="332">
        <v>1.7400382808421787E-2</v>
      </c>
    </row>
    <row r="87" spans="1:13">
      <c r="A87" s="356" t="s">
        <v>104</v>
      </c>
      <c r="B87" s="354" t="s">
        <v>105</v>
      </c>
      <c r="C87" s="42">
        <v>2</v>
      </c>
      <c r="D87" s="377">
        <v>255990.83</v>
      </c>
      <c r="E87" s="42"/>
      <c r="F87" s="377"/>
      <c r="G87" s="42"/>
      <c r="H87" s="377"/>
      <c r="I87" s="335">
        <v>0</v>
      </c>
      <c r="J87" s="42">
        <v>2</v>
      </c>
      <c r="K87" s="377">
        <v>255990.83</v>
      </c>
      <c r="L87" s="331">
        <v>3.9532856107768861E-2</v>
      </c>
      <c r="M87" s="331">
        <v>3.4800765616843574E-2</v>
      </c>
    </row>
    <row r="88" spans="1:13" ht="31.2">
      <c r="A88" s="357" t="s">
        <v>106</v>
      </c>
      <c r="B88" s="355" t="s">
        <v>107</v>
      </c>
      <c r="C88" s="44">
        <v>11</v>
      </c>
      <c r="D88" s="378">
        <v>2406531.6</v>
      </c>
      <c r="E88" s="44"/>
      <c r="F88" s="378"/>
      <c r="G88" s="44">
        <v>1</v>
      </c>
      <c r="H88" s="378">
        <v>-200000</v>
      </c>
      <c r="I88" s="336">
        <v>0</v>
      </c>
      <c r="J88" s="44">
        <v>12</v>
      </c>
      <c r="K88" s="378">
        <v>2206531.6</v>
      </c>
      <c r="L88" s="332">
        <v>0.3407563319359721</v>
      </c>
      <c r="M88" s="332">
        <v>0.20880459370106141</v>
      </c>
    </row>
    <row r="89" spans="1:13" ht="41.4">
      <c r="A89" s="356" t="s">
        <v>108</v>
      </c>
      <c r="B89" s="354" t="s">
        <v>109</v>
      </c>
      <c r="C89" s="42">
        <v>1</v>
      </c>
      <c r="D89" s="377">
        <v>216054</v>
      </c>
      <c r="E89" s="42"/>
      <c r="F89" s="377"/>
      <c r="G89" s="42"/>
      <c r="H89" s="377"/>
      <c r="I89" s="335">
        <v>0</v>
      </c>
      <c r="J89" s="42">
        <v>1</v>
      </c>
      <c r="K89" s="377">
        <v>216054</v>
      </c>
      <c r="L89" s="331">
        <v>3.3365381461155828E-2</v>
      </c>
      <c r="M89" s="331">
        <v>1.7400382808421787E-2</v>
      </c>
    </row>
    <row r="90" spans="1:13" ht="21">
      <c r="A90" s="357" t="s">
        <v>110</v>
      </c>
      <c r="B90" s="355" t="s">
        <v>111</v>
      </c>
      <c r="C90" s="44">
        <v>1</v>
      </c>
      <c r="D90" s="378">
        <v>207000</v>
      </c>
      <c r="E90" s="44"/>
      <c r="F90" s="378"/>
      <c r="G90" s="44"/>
      <c r="H90" s="378"/>
      <c r="I90" s="336">
        <v>0</v>
      </c>
      <c r="J90" s="44">
        <v>1</v>
      </c>
      <c r="K90" s="378">
        <v>207000</v>
      </c>
      <c r="L90" s="332">
        <v>3.1967165442247106E-2</v>
      </c>
      <c r="M90" s="332">
        <v>1.7400382808421787E-2</v>
      </c>
    </row>
    <row r="91" spans="1:13" ht="31.2">
      <c r="A91" s="356" t="s">
        <v>112</v>
      </c>
      <c r="B91" s="354" t="s">
        <v>113</v>
      </c>
      <c r="C91" s="42">
        <v>1</v>
      </c>
      <c r="D91" s="377">
        <v>191505.6</v>
      </c>
      <c r="E91" s="42"/>
      <c r="F91" s="377"/>
      <c r="G91" s="42"/>
      <c r="H91" s="377"/>
      <c r="I91" s="335">
        <v>0</v>
      </c>
      <c r="J91" s="42">
        <v>1</v>
      </c>
      <c r="K91" s="377">
        <v>191505.6</v>
      </c>
      <c r="L91" s="331">
        <v>2.9574353615056993E-2</v>
      </c>
      <c r="M91" s="331">
        <v>1.7400382808421787E-2</v>
      </c>
    </row>
    <row r="92" spans="1:13" ht="21">
      <c r="A92" s="357" t="s">
        <v>114</v>
      </c>
      <c r="B92" s="355" t="s">
        <v>115</v>
      </c>
      <c r="C92" s="44">
        <v>3</v>
      </c>
      <c r="D92" s="378">
        <v>756826.8</v>
      </c>
      <c r="E92" s="44"/>
      <c r="F92" s="378"/>
      <c r="G92" s="44">
        <v>1</v>
      </c>
      <c r="H92" s="378">
        <v>-359146.8</v>
      </c>
      <c r="I92" s="336">
        <v>0</v>
      </c>
      <c r="J92" s="44">
        <v>4</v>
      </c>
      <c r="K92" s="378">
        <v>397680.00000000006</v>
      </c>
      <c r="L92" s="332">
        <v>6.1414021029337351E-2</v>
      </c>
      <c r="M92" s="332">
        <v>6.9601531233687147E-2</v>
      </c>
    </row>
    <row r="93" spans="1:13" ht="21">
      <c r="A93" s="356" t="s">
        <v>555</v>
      </c>
      <c r="B93" s="354" t="s">
        <v>556</v>
      </c>
      <c r="C93" s="42">
        <v>1</v>
      </c>
      <c r="D93" s="377">
        <v>239018.57</v>
      </c>
      <c r="E93" s="42"/>
      <c r="F93" s="377"/>
      <c r="G93" s="42"/>
      <c r="H93" s="377"/>
      <c r="I93" s="335">
        <v>0</v>
      </c>
      <c r="J93" s="42">
        <v>1</v>
      </c>
      <c r="K93" s="377">
        <v>239018.57</v>
      </c>
      <c r="L93" s="331">
        <v>3.6911817251011211E-2</v>
      </c>
      <c r="M93" s="331">
        <v>1.7400382808421787E-2</v>
      </c>
    </row>
    <row r="94" spans="1:13">
      <c r="A94" s="357" t="s">
        <v>116</v>
      </c>
      <c r="B94" s="355" t="s">
        <v>117</v>
      </c>
      <c r="C94" s="44">
        <v>6</v>
      </c>
      <c r="D94" s="378">
        <v>242646</v>
      </c>
      <c r="E94" s="44"/>
      <c r="F94" s="378"/>
      <c r="G94" s="44">
        <v>4</v>
      </c>
      <c r="H94" s="378">
        <v>-63090</v>
      </c>
      <c r="I94" s="336">
        <v>0</v>
      </c>
      <c r="J94" s="44">
        <v>10</v>
      </c>
      <c r="K94" s="378">
        <v>179556</v>
      </c>
      <c r="L94" s="332">
        <v>2.7728967913759041E-2</v>
      </c>
      <c r="M94" s="332">
        <v>0.17400382808421785</v>
      </c>
    </row>
    <row r="95" spans="1:13" ht="21">
      <c r="A95" s="356" t="s">
        <v>443</v>
      </c>
      <c r="B95" s="354" t="s">
        <v>444</v>
      </c>
      <c r="C95" s="42">
        <v>2</v>
      </c>
      <c r="D95" s="377">
        <v>490460</v>
      </c>
      <c r="E95" s="42"/>
      <c r="F95" s="377"/>
      <c r="G95" s="42"/>
      <c r="H95" s="377"/>
      <c r="I95" s="335">
        <v>0</v>
      </c>
      <c r="J95" s="42">
        <v>2</v>
      </c>
      <c r="K95" s="377">
        <v>490460</v>
      </c>
      <c r="L95" s="331">
        <v>7.5742106100504913E-2</v>
      </c>
      <c r="M95" s="331">
        <v>3.4800765616843574E-2</v>
      </c>
    </row>
    <row r="96" spans="1:13">
      <c r="A96" s="357" t="s">
        <v>118</v>
      </c>
      <c r="B96" s="355" t="s">
        <v>119</v>
      </c>
      <c r="C96" s="44">
        <v>2</v>
      </c>
      <c r="D96" s="378">
        <v>764400</v>
      </c>
      <c r="E96" s="44"/>
      <c r="F96" s="378"/>
      <c r="G96" s="44">
        <v>1</v>
      </c>
      <c r="H96" s="378">
        <v>-19140</v>
      </c>
      <c r="I96" s="336">
        <v>0</v>
      </c>
      <c r="J96" s="44">
        <v>3</v>
      </c>
      <c r="K96" s="378">
        <v>745260</v>
      </c>
      <c r="L96" s="332">
        <v>0.11509106143714531</v>
      </c>
      <c r="M96" s="332">
        <v>5.2201148425265353E-2</v>
      </c>
    </row>
    <row r="97" spans="1:13">
      <c r="A97" s="356" t="s">
        <v>120</v>
      </c>
      <c r="B97" s="354" t="s">
        <v>121</v>
      </c>
      <c r="C97" s="42">
        <v>18</v>
      </c>
      <c r="D97" s="377">
        <v>4291175.6100000003</v>
      </c>
      <c r="E97" s="42"/>
      <c r="F97" s="377"/>
      <c r="G97" s="42">
        <v>3</v>
      </c>
      <c r="H97" s="377">
        <v>-223755</v>
      </c>
      <c r="I97" s="335">
        <v>0</v>
      </c>
      <c r="J97" s="42">
        <v>21</v>
      </c>
      <c r="K97" s="377">
        <v>4067420.6100000003</v>
      </c>
      <c r="L97" s="331">
        <v>0.62813481914529312</v>
      </c>
      <c r="M97" s="331">
        <v>0.36540803897685747</v>
      </c>
    </row>
    <row r="98" spans="1:13" ht="21">
      <c r="A98" s="357" t="s">
        <v>122</v>
      </c>
      <c r="B98" s="355" t="s">
        <v>123</v>
      </c>
      <c r="C98" s="44">
        <v>3</v>
      </c>
      <c r="D98" s="378">
        <v>479403.12</v>
      </c>
      <c r="E98" s="44"/>
      <c r="F98" s="378"/>
      <c r="G98" s="44"/>
      <c r="H98" s="378"/>
      <c r="I98" s="336">
        <v>0</v>
      </c>
      <c r="J98" s="44">
        <v>3</v>
      </c>
      <c r="K98" s="378">
        <v>479403.12</v>
      </c>
      <c r="L98" s="332">
        <v>7.4034583819176061E-2</v>
      </c>
      <c r="M98" s="332">
        <v>5.2201148425265353E-2</v>
      </c>
    </row>
    <row r="99" spans="1:13">
      <c r="A99" s="356" t="s">
        <v>124</v>
      </c>
      <c r="B99" s="354" t="s">
        <v>125</v>
      </c>
      <c r="C99" s="42">
        <v>19</v>
      </c>
      <c r="D99" s="377">
        <v>2464586.89</v>
      </c>
      <c r="E99" s="42"/>
      <c r="F99" s="377"/>
      <c r="G99" s="42">
        <v>1</v>
      </c>
      <c r="H99" s="377">
        <v>-35859.42</v>
      </c>
      <c r="I99" s="335">
        <v>0</v>
      </c>
      <c r="J99" s="42">
        <v>20</v>
      </c>
      <c r="K99" s="377">
        <v>2428727.4700000002</v>
      </c>
      <c r="L99" s="331">
        <v>0.3750702069933346</v>
      </c>
      <c r="M99" s="331">
        <v>0.34800765616843571</v>
      </c>
    </row>
    <row r="100" spans="1:13">
      <c r="A100" s="357" t="s">
        <v>423</v>
      </c>
      <c r="B100" s="355" t="s">
        <v>424</v>
      </c>
      <c r="C100" s="44">
        <v>1</v>
      </c>
      <c r="D100" s="378">
        <v>62090</v>
      </c>
      <c r="E100" s="44"/>
      <c r="F100" s="378"/>
      <c r="G100" s="44"/>
      <c r="H100" s="378"/>
      <c r="I100" s="336">
        <v>0</v>
      </c>
      <c r="J100" s="44">
        <v>1</v>
      </c>
      <c r="K100" s="378">
        <v>62090</v>
      </c>
      <c r="L100" s="332">
        <v>9.5886053251648447E-3</v>
      </c>
      <c r="M100" s="332">
        <v>1.7400382808421787E-2</v>
      </c>
    </row>
    <row r="101" spans="1:13">
      <c r="A101" s="356" t="s">
        <v>126</v>
      </c>
      <c r="B101" s="354" t="s">
        <v>127</v>
      </c>
      <c r="C101" s="42">
        <v>1</v>
      </c>
      <c r="D101" s="377">
        <v>105600</v>
      </c>
      <c r="E101" s="42"/>
      <c r="F101" s="377"/>
      <c r="G101" s="42"/>
      <c r="H101" s="377"/>
      <c r="I101" s="335">
        <v>0</v>
      </c>
      <c r="J101" s="42">
        <v>1</v>
      </c>
      <c r="K101" s="377">
        <v>105600</v>
      </c>
      <c r="L101" s="331">
        <v>1.6307887298073889E-2</v>
      </c>
      <c r="M101" s="331">
        <v>1.7400382808421787E-2</v>
      </c>
    </row>
    <row r="102" spans="1:13" ht="21">
      <c r="A102" s="357" t="s">
        <v>484</v>
      </c>
      <c r="B102" s="355" t="s">
        <v>485</v>
      </c>
      <c r="C102" s="44">
        <v>1</v>
      </c>
      <c r="D102" s="378">
        <v>306000</v>
      </c>
      <c r="E102" s="44"/>
      <c r="F102" s="378"/>
      <c r="G102" s="44"/>
      <c r="H102" s="378"/>
      <c r="I102" s="336">
        <v>0</v>
      </c>
      <c r="J102" s="44">
        <v>1</v>
      </c>
      <c r="K102" s="378">
        <v>306000</v>
      </c>
      <c r="L102" s="332">
        <v>4.7255809784191374E-2</v>
      </c>
      <c r="M102" s="332">
        <v>1.7400382808421787E-2</v>
      </c>
    </row>
    <row r="103" spans="1:13">
      <c r="A103" s="356" t="s">
        <v>128</v>
      </c>
      <c r="B103" s="354" t="s">
        <v>129</v>
      </c>
      <c r="C103" s="42">
        <v>1</v>
      </c>
      <c r="D103" s="377">
        <v>300000</v>
      </c>
      <c r="E103" s="42"/>
      <c r="F103" s="377"/>
      <c r="G103" s="42"/>
      <c r="H103" s="377"/>
      <c r="I103" s="335">
        <v>0</v>
      </c>
      <c r="J103" s="42">
        <v>1</v>
      </c>
      <c r="K103" s="377">
        <v>300000</v>
      </c>
      <c r="L103" s="331">
        <v>4.6329225278618998E-2</v>
      </c>
      <c r="M103" s="331">
        <v>1.7400382808421787E-2</v>
      </c>
    </row>
    <row r="104" spans="1:13">
      <c r="A104" s="357" t="s">
        <v>130</v>
      </c>
      <c r="B104" s="355" t="s">
        <v>131</v>
      </c>
      <c r="C104" s="44">
        <v>1</v>
      </c>
      <c r="D104" s="378">
        <v>236400</v>
      </c>
      <c r="E104" s="44"/>
      <c r="F104" s="378"/>
      <c r="G104" s="44"/>
      <c r="H104" s="378"/>
      <c r="I104" s="336">
        <v>0</v>
      </c>
      <c r="J104" s="44">
        <v>1</v>
      </c>
      <c r="K104" s="378">
        <v>236400</v>
      </c>
      <c r="L104" s="332">
        <v>3.6507429519551771E-2</v>
      </c>
      <c r="M104" s="332">
        <v>1.7400382808421787E-2</v>
      </c>
    </row>
    <row r="105" spans="1:13">
      <c r="A105" s="356" t="s">
        <v>132</v>
      </c>
      <c r="B105" s="354" t="s">
        <v>133</v>
      </c>
      <c r="C105" s="42">
        <v>1</v>
      </c>
      <c r="D105" s="377">
        <v>239076</v>
      </c>
      <c r="E105" s="42"/>
      <c r="F105" s="377"/>
      <c r="G105" s="42"/>
      <c r="H105" s="377"/>
      <c r="I105" s="335">
        <v>0</v>
      </c>
      <c r="J105" s="42">
        <v>1</v>
      </c>
      <c r="K105" s="377">
        <v>239076</v>
      </c>
      <c r="L105" s="331">
        <v>3.6920686209037053E-2</v>
      </c>
      <c r="M105" s="331">
        <v>1.7400382808421787E-2</v>
      </c>
    </row>
    <row r="106" spans="1:13">
      <c r="A106" s="357" t="s">
        <v>134</v>
      </c>
      <c r="B106" s="355" t="s">
        <v>135</v>
      </c>
      <c r="C106" s="44">
        <v>5</v>
      </c>
      <c r="D106" s="378">
        <v>1323419.04</v>
      </c>
      <c r="E106" s="44"/>
      <c r="F106" s="378"/>
      <c r="G106" s="44"/>
      <c r="H106" s="378"/>
      <c r="I106" s="336">
        <v>0</v>
      </c>
      <c r="J106" s="44">
        <v>5</v>
      </c>
      <c r="K106" s="378">
        <v>1323419.04</v>
      </c>
      <c r="L106" s="332">
        <v>0.20437659614057896</v>
      </c>
      <c r="M106" s="332">
        <v>8.7001914042108927E-2</v>
      </c>
    </row>
    <row r="107" spans="1:13" ht="21">
      <c r="A107" s="356" t="s">
        <v>437</v>
      </c>
      <c r="B107" s="354" t="s">
        <v>438</v>
      </c>
      <c r="C107" s="42">
        <v>2</v>
      </c>
      <c r="D107" s="377">
        <v>323000</v>
      </c>
      <c r="E107" s="42"/>
      <c r="F107" s="377"/>
      <c r="G107" s="42"/>
      <c r="H107" s="377"/>
      <c r="I107" s="335">
        <v>0</v>
      </c>
      <c r="J107" s="42">
        <v>2</v>
      </c>
      <c r="K107" s="377">
        <v>323000</v>
      </c>
      <c r="L107" s="331">
        <v>4.9881132549979786E-2</v>
      </c>
      <c r="M107" s="331">
        <v>3.4800765616843574E-2</v>
      </c>
    </row>
    <row r="108" spans="1:13">
      <c r="A108" s="357" t="s">
        <v>136</v>
      </c>
      <c r="B108" s="355" t="s">
        <v>137</v>
      </c>
      <c r="C108" s="44">
        <v>5</v>
      </c>
      <c r="D108" s="378">
        <v>984173.87</v>
      </c>
      <c r="E108" s="44">
        <v>1</v>
      </c>
      <c r="F108" s="378">
        <v>168480</v>
      </c>
      <c r="G108" s="44"/>
      <c r="H108" s="378"/>
      <c r="I108" s="336">
        <v>2</v>
      </c>
      <c r="J108" s="44">
        <v>8</v>
      </c>
      <c r="K108" s="378">
        <v>1152653.8700000001</v>
      </c>
      <c r="L108" s="332">
        <v>0.17800520270500675</v>
      </c>
      <c r="M108" s="332">
        <v>0.13920306246737429</v>
      </c>
    </row>
    <row r="109" spans="1:13">
      <c r="A109" s="356" t="s">
        <v>138</v>
      </c>
      <c r="B109" s="354" t="s">
        <v>139</v>
      </c>
      <c r="C109" s="42">
        <v>13</v>
      </c>
      <c r="D109" s="377">
        <v>3095778.92</v>
      </c>
      <c r="E109" s="42"/>
      <c r="F109" s="377"/>
      <c r="G109" s="42">
        <v>1</v>
      </c>
      <c r="H109" s="377">
        <v>-157768.76999999999</v>
      </c>
      <c r="I109" s="335">
        <v>2</v>
      </c>
      <c r="J109" s="42">
        <v>16</v>
      </c>
      <c r="K109" s="377">
        <v>2938010.15</v>
      </c>
      <c r="L109" s="331">
        <v>0.45371911370073065</v>
      </c>
      <c r="M109" s="331">
        <v>0.27840612493474859</v>
      </c>
    </row>
    <row r="110" spans="1:13" ht="21">
      <c r="A110" s="357" t="s">
        <v>144</v>
      </c>
      <c r="B110" s="355" t="s">
        <v>145</v>
      </c>
      <c r="C110" s="44">
        <v>2</v>
      </c>
      <c r="D110" s="378">
        <v>287769.63</v>
      </c>
      <c r="E110" s="44"/>
      <c r="F110" s="378"/>
      <c r="G110" s="44">
        <v>1</v>
      </c>
      <c r="H110" s="378">
        <v>-118493.38</v>
      </c>
      <c r="I110" s="336">
        <v>0</v>
      </c>
      <c r="J110" s="44">
        <v>3</v>
      </c>
      <c r="K110" s="378">
        <v>169276.25</v>
      </c>
      <c r="L110" s="332">
        <v>2.614145840189943E-2</v>
      </c>
      <c r="M110" s="332">
        <v>5.2201148425265353E-2</v>
      </c>
    </row>
    <row r="111" spans="1:13">
      <c r="A111" s="356" t="s">
        <v>148</v>
      </c>
      <c r="B111" s="354" t="s">
        <v>149</v>
      </c>
      <c r="C111" s="42">
        <v>1</v>
      </c>
      <c r="D111" s="377">
        <v>135000</v>
      </c>
      <c r="E111" s="42"/>
      <c r="F111" s="377"/>
      <c r="G111" s="42"/>
      <c r="H111" s="377"/>
      <c r="I111" s="335">
        <v>0</v>
      </c>
      <c r="J111" s="42">
        <v>1</v>
      </c>
      <c r="K111" s="377">
        <v>135000</v>
      </c>
      <c r="L111" s="331">
        <v>2.084815137537855E-2</v>
      </c>
      <c r="M111" s="331">
        <v>1.7400382808421787E-2</v>
      </c>
    </row>
    <row r="112" spans="1:13" ht="21">
      <c r="A112" s="357" t="s">
        <v>559</v>
      </c>
      <c r="B112" s="355" t="s">
        <v>560</v>
      </c>
      <c r="C112" s="44">
        <v>1</v>
      </c>
      <c r="D112" s="378">
        <v>240000</v>
      </c>
      <c r="E112" s="44"/>
      <c r="F112" s="378"/>
      <c r="G112" s="44"/>
      <c r="H112" s="378"/>
      <c r="I112" s="336">
        <v>0</v>
      </c>
      <c r="J112" s="44">
        <v>1</v>
      </c>
      <c r="K112" s="378">
        <v>240000</v>
      </c>
      <c r="L112" s="332">
        <v>3.7063380222895195E-2</v>
      </c>
      <c r="M112" s="332">
        <v>1.7400382808421787E-2</v>
      </c>
    </row>
    <row r="113" spans="1:13" ht="21">
      <c r="A113" s="356" t="s">
        <v>377</v>
      </c>
      <c r="B113" s="354" t="s">
        <v>378</v>
      </c>
      <c r="C113" s="42">
        <v>1</v>
      </c>
      <c r="D113" s="377">
        <v>126532.8</v>
      </c>
      <c r="E113" s="42"/>
      <c r="F113" s="377"/>
      <c r="G113" s="42"/>
      <c r="H113" s="377"/>
      <c r="I113" s="335">
        <v>0</v>
      </c>
      <c r="J113" s="42">
        <v>1</v>
      </c>
      <c r="K113" s="377">
        <v>126532.8</v>
      </c>
      <c r="L113" s="331">
        <v>1.9540555321114806E-2</v>
      </c>
      <c r="M113" s="331">
        <v>1.7400382808421787E-2</v>
      </c>
    </row>
    <row r="114" spans="1:13">
      <c r="A114" s="357" t="s">
        <v>152</v>
      </c>
      <c r="B114" s="355" t="s">
        <v>153</v>
      </c>
      <c r="C114" s="44">
        <v>2</v>
      </c>
      <c r="D114" s="378">
        <v>99959.97</v>
      </c>
      <c r="E114" s="44"/>
      <c r="F114" s="378"/>
      <c r="G114" s="44"/>
      <c r="H114" s="378"/>
      <c r="I114" s="336">
        <v>0</v>
      </c>
      <c r="J114" s="44">
        <v>2</v>
      </c>
      <c r="K114" s="378">
        <v>99959.97</v>
      </c>
      <c r="L114" s="332">
        <v>1.5436893229913323E-2</v>
      </c>
      <c r="M114" s="332">
        <v>3.4800765616843574E-2</v>
      </c>
    </row>
    <row r="115" spans="1:13">
      <c r="A115" s="356" t="s">
        <v>498</v>
      </c>
      <c r="B115" s="354" t="s">
        <v>499</v>
      </c>
      <c r="C115" s="42">
        <v>1</v>
      </c>
      <c r="D115" s="377">
        <v>169000</v>
      </c>
      <c r="E115" s="42"/>
      <c r="F115" s="377"/>
      <c r="G115" s="42"/>
      <c r="H115" s="377"/>
      <c r="I115" s="335">
        <v>0</v>
      </c>
      <c r="J115" s="42">
        <v>1</v>
      </c>
      <c r="K115" s="377">
        <v>169000</v>
      </c>
      <c r="L115" s="331">
        <v>2.6098796906955369E-2</v>
      </c>
      <c r="M115" s="331">
        <v>1.7400382808421787E-2</v>
      </c>
    </row>
    <row r="116" spans="1:13" ht="21">
      <c r="A116" s="357" t="s">
        <v>158</v>
      </c>
      <c r="B116" s="355" t="s">
        <v>159</v>
      </c>
      <c r="C116" s="44">
        <v>1</v>
      </c>
      <c r="D116" s="378">
        <v>323977.2</v>
      </c>
      <c r="E116" s="44"/>
      <c r="F116" s="378"/>
      <c r="G116" s="44"/>
      <c r="H116" s="378"/>
      <c r="I116" s="336">
        <v>0</v>
      </c>
      <c r="J116" s="44">
        <v>1</v>
      </c>
      <c r="K116" s="378">
        <v>323977.2</v>
      </c>
      <c r="L116" s="332">
        <v>5.0032042279787345E-2</v>
      </c>
      <c r="M116" s="332">
        <v>1.7400382808421787E-2</v>
      </c>
    </row>
    <row r="117" spans="1:13" ht="21">
      <c r="A117" s="356" t="s">
        <v>500</v>
      </c>
      <c r="B117" s="354" t="s">
        <v>501</v>
      </c>
      <c r="C117" s="42">
        <v>6</v>
      </c>
      <c r="D117" s="377">
        <v>131800</v>
      </c>
      <c r="E117" s="42"/>
      <c r="F117" s="377"/>
      <c r="G117" s="42"/>
      <c r="H117" s="377"/>
      <c r="I117" s="335">
        <v>0</v>
      </c>
      <c r="J117" s="42">
        <v>6</v>
      </c>
      <c r="K117" s="377">
        <v>131800</v>
      </c>
      <c r="L117" s="331">
        <v>2.0353972972406612E-2</v>
      </c>
      <c r="M117" s="331">
        <v>0.10440229685053071</v>
      </c>
    </row>
    <row r="118" spans="1:13">
      <c r="A118" s="357" t="s">
        <v>399</v>
      </c>
      <c r="B118" s="355" t="s">
        <v>400</v>
      </c>
      <c r="C118" s="44">
        <v>3</v>
      </c>
      <c r="D118" s="378">
        <v>428710</v>
      </c>
      <c r="E118" s="44"/>
      <c r="F118" s="378"/>
      <c r="G118" s="44"/>
      <c r="H118" s="378"/>
      <c r="I118" s="336">
        <v>0</v>
      </c>
      <c r="J118" s="44">
        <v>3</v>
      </c>
      <c r="K118" s="378">
        <v>428710</v>
      </c>
      <c r="L118" s="332">
        <v>6.6206007230655839E-2</v>
      </c>
      <c r="M118" s="332">
        <v>5.2201148425265353E-2</v>
      </c>
    </row>
    <row r="119" spans="1:13">
      <c r="A119" s="356" t="s">
        <v>160</v>
      </c>
      <c r="B119" s="354" t="s">
        <v>161</v>
      </c>
      <c r="C119" s="42">
        <v>9</v>
      </c>
      <c r="D119" s="377">
        <v>1614757.27</v>
      </c>
      <c r="E119" s="42"/>
      <c r="F119" s="377"/>
      <c r="G119" s="42">
        <v>1</v>
      </c>
      <c r="H119" s="377">
        <v>-111960</v>
      </c>
      <c r="I119" s="335">
        <v>0</v>
      </c>
      <c r="J119" s="42">
        <v>10</v>
      </c>
      <c r="K119" s="377">
        <v>1502797.27</v>
      </c>
      <c r="L119" s="331">
        <v>0.23207811089974539</v>
      </c>
      <c r="M119" s="331">
        <v>0.17400382808421785</v>
      </c>
    </row>
    <row r="120" spans="1:13">
      <c r="A120" s="357" t="s">
        <v>162</v>
      </c>
      <c r="B120" s="355" t="s">
        <v>163</v>
      </c>
      <c r="C120" s="44">
        <v>13</v>
      </c>
      <c r="D120" s="378">
        <v>1342651.6</v>
      </c>
      <c r="E120" s="44"/>
      <c r="F120" s="378"/>
      <c r="G120" s="44"/>
      <c r="H120" s="378"/>
      <c r="I120" s="336">
        <v>0</v>
      </c>
      <c r="J120" s="44">
        <v>13</v>
      </c>
      <c r="K120" s="378">
        <v>1342651.6</v>
      </c>
      <c r="L120" s="332">
        <v>0.2073466948236608</v>
      </c>
      <c r="M120" s="332">
        <v>0.22620497650948321</v>
      </c>
    </row>
    <row r="121" spans="1:13">
      <c r="A121" s="356" t="s">
        <v>256</v>
      </c>
      <c r="B121" s="354" t="s">
        <v>257</v>
      </c>
      <c r="C121" s="42">
        <v>1</v>
      </c>
      <c r="D121" s="377">
        <v>135600</v>
      </c>
      <c r="E121" s="42"/>
      <c r="F121" s="377"/>
      <c r="G121" s="42"/>
      <c r="H121" s="377"/>
      <c r="I121" s="335">
        <v>0</v>
      </c>
      <c r="J121" s="42">
        <v>1</v>
      </c>
      <c r="K121" s="377">
        <v>135600</v>
      </c>
      <c r="L121" s="331">
        <v>2.0940809825935786E-2</v>
      </c>
      <c r="M121" s="331">
        <v>1.7400382808421787E-2</v>
      </c>
    </row>
    <row r="122" spans="1:13">
      <c r="A122" s="357" t="s">
        <v>168</v>
      </c>
      <c r="B122" s="355" t="s">
        <v>169</v>
      </c>
      <c r="C122" s="44">
        <v>26</v>
      </c>
      <c r="D122" s="378">
        <v>1445832</v>
      </c>
      <c r="E122" s="44"/>
      <c r="F122" s="378"/>
      <c r="G122" s="44"/>
      <c r="H122" s="378"/>
      <c r="I122" s="336">
        <v>0</v>
      </c>
      <c r="J122" s="44">
        <v>26</v>
      </c>
      <c r="K122" s="378">
        <v>1445832</v>
      </c>
      <c r="L122" s="332">
        <v>0.22328092147678755</v>
      </c>
      <c r="M122" s="332">
        <v>0.45240995301896642</v>
      </c>
    </row>
    <row r="123" spans="1:13">
      <c r="A123" s="356" t="s">
        <v>170</v>
      </c>
      <c r="B123" s="354" t="s">
        <v>171</v>
      </c>
      <c r="C123" s="42">
        <v>34</v>
      </c>
      <c r="D123" s="377">
        <v>2151175</v>
      </c>
      <c r="E123" s="42"/>
      <c r="F123" s="377"/>
      <c r="G123" s="42">
        <v>29</v>
      </c>
      <c r="H123" s="377">
        <v>-746924</v>
      </c>
      <c r="I123" s="335">
        <v>0</v>
      </c>
      <c r="J123" s="42">
        <v>63</v>
      </c>
      <c r="K123" s="377">
        <v>1404251</v>
      </c>
      <c r="L123" s="331">
        <v>0.21685953642242001</v>
      </c>
      <c r="M123" s="331">
        <v>1.0962241169305724</v>
      </c>
    </row>
    <row r="124" spans="1:13">
      <c r="A124" s="357" t="s">
        <v>480</v>
      </c>
      <c r="B124" s="355" t="s">
        <v>481</v>
      </c>
      <c r="C124" s="44">
        <v>1</v>
      </c>
      <c r="D124" s="378">
        <v>250000</v>
      </c>
      <c r="E124" s="44"/>
      <c r="F124" s="378"/>
      <c r="G124" s="44"/>
      <c r="H124" s="378"/>
      <c r="I124" s="336">
        <v>0</v>
      </c>
      <c r="J124" s="44">
        <v>1</v>
      </c>
      <c r="K124" s="378">
        <v>250000</v>
      </c>
      <c r="L124" s="332">
        <v>3.8607687732182497E-2</v>
      </c>
      <c r="M124" s="332">
        <v>1.7400382808421787E-2</v>
      </c>
    </row>
    <row r="125" spans="1:13" ht="21">
      <c r="A125" s="356" t="s">
        <v>174</v>
      </c>
      <c r="B125" s="354" t="s">
        <v>175</v>
      </c>
      <c r="C125" s="42">
        <v>2</v>
      </c>
      <c r="D125" s="377">
        <v>499893.23</v>
      </c>
      <c r="E125" s="42"/>
      <c r="F125" s="377"/>
      <c r="G125" s="42"/>
      <c r="H125" s="377"/>
      <c r="I125" s="335">
        <v>0</v>
      </c>
      <c r="J125" s="42">
        <v>2</v>
      </c>
      <c r="K125" s="377">
        <v>499893.23</v>
      </c>
      <c r="L125" s="331">
        <v>7.7198886893088334E-2</v>
      </c>
      <c r="M125" s="331">
        <v>3.4800765616843574E-2</v>
      </c>
    </row>
    <row r="126" spans="1:13">
      <c r="A126" s="357" t="s">
        <v>427</v>
      </c>
      <c r="B126" s="355" t="s">
        <v>428</v>
      </c>
      <c r="C126" s="44">
        <v>1</v>
      </c>
      <c r="D126" s="378">
        <v>1559012.78</v>
      </c>
      <c r="E126" s="44"/>
      <c r="F126" s="378"/>
      <c r="G126" s="44"/>
      <c r="H126" s="378"/>
      <c r="I126" s="336">
        <v>0</v>
      </c>
      <c r="J126" s="44">
        <v>1</v>
      </c>
      <c r="K126" s="378">
        <v>1559012.78</v>
      </c>
      <c r="L126" s="332">
        <v>0.24075951432288692</v>
      </c>
      <c r="M126" s="332">
        <v>1.7400382808421787E-2</v>
      </c>
    </row>
    <row r="127" spans="1:13">
      <c r="A127" s="356" t="s">
        <v>176</v>
      </c>
      <c r="B127" s="354" t="s">
        <v>177</v>
      </c>
      <c r="C127" s="42">
        <v>1</v>
      </c>
      <c r="D127" s="377">
        <v>230400</v>
      </c>
      <c r="E127" s="42"/>
      <c r="F127" s="377"/>
      <c r="G127" s="42"/>
      <c r="H127" s="377"/>
      <c r="I127" s="335">
        <v>0</v>
      </c>
      <c r="J127" s="42">
        <v>1</v>
      </c>
      <c r="K127" s="377">
        <v>230400</v>
      </c>
      <c r="L127" s="331">
        <v>3.5580845013979387E-2</v>
      </c>
      <c r="M127" s="331">
        <v>1.7400382808421787E-2</v>
      </c>
    </row>
    <row r="128" spans="1:13">
      <c r="A128" s="357" t="s">
        <v>482</v>
      </c>
      <c r="B128" s="355" t="s">
        <v>483</v>
      </c>
      <c r="C128" s="44">
        <v>1</v>
      </c>
      <c r="D128" s="378">
        <v>258500</v>
      </c>
      <c r="E128" s="44"/>
      <c r="F128" s="378"/>
      <c r="G128" s="44"/>
      <c r="H128" s="378"/>
      <c r="I128" s="336">
        <v>0</v>
      </c>
      <c r="J128" s="44">
        <v>1</v>
      </c>
      <c r="K128" s="378">
        <v>258500</v>
      </c>
      <c r="L128" s="332">
        <v>3.9920349115076706E-2</v>
      </c>
      <c r="M128" s="332">
        <v>1.7400382808421787E-2</v>
      </c>
    </row>
    <row r="129" spans="1:16">
      <c r="A129" s="356" t="s">
        <v>180</v>
      </c>
      <c r="B129" s="354" t="s">
        <v>181</v>
      </c>
      <c r="C129" s="42">
        <v>2</v>
      </c>
      <c r="D129" s="377">
        <v>558153</v>
      </c>
      <c r="E129" s="42"/>
      <c r="F129" s="377"/>
      <c r="G129" s="42"/>
      <c r="H129" s="377"/>
      <c r="I129" s="335">
        <v>0</v>
      </c>
      <c r="J129" s="42">
        <v>2</v>
      </c>
      <c r="K129" s="377">
        <v>558153</v>
      </c>
      <c r="L129" s="331">
        <v>8.6195986923123427E-2</v>
      </c>
      <c r="M129" s="331">
        <v>3.4800765616843574E-2</v>
      </c>
    </row>
    <row r="130" spans="1:16" ht="21">
      <c r="A130" s="357" t="s">
        <v>405</v>
      </c>
      <c r="B130" s="355" t="s">
        <v>406</v>
      </c>
      <c r="C130" s="44">
        <v>1</v>
      </c>
      <c r="D130" s="378">
        <v>224000</v>
      </c>
      <c r="E130" s="44"/>
      <c r="F130" s="378"/>
      <c r="G130" s="44"/>
      <c r="H130" s="378"/>
      <c r="I130" s="336">
        <v>0</v>
      </c>
      <c r="J130" s="44">
        <v>1</v>
      </c>
      <c r="K130" s="378">
        <v>224000</v>
      </c>
      <c r="L130" s="332">
        <v>3.4592488208035517E-2</v>
      </c>
      <c r="M130" s="332">
        <v>1.7400382808421787E-2</v>
      </c>
    </row>
    <row r="131" spans="1:16" ht="22.5" customHeight="1">
      <c r="A131" s="723" t="s">
        <v>182</v>
      </c>
      <c r="B131" s="723"/>
      <c r="C131" s="439">
        <v>5030</v>
      </c>
      <c r="D131" s="440">
        <v>662149228.47000015</v>
      </c>
      <c r="E131" s="439">
        <v>104</v>
      </c>
      <c r="F131" s="440">
        <v>1584205.2299999997</v>
      </c>
      <c r="G131" s="439">
        <v>523</v>
      </c>
      <c r="H131" s="440">
        <v>-16194006.49</v>
      </c>
      <c r="I131" s="439">
        <v>90</v>
      </c>
      <c r="J131" s="439">
        <v>5747</v>
      </c>
      <c r="K131" s="440">
        <v>647539427.21000004</v>
      </c>
      <c r="L131" s="441">
        <v>100</v>
      </c>
      <c r="M131" s="441">
        <v>100</v>
      </c>
      <c r="O131" s="71">
        <f>F131*100/D131</f>
        <v>0.23925199364206085</v>
      </c>
    </row>
    <row r="132" spans="1:16" s="81" customFormat="1" ht="15" customHeight="1">
      <c r="A132" s="76"/>
      <c r="B132" s="77"/>
      <c r="C132" s="78"/>
      <c r="D132" s="79"/>
      <c r="E132" s="78"/>
      <c r="F132" s="79"/>
      <c r="G132" s="78"/>
      <c r="H132" s="79"/>
      <c r="I132" s="78"/>
      <c r="J132" s="76"/>
      <c r="K132" s="79"/>
      <c r="L132" s="80"/>
      <c r="M132" s="80"/>
      <c r="O132" s="81">
        <f>H131*100/D131</f>
        <v>-2.4456732400668648</v>
      </c>
    </row>
    <row r="133" spans="1:16" s="81" customFormat="1" ht="15" customHeight="1">
      <c r="A133" s="76"/>
      <c r="B133" s="82" t="s">
        <v>183</v>
      </c>
      <c r="C133" s="78"/>
      <c r="D133" s="79"/>
      <c r="E133" s="78"/>
      <c r="F133" s="79"/>
      <c r="G133" s="78"/>
      <c r="H133" s="79"/>
      <c r="I133" s="78"/>
      <c r="J133" s="76"/>
      <c r="K133" s="79"/>
      <c r="L133" s="80"/>
      <c r="M133" s="80"/>
    </row>
    <row r="134" spans="1:16" ht="15" customHeight="1">
      <c r="A134" s="50"/>
      <c r="B134" s="82" t="s">
        <v>184</v>
      </c>
      <c r="C134" s="548">
        <v>3967</v>
      </c>
      <c r="D134" s="548">
        <v>250694717.55000004</v>
      </c>
      <c r="E134" s="548">
        <v>99</v>
      </c>
      <c r="F134" s="548">
        <v>982615.64000000025</v>
      </c>
      <c r="G134" s="548">
        <v>439</v>
      </c>
      <c r="H134" s="548">
        <v>-7594815.9999999991</v>
      </c>
      <c r="I134" s="548">
        <v>37</v>
      </c>
      <c r="J134" s="548">
        <v>4542</v>
      </c>
      <c r="K134" s="542">
        <v>244082517.19</v>
      </c>
      <c r="L134" s="542">
        <v>37.69384641822635</v>
      </c>
      <c r="M134" s="542">
        <v>79.032538715851729</v>
      </c>
      <c r="O134" s="58"/>
      <c r="P134" s="58"/>
    </row>
    <row r="135" spans="1:16" ht="15" customHeight="1">
      <c r="A135" s="50"/>
      <c r="B135" s="82" t="s">
        <v>185</v>
      </c>
      <c r="C135" s="549">
        <v>852</v>
      </c>
      <c r="D135" s="549">
        <v>379260649.58999985</v>
      </c>
      <c r="E135" s="549">
        <v>4</v>
      </c>
      <c r="F135" s="549">
        <v>433109.59000000008</v>
      </c>
      <c r="G135" s="549">
        <v>41</v>
      </c>
      <c r="H135" s="549">
        <v>-6563053.120000001</v>
      </c>
      <c r="I135" s="549">
        <v>49</v>
      </c>
      <c r="J135" s="549">
        <v>946</v>
      </c>
      <c r="K135" s="544">
        <v>373130706.05999982</v>
      </c>
      <c r="L135" s="544">
        <v>57.622855131412997</v>
      </c>
      <c r="M135" s="544">
        <v>16.460762136767009</v>
      </c>
      <c r="O135" s="58"/>
      <c r="P135" s="58"/>
    </row>
    <row r="136" spans="1:16" ht="15" customHeight="1">
      <c r="A136" s="50"/>
      <c r="B136" s="82" t="s">
        <v>186</v>
      </c>
      <c r="C136" s="548">
        <v>211</v>
      </c>
      <c r="D136" s="548">
        <v>32193861.330000002</v>
      </c>
      <c r="E136" s="548">
        <v>1</v>
      </c>
      <c r="F136" s="548">
        <v>168480</v>
      </c>
      <c r="G136" s="548">
        <v>43</v>
      </c>
      <c r="H136" s="548">
        <v>-2036137.37</v>
      </c>
      <c r="I136" s="548">
        <v>4</v>
      </c>
      <c r="J136" s="548">
        <v>259</v>
      </c>
      <c r="K136" s="542">
        <v>30326203.960000001</v>
      </c>
      <c r="L136" s="542">
        <v>4.683298450360625</v>
      </c>
      <c r="M136" s="542">
        <v>4.5066991473812408</v>
      </c>
      <c r="O136" s="58"/>
      <c r="P136" s="58"/>
    </row>
    <row r="137" spans="1:16" s="81" customFormat="1" ht="15" customHeight="1">
      <c r="A137" s="76"/>
      <c r="B137" s="82"/>
      <c r="C137" s="76"/>
      <c r="D137" s="87"/>
      <c r="E137" s="76"/>
      <c r="F137" s="87"/>
      <c r="G137" s="76"/>
      <c r="H137" s="87"/>
      <c r="I137" s="76"/>
      <c r="J137" s="76"/>
      <c r="K137" s="87"/>
      <c r="L137" s="88"/>
      <c r="M137" s="88"/>
    </row>
    <row r="138" spans="1:16" ht="15" customHeight="1">
      <c r="A138" s="76"/>
      <c r="B138" s="82" t="s">
        <v>187</v>
      </c>
      <c r="C138" s="542">
        <v>78.866799204771368</v>
      </c>
      <c r="D138" s="543">
        <v>37.860758084589115</v>
      </c>
      <c r="E138" s="542">
        <v>95.192307692307693</v>
      </c>
      <c r="F138" s="543">
        <v>62.025779324058945</v>
      </c>
      <c r="G138" s="542">
        <v>83.938814531548758</v>
      </c>
      <c r="H138" s="543">
        <v>46.898931432995852</v>
      </c>
      <c r="I138" s="542">
        <v>41.111111111111114</v>
      </c>
      <c r="J138" s="542">
        <v>79.032538715851743</v>
      </c>
      <c r="K138" s="543">
        <v>37.693846418226343</v>
      </c>
      <c r="L138" s="88"/>
      <c r="M138" s="76"/>
    </row>
    <row r="139" spans="1:16" ht="15" customHeight="1">
      <c r="A139" s="76"/>
      <c r="B139" s="82" t="s">
        <v>188</v>
      </c>
      <c r="C139" s="544">
        <v>16.938369781312126</v>
      </c>
      <c r="D139" s="545">
        <v>57.277216869427029</v>
      </c>
      <c r="E139" s="544">
        <v>3.8461538461538463</v>
      </c>
      <c r="F139" s="545">
        <v>27.339234955056938</v>
      </c>
      <c r="G139" s="544">
        <v>7.8393881453154872</v>
      </c>
      <c r="H139" s="545">
        <v>40.527667591418883</v>
      </c>
      <c r="I139" s="544">
        <v>54.444444444444443</v>
      </c>
      <c r="J139" s="544">
        <v>16.460762136767009</v>
      </c>
      <c r="K139" s="545">
        <v>57.622855131412997</v>
      </c>
      <c r="L139" s="88"/>
      <c r="M139" s="76"/>
    </row>
    <row r="140" spans="1:16" ht="15" customHeight="1">
      <c r="A140" s="76"/>
      <c r="B140" s="82" t="s">
        <v>189</v>
      </c>
      <c r="C140" s="542">
        <v>4.1948310139165006</v>
      </c>
      <c r="D140" s="543">
        <v>4.862025045983815</v>
      </c>
      <c r="E140" s="542">
        <v>0.96153846153846156</v>
      </c>
      <c r="F140" s="543">
        <v>10.634985720884158</v>
      </c>
      <c r="G140" s="542">
        <v>8.2217973231357551</v>
      </c>
      <c r="H140" s="543">
        <v>12.573400975585258</v>
      </c>
      <c r="I140" s="542">
        <v>4.4444444444444446</v>
      </c>
      <c r="J140" s="542">
        <v>4.5066991473812426</v>
      </c>
      <c r="K140" s="543">
        <v>4.683298450360625</v>
      </c>
      <c r="L140" s="88"/>
      <c r="M140" s="76"/>
    </row>
    <row r="141" spans="1:16" s="95" customFormat="1" ht="55.5" customHeight="1">
      <c r="A141" s="89"/>
      <c r="B141" s="90"/>
      <c r="C141" s="91" t="s">
        <v>190</v>
      </c>
      <c r="D141" s="438" t="s">
        <v>191</v>
      </c>
      <c r="E141" s="91" t="s">
        <v>192</v>
      </c>
      <c r="F141" s="438" t="s">
        <v>193</v>
      </c>
      <c r="G141" s="91" t="s">
        <v>194</v>
      </c>
      <c r="H141" s="438" t="s">
        <v>195</v>
      </c>
      <c r="I141" s="92" t="s">
        <v>196</v>
      </c>
      <c r="J141" s="91" t="s">
        <v>7</v>
      </c>
      <c r="K141" s="93" t="s">
        <v>197</v>
      </c>
      <c r="L141" s="94"/>
      <c r="M141" s="89"/>
    </row>
  </sheetData>
  <mergeCells count="14">
    <mergeCell ref="A131:B131"/>
    <mergeCell ref="K5:K6"/>
    <mergeCell ref="L5:L6"/>
    <mergeCell ref="M5:M6"/>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3" fitToHeight="0" orientation="landscape" r:id="rId1"/>
  <drawing r:id="rId2"/>
</worksheet>
</file>

<file path=xl/worksheets/sheet10.xml><?xml version="1.0" encoding="utf-8"?>
<worksheet xmlns="http://schemas.openxmlformats.org/spreadsheetml/2006/main" xmlns:r="http://schemas.openxmlformats.org/officeDocument/2006/relationships">
  <sheetPr>
    <tabColor rgb="FF16365C"/>
    <pageSetUpPr fitToPage="1"/>
  </sheetPr>
  <dimension ref="A1:P110"/>
  <sheetViews>
    <sheetView view="pageBreakPreview" zoomScale="85" zoomScaleNormal="40" zoomScaleSheetLayoutView="85" workbookViewId="0">
      <pane ySplit="7" topLeftCell="A95" activePane="bottomLeft" state="frozen"/>
      <selection activeCell="P19" sqref="P19"/>
      <selection pane="bottomLeft" activeCell="Q133" sqref="Q133"/>
    </sheetView>
  </sheetViews>
  <sheetFormatPr defaultRowHeight="13.2"/>
  <cols>
    <col min="1" max="1" width="5.33203125" style="68" customWidth="1"/>
    <col min="2" max="2" width="31.33203125" style="69" customWidth="1"/>
    <col min="3" max="3" width="6.109375" style="68" customWidth="1"/>
    <col min="4" max="4" width="14.88671875" style="70" customWidth="1"/>
    <col min="5" max="5" width="6.109375" style="68" customWidth="1"/>
    <col min="6" max="6" width="13.44140625" style="70" customWidth="1"/>
    <col min="7" max="7" width="6.109375" style="68" customWidth="1"/>
    <col min="8" max="8" width="12.5546875" style="70" customWidth="1"/>
    <col min="9" max="10" width="7.6640625" style="68" customWidth="1"/>
    <col min="11" max="11" width="14.88671875" style="70" customWidth="1"/>
    <col min="12" max="12" width="11.44140625" style="96" customWidth="1"/>
    <col min="13" max="13" width="11.44140625" style="68" customWidth="1"/>
    <col min="14" max="256" width="9.109375" style="71"/>
    <col min="257" max="257" width="5.33203125" style="71" customWidth="1"/>
    <col min="258" max="258" width="31.33203125" style="71" customWidth="1"/>
    <col min="259" max="259" width="6.109375" style="71" customWidth="1"/>
    <col min="260" max="260" width="14.88671875" style="71" customWidth="1"/>
    <col min="261" max="261" width="6.109375" style="71" customWidth="1"/>
    <col min="262" max="262" width="13.44140625" style="71" customWidth="1"/>
    <col min="263" max="263" width="6.109375" style="71" customWidth="1"/>
    <col min="264" max="264" width="11.88671875" style="71" bestFit="1" customWidth="1"/>
    <col min="265" max="266" width="7.6640625" style="71" customWidth="1"/>
    <col min="267" max="267" width="14.88671875" style="71" customWidth="1"/>
    <col min="268" max="269" width="11.44140625" style="71" customWidth="1"/>
    <col min="270" max="512" width="9.109375" style="71"/>
    <col min="513" max="513" width="5.33203125" style="71" customWidth="1"/>
    <col min="514" max="514" width="31.33203125" style="71" customWidth="1"/>
    <col min="515" max="515" width="6.109375" style="71" customWidth="1"/>
    <col min="516" max="516" width="14.88671875" style="71" customWidth="1"/>
    <col min="517" max="517" width="6.109375" style="71" customWidth="1"/>
    <col min="518" max="518" width="13.44140625" style="71" customWidth="1"/>
    <col min="519" max="519" width="6.109375" style="71" customWidth="1"/>
    <col min="520" max="520" width="11.88671875" style="71" bestFit="1" customWidth="1"/>
    <col min="521" max="522" width="7.6640625" style="71" customWidth="1"/>
    <col min="523" max="523" width="14.88671875" style="71" customWidth="1"/>
    <col min="524" max="525" width="11.44140625" style="71" customWidth="1"/>
    <col min="526" max="768" width="9.109375" style="71"/>
    <col min="769" max="769" width="5.33203125" style="71" customWidth="1"/>
    <col min="770" max="770" width="31.33203125" style="71" customWidth="1"/>
    <col min="771" max="771" width="6.109375" style="71" customWidth="1"/>
    <col min="772" max="772" width="14.88671875" style="71" customWidth="1"/>
    <col min="773" max="773" width="6.109375" style="71" customWidth="1"/>
    <col min="774" max="774" width="13.44140625" style="71" customWidth="1"/>
    <col min="775" max="775" width="6.109375" style="71" customWidth="1"/>
    <col min="776" max="776" width="11.88671875" style="71" bestFit="1" customWidth="1"/>
    <col min="777" max="778" width="7.6640625" style="71" customWidth="1"/>
    <col min="779" max="779" width="14.88671875" style="71" customWidth="1"/>
    <col min="780" max="781" width="11.44140625" style="71" customWidth="1"/>
    <col min="782" max="1024" width="9.109375" style="71"/>
    <col min="1025" max="1025" width="5.33203125" style="71" customWidth="1"/>
    <col min="1026" max="1026" width="31.33203125" style="71" customWidth="1"/>
    <col min="1027" max="1027" width="6.109375" style="71" customWidth="1"/>
    <col min="1028" max="1028" width="14.88671875" style="71" customWidth="1"/>
    <col min="1029" max="1029" width="6.109375" style="71" customWidth="1"/>
    <col min="1030" max="1030" width="13.44140625" style="71" customWidth="1"/>
    <col min="1031" max="1031" width="6.109375" style="71" customWidth="1"/>
    <col min="1032" max="1032" width="11.88671875" style="71" bestFit="1" customWidth="1"/>
    <col min="1033" max="1034" width="7.6640625" style="71" customWidth="1"/>
    <col min="1035" max="1035" width="14.88671875" style="71" customWidth="1"/>
    <col min="1036" max="1037" width="11.44140625" style="71" customWidth="1"/>
    <col min="1038" max="1280" width="9.109375" style="71"/>
    <col min="1281" max="1281" width="5.33203125" style="71" customWidth="1"/>
    <col min="1282" max="1282" width="31.33203125" style="71" customWidth="1"/>
    <col min="1283" max="1283" width="6.109375" style="71" customWidth="1"/>
    <col min="1284" max="1284" width="14.88671875" style="71" customWidth="1"/>
    <col min="1285" max="1285" width="6.109375" style="71" customWidth="1"/>
    <col min="1286" max="1286" width="13.44140625" style="71" customWidth="1"/>
    <col min="1287" max="1287" width="6.109375" style="71" customWidth="1"/>
    <col min="1288" max="1288" width="11.88671875" style="71" bestFit="1" customWidth="1"/>
    <col min="1289" max="1290" width="7.6640625" style="71" customWidth="1"/>
    <col min="1291" max="1291" width="14.88671875" style="71" customWidth="1"/>
    <col min="1292" max="1293" width="11.44140625" style="71" customWidth="1"/>
    <col min="1294" max="1536" width="9.109375" style="71"/>
    <col min="1537" max="1537" width="5.33203125" style="71" customWidth="1"/>
    <col min="1538" max="1538" width="31.33203125" style="71" customWidth="1"/>
    <col min="1539" max="1539" width="6.109375" style="71" customWidth="1"/>
    <col min="1540" max="1540" width="14.88671875" style="71" customWidth="1"/>
    <col min="1541" max="1541" width="6.109375" style="71" customWidth="1"/>
    <col min="1542" max="1542" width="13.44140625" style="71" customWidth="1"/>
    <col min="1543" max="1543" width="6.109375" style="71" customWidth="1"/>
    <col min="1544" max="1544" width="11.88671875" style="71" bestFit="1" customWidth="1"/>
    <col min="1545" max="1546" width="7.6640625" style="71" customWidth="1"/>
    <col min="1547" max="1547" width="14.88671875" style="71" customWidth="1"/>
    <col min="1548" max="1549" width="11.44140625" style="71" customWidth="1"/>
    <col min="1550" max="1792" width="9.109375" style="71"/>
    <col min="1793" max="1793" width="5.33203125" style="71" customWidth="1"/>
    <col min="1794" max="1794" width="31.33203125" style="71" customWidth="1"/>
    <col min="1795" max="1795" width="6.109375" style="71" customWidth="1"/>
    <col min="1796" max="1796" width="14.88671875" style="71" customWidth="1"/>
    <col min="1797" max="1797" width="6.109375" style="71" customWidth="1"/>
    <col min="1798" max="1798" width="13.44140625" style="71" customWidth="1"/>
    <col min="1799" max="1799" width="6.109375" style="71" customWidth="1"/>
    <col min="1800" max="1800" width="11.88671875" style="71" bestFit="1" customWidth="1"/>
    <col min="1801" max="1802" width="7.6640625" style="71" customWidth="1"/>
    <col min="1803" max="1803" width="14.88671875" style="71" customWidth="1"/>
    <col min="1804" max="1805" width="11.44140625" style="71" customWidth="1"/>
    <col min="1806" max="2048" width="9.109375" style="71"/>
    <col min="2049" max="2049" width="5.33203125" style="71" customWidth="1"/>
    <col min="2050" max="2050" width="31.33203125" style="71" customWidth="1"/>
    <col min="2051" max="2051" width="6.109375" style="71" customWidth="1"/>
    <col min="2052" max="2052" width="14.88671875" style="71" customWidth="1"/>
    <col min="2053" max="2053" width="6.109375" style="71" customWidth="1"/>
    <col min="2054" max="2054" width="13.44140625" style="71" customWidth="1"/>
    <col min="2055" max="2055" width="6.109375" style="71" customWidth="1"/>
    <col min="2056" max="2056" width="11.88671875" style="71" bestFit="1" customWidth="1"/>
    <col min="2057" max="2058" width="7.6640625" style="71" customWidth="1"/>
    <col min="2059" max="2059" width="14.88671875" style="71" customWidth="1"/>
    <col min="2060" max="2061" width="11.44140625" style="71" customWidth="1"/>
    <col min="2062" max="2304" width="9.109375" style="71"/>
    <col min="2305" max="2305" width="5.33203125" style="71" customWidth="1"/>
    <col min="2306" max="2306" width="31.33203125" style="71" customWidth="1"/>
    <col min="2307" max="2307" width="6.109375" style="71" customWidth="1"/>
    <col min="2308" max="2308" width="14.88671875" style="71" customWidth="1"/>
    <col min="2309" max="2309" width="6.109375" style="71" customWidth="1"/>
    <col min="2310" max="2310" width="13.44140625" style="71" customWidth="1"/>
    <col min="2311" max="2311" width="6.109375" style="71" customWidth="1"/>
    <col min="2312" max="2312" width="11.88671875" style="71" bestFit="1" customWidth="1"/>
    <col min="2313" max="2314" width="7.6640625" style="71" customWidth="1"/>
    <col min="2315" max="2315" width="14.88671875" style="71" customWidth="1"/>
    <col min="2316" max="2317" width="11.44140625" style="71" customWidth="1"/>
    <col min="2318" max="2560" width="9.109375" style="71"/>
    <col min="2561" max="2561" width="5.33203125" style="71" customWidth="1"/>
    <col min="2562" max="2562" width="31.33203125" style="71" customWidth="1"/>
    <col min="2563" max="2563" width="6.109375" style="71" customWidth="1"/>
    <col min="2564" max="2564" width="14.88671875" style="71" customWidth="1"/>
    <col min="2565" max="2565" width="6.109375" style="71" customWidth="1"/>
    <col min="2566" max="2566" width="13.44140625" style="71" customWidth="1"/>
    <col min="2567" max="2567" width="6.109375" style="71" customWidth="1"/>
    <col min="2568" max="2568" width="11.88671875" style="71" bestFit="1" customWidth="1"/>
    <col min="2569" max="2570" width="7.6640625" style="71" customWidth="1"/>
    <col min="2571" max="2571" width="14.88671875" style="71" customWidth="1"/>
    <col min="2572" max="2573" width="11.44140625" style="71" customWidth="1"/>
    <col min="2574" max="2816" width="9.109375" style="71"/>
    <col min="2817" max="2817" width="5.33203125" style="71" customWidth="1"/>
    <col min="2818" max="2818" width="31.33203125" style="71" customWidth="1"/>
    <col min="2819" max="2819" width="6.109375" style="71" customWidth="1"/>
    <col min="2820" max="2820" width="14.88671875" style="71" customWidth="1"/>
    <col min="2821" max="2821" width="6.109375" style="71" customWidth="1"/>
    <col min="2822" max="2822" width="13.44140625" style="71" customWidth="1"/>
    <col min="2823" max="2823" width="6.109375" style="71" customWidth="1"/>
    <col min="2824" max="2824" width="11.88671875" style="71" bestFit="1" customWidth="1"/>
    <col min="2825" max="2826" width="7.6640625" style="71" customWidth="1"/>
    <col min="2827" max="2827" width="14.88671875" style="71" customWidth="1"/>
    <col min="2828" max="2829" width="11.44140625" style="71" customWidth="1"/>
    <col min="2830" max="3072" width="9.109375" style="71"/>
    <col min="3073" max="3073" width="5.33203125" style="71" customWidth="1"/>
    <col min="3074" max="3074" width="31.33203125" style="71" customWidth="1"/>
    <col min="3075" max="3075" width="6.109375" style="71" customWidth="1"/>
    <col min="3076" max="3076" width="14.88671875" style="71" customWidth="1"/>
    <col min="3077" max="3077" width="6.109375" style="71" customWidth="1"/>
    <col min="3078" max="3078" width="13.44140625" style="71" customWidth="1"/>
    <col min="3079" max="3079" width="6.109375" style="71" customWidth="1"/>
    <col min="3080" max="3080" width="11.88671875" style="71" bestFit="1" customWidth="1"/>
    <col min="3081" max="3082" width="7.6640625" style="71" customWidth="1"/>
    <col min="3083" max="3083" width="14.88671875" style="71" customWidth="1"/>
    <col min="3084" max="3085" width="11.44140625" style="71" customWidth="1"/>
    <col min="3086" max="3328" width="9.109375" style="71"/>
    <col min="3329" max="3329" width="5.33203125" style="71" customWidth="1"/>
    <col min="3330" max="3330" width="31.33203125" style="71" customWidth="1"/>
    <col min="3331" max="3331" width="6.109375" style="71" customWidth="1"/>
    <col min="3332" max="3332" width="14.88671875" style="71" customWidth="1"/>
    <col min="3333" max="3333" width="6.109375" style="71" customWidth="1"/>
    <col min="3334" max="3334" width="13.44140625" style="71" customWidth="1"/>
    <col min="3335" max="3335" width="6.109375" style="71" customWidth="1"/>
    <col min="3336" max="3336" width="11.88671875" style="71" bestFit="1" customWidth="1"/>
    <col min="3337" max="3338" width="7.6640625" style="71" customWidth="1"/>
    <col min="3339" max="3339" width="14.88671875" style="71" customWidth="1"/>
    <col min="3340" max="3341" width="11.44140625" style="71" customWidth="1"/>
    <col min="3342" max="3584" width="9.109375" style="71"/>
    <col min="3585" max="3585" width="5.33203125" style="71" customWidth="1"/>
    <col min="3586" max="3586" width="31.33203125" style="71" customWidth="1"/>
    <col min="3587" max="3587" width="6.109375" style="71" customWidth="1"/>
    <col min="3588" max="3588" width="14.88671875" style="71" customWidth="1"/>
    <col min="3589" max="3589" width="6.109375" style="71" customWidth="1"/>
    <col min="3590" max="3590" width="13.44140625" style="71" customWidth="1"/>
    <col min="3591" max="3591" width="6.109375" style="71" customWidth="1"/>
    <col min="3592" max="3592" width="11.88671875" style="71" bestFit="1" customWidth="1"/>
    <col min="3593" max="3594" width="7.6640625" style="71" customWidth="1"/>
    <col min="3595" max="3595" width="14.88671875" style="71" customWidth="1"/>
    <col min="3596" max="3597" width="11.44140625" style="71" customWidth="1"/>
    <col min="3598" max="3840" width="9.109375" style="71"/>
    <col min="3841" max="3841" width="5.33203125" style="71" customWidth="1"/>
    <col min="3842" max="3842" width="31.33203125" style="71" customWidth="1"/>
    <col min="3843" max="3843" width="6.109375" style="71" customWidth="1"/>
    <col min="3844" max="3844" width="14.88671875" style="71" customWidth="1"/>
    <col min="3845" max="3845" width="6.109375" style="71" customWidth="1"/>
    <col min="3846" max="3846" width="13.44140625" style="71" customWidth="1"/>
    <col min="3847" max="3847" width="6.109375" style="71" customWidth="1"/>
    <col min="3848" max="3848" width="11.88671875" style="71" bestFit="1" customWidth="1"/>
    <col min="3849" max="3850" width="7.6640625" style="71" customWidth="1"/>
    <col min="3851" max="3851" width="14.88671875" style="71" customWidth="1"/>
    <col min="3852" max="3853" width="11.44140625" style="71" customWidth="1"/>
    <col min="3854" max="4096" width="9.109375" style="71"/>
    <col min="4097" max="4097" width="5.33203125" style="71" customWidth="1"/>
    <col min="4098" max="4098" width="31.33203125" style="71" customWidth="1"/>
    <col min="4099" max="4099" width="6.109375" style="71" customWidth="1"/>
    <col min="4100" max="4100" width="14.88671875" style="71" customWidth="1"/>
    <col min="4101" max="4101" width="6.109375" style="71" customWidth="1"/>
    <col min="4102" max="4102" width="13.44140625" style="71" customWidth="1"/>
    <col min="4103" max="4103" width="6.109375" style="71" customWidth="1"/>
    <col min="4104" max="4104" width="11.88671875" style="71" bestFit="1" customWidth="1"/>
    <col min="4105" max="4106" width="7.6640625" style="71" customWidth="1"/>
    <col min="4107" max="4107" width="14.88671875" style="71" customWidth="1"/>
    <col min="4108" max="4109" width="11.44140625" style="71" customWidth="1"/>
    <col min="4110" max="4352" width="9.109375" style="71"/>
    <col min="4353" max="4353" width="5.33203125" style="71" customWidth="1"/>
    <col min="4354" max="4354" width="31.33203125" style="71" customWidth="1"/>
    <col min="4355" max="4355" width="6.109375" style="71" customWidth="1"/>
    <col min="4356" max="4356" width="14.88671875" style="71" customWidth="1"/>
    <col min="4357" max="4357" width="6.109375" style="71" customWidth="1"/>
    <col min="4358" max="4358" width="13.44140625" style="71" customWidth="1"/>
    <col min="4359" max="4359" width="6.109375" style="71" customWidth="1"/>
    <col min="4360" max="4360" width="11.88671875" style="71" bestFit="1" customWidth="1"/>
    <col min="4361" max="4362" width="7.6640625" style="71" customWidth="1"/>
    <col min="4363" max="4363" width="14.88671875" style="71" customWidth="1"/>
    <col min="4364" max="4365" width="11.44140625" style="71" customWidth="1"/>
    <col min="4366" max="4608" width="9.109375" style="71"/>
    <col min="4609" max="4609" width="5.33203125" style="71" customWidth="1"/>
    <col min="4610" max="4610" width="31.33203125" style="71" customWidth="1"/>
    <col min="4611" max="4611" width="6.109375" style="71" customWidth="1"/>
    <col min="4612" max="4612" width="14.88671875" style="71" customWidth="1"/>
    <col min="4613" max="4613" width="6.109375" style="71" customWidth="1"/>
    <col min="4614" max="4614" width="13.44140625" style="71" customWidth="1"/>
    <col min="4615" max="4615" width="6.109375" style="71" customWidth="1"/>
    <col min="4616" max="4616" width="11.88671875" style="71" bestFit="1" customWidth="1"/>
    <col min="4617" max="4618" width="7.6640625" style="71" customWidth="1"/>
    <col min="4619" max="4619" width="14.88671875" style="71" customWidth="1"/>
    <col min="4620" max="4621" width="11.44140625" style="71" customWidth="1"/>
    <col min="4622" max="4864" width="9.109375" style="71"/>
    <col min="4865" max="4865" width="5.33203125" style="71" customWidth="1"/>
    <col min="4866" max="4866" width="31.33203125" style="71" customWidth="1"/>
    <col min="4867" max="4867" width="6.109375" style="71" customWidth="1"/>
    <col min="4868" max="4868" width="14.88671875" style="71" customWidth="1"/>
    <col min="4869" max="4869" width="6.109375" style="71" customWidth="1"/>
    <col min="4870" max="4870" width="13.44140625" style="71" customWidth="1"/>
    <col min="4871" max="4871" width="6.109375" style="71" customWidth="1"/>
    <col min="4872" max="4872" width="11.88671875" style="71" bestFit="1" customWidth="1"/>
    <col min="4873" max="4874" width="7.6640625" style="71" customWidth="1"/>
    <col min="4875" max="4875" width="14.88671875" style="71" customWidth="1"/>
    <col min="4876" max="4877" width="11.44140625" style="71" customWidth="1"/>
    <col min="4878" max="5120" width="9.109375" style="71"/>
    <col min="5121" max="5121" width="5.33203125" style="71" customWidth="1"/>
    <col min="5122" max="5122" width="31.33203125" style="71" customWidth="1"/>
    <col min="5123" max="5123" width="6.109375" style="71" customWidth="1"/>
    <col min="5124" max="5124" width="14.88671875" style="71" customWidth="1"/>
    <col min="5125" max="5125" width="6.109375" style="71" customWidth="1"/>
    <col min="5126" max="5126" width="13.44140625" style="71" customWidth="1"/>
    <col min="5127" max="5127" width="6.109375" style="71" customWidth="1"/>
    <col min="5128" max="5128" width="11.88671875" style="71" bestFit="1" customWidth="1"/>
    <col min="5129" max="5130" width="7.6640625" style="71" customWidth="1"/>
    <col min="5131" max="5131" width="14.88671875" style="71" customWidth="1"/>
    <col min="5132" max="5133" width="11.44140625" style="71" customWidth="1"/>
    <col min="5134" max="5376" width="9.109375" style="71"/>
    <col min="5377" max="5377" width="5.33203125" style="71" customWidth="1"/>
    <col min="5378" max="5378" width="31.33203125" style="71" customWidth="1"/>
    <col min="5379" max="5379" width="6.109375" style="71" customWidth="1"/>
    <col min="5380" max="5380" width="14.88671875" style="71" customWidth="1"/>
    <col min="5381" max="5381" width="6.109375" style="71" customWidth="1"/>
    <col min="5382" max="5382" width="13.44140625" style="71" customWidth="1"/>
    <col min="5383" max="5383" width="6.109375" style="71" customWidth="1"/>
    <col min="5384" max="5384" width="11.88671875" style="71" bestFit="1" customWidth="1"/>
    <col min="5385" max="5386" width="7.6640625" style="71" customWidth="1"/>
    <col min="5387" max="5387" width="14.88671875" style="71" customWidth="1"/>
    <col min="5388" max="5389" width="11.44140625" style="71" customWidth="1"/>
    <col min="5390" max="5632" width="9.109375" style="71"/>
    <col min="5633" max="5633" width="5.33203125" style="71" customWidth="1"/>
    <col min="5634" max="5634" width="31.33203125" style="71" customWidth="1"/>
    <col min="5635" max="5635" width="6.109375" style="71" customWidth="1"/>
    <col min="5636" max="5636" width="14.88671875" style="71" customWidth="1"/>
    <col min="5637" max="5637" width="6.109375" style="71" customWidth="1"/>
    <col min="5638" max="5638" width="13.44140625" style="71" customWidth="1"/>
    <col min="5639" max="5639" width="6.109375" style="71" customWidth="1"/>
    <col min="5640" max="5640" width="11.88671875" style="71" bestFit="1" customWidth="1"/>
    <col min="5641" max="5642" width="7.6640625" style="71" customWidth="1"/>
    <col min="5643" max="5643" width="14.88671875" style="71" customWidth="1"/>
    <col min="5644" max="5645" width="11.44140625" style="71" customWidth="1"/>
    <col min="5646" max="5888" width="9.109375" style="71"/>
    <col min="5889" max="5889" width="5.33203125" style="71" customWidth="1"/>
    <col min="5890" max="5890" width="31.33203125" style="71" customWidth="1"/>
    <col min="5891" max="5891" width="6.109375" style="71" customWidth="1"/>
    <col min="5892" max="5892" width="14.88671875" style="71" customWidth="1"/>
    <col min="5893" max="5893" width="6.109375" style="71" customWidth="1"/>
    <col min="5894" max="5894" width="13.44140625" style="71" customWidth="1"/>
    <col min="5895" max="5895" width="6.109375" style="71" customWidth="1"/>
    <col min="5896" max="5896" width="11.88671875" style="71" bestFit="1" customWidth="1"/>
    <col min="5897" max="5898" width="7.6640625" style="71" customWidth="1"/>
    <col min="5899" max="5899" width="14.88671875" style="71" customWidth="1"/>
    <col min="5900" max="5901" width="11.44140625" style="71" customWidth="1"/>
    <col min="5902" max="6144" width="9.109375" style="71"/>
    <col min="6145" max="6145" width="5.33203125" style="71" customWidth="1"/>
    <col min="6146" max="6146" width="31.33203125" style="71" customWidth="1"/>
    <col min="6147" max="6147" width="6.109375" style="71" customWidth="1"/>
    <col min="6148" max="6148" width="14.88671875" style="71" customWidth="1"/>
    <col min="6149" max="6149" width="6.109375" style="71" customWidth="1"/>
    <col min="6150" max="6150" width="13.44140625" style="71" customWidth="1"/>
    <col min="6151" max="6151" width="6.109375" style="71" customWidth="1"/>
    <col min="6152" max="6152" width="11.88671875" style="71" bestFit="1" customWidth="1"/>
    <col min="6153" max="6154" width="7.6640625" style="71" customWidth="1"/>
    <col min="6155" max="6155" width="14.88671875" style="71" customWidth="1"/>
    <col min="6156" max="6157" width="11.44140625" style="71" customWidth="1"/>
    <col min="6158" max="6400" width="9.109375" style="71"/>
    <col min="6401" max="6401" width="5.33203125" style="71" customWidth="1"/>
    <col min="6402" max="6402" width="31.33203125" style="71" customWidth="1"/>
    <col min="6403" max="6403" width="6.109375" style="71" customWidth="1"/>
    <col min="6404" max="6404" width="14.88671875" style="71" customWidth="1"/>
    <col min="6405" max="6405" width="6.109375" style="71" customWidth="1"/>
    <col min="6406" max="6406" width="13.44140625" style="71" customWidth="1"/>
    <col min="6407" max="6407" width="6.109375" style="71" customWidth="1"/>
    <col min="6408" max="6408" width="11.88671875" style="71" bestFit="1" customWidth="1"/>
    <col min="6409" max="6410" width="7.6640625" style="71" customWidth="1"/>
    <col min="6411" max="6411" width="14.88671875" style="71" customWidth="1"/>
    <col min="6412" max="6413" width="11.44140625" style="71" customWidth="1"/>
    <col min="6414" max="6656" width="9.109375" style="71"/>
    <col min="6657" max="6657" width="5.33203125" style="71" customWidth="1"/>
    <col min="6658" max="6658" width="31.33203125" style="71" customWidth="1"/>
    <col min="6659" max="6659" width="6.109375" style="71" customWidth="1"/>
    <col min="6660" max="6660" width="14.88671875" style="71" customWidth="1"/>
    <col min="6661" max="6661" width="6.109375" style="71" customWidth="1"/>
    <col min="6662" max="6662" width="13.44140625" style="71" customWidth="1"/>
    <col min="6663" max="6663" width="6.109375" style="71" customWidth="1"/>
    <col min="6664" max="6664" width="11.88671875" style="71" bestFit="1" customWidth="1"/>
    <col min="6665" max="6666" width="7.6640625" style="71" customWidth="1"/>
    <col min="6667" max="6667" width="14.88671875" style="71" customWidth="1"/>
    <col min="6668" max="6669" width="11.44140625" style="71" customWidth="1"/>
    <col min="6670" max="6912" width="9.109375" style="71"/>
    <col min="6913" max="6913" width="5.33203125" style="71" customWidth="1"/>
    <col min="6914" max="6914" width="31.33203125" style="71" customWidth="1"/>
    <col min="6915" max="6915" width="6.109375" style="71" customWidth="1"/>
    <col min="6916" max="6916" width="14.88671875" style="71" customWidth="1"/>
    <col min="6917" max="6917" width="6.109375" style="71" customWidth="1"/>
    <col min="6918" max="6918" width="13.44140625" style="71" customWidth="1"/>
    <col min="6919" max="6919" width="6.109375" style="71" customWidth="1"/>
    <col min="6920" max="6920" width="11.88671875" style="71" bestFit="1" customWidth="1"/>
    <col min="6921" max="6922" width="7.6640625" style="71" customWidth="1"/>
    <col min="6923" max="6923" width="14.88671875" style="71" customWidth="1"/>
    <col min="6924" max="6925" width="11.44140625" style="71" customWidth="1"/>
    <col min="6926" max="7168" width="9.109375" style="71"/>
    <col min="7169" max="7169" width="5.33203125" style="71" customWidth="1"/>
    <col min="7170" max="7170" width="31.33203125" style="71" customWidth="1"/>
    <col min="7171" max="7171" width="6.109375" style="71" customWidth="1"/>
    <col min="7172" max="7172" width="14.88671875" style="71" customWidth="1"/>
    <col min="7173" max="7173" width="6.109375" style="71" customWidth="1"/>
    <col min="7174" max="7174" width="13.44140625" style="71" customWidth="1"/>
    <col min="7175" max="7175" width="6.109375" style="71" customWidth="1"/>
    <col min="7176" max="7176" width="11.88671875" style="71" bestFit="1" customWidth="1"/>
    <col min="7177" max="7178" width="7.6640625" style="71" customWidth="1"/>
    <col min="7179" max="7179" width="14.88671875" style="71" customWidth="1"/>
    <col min="7180" max="7181" width="11.44140625" style="71" customWidth="1"/>
    <col min="7182" max="7424" width="9.109375" style="71"/>
    <col min="7425" max="7425" width="5.33203125" style="71" customWidth="1"/>
    <col min="7426" max="7426" width="31.33203125" style="71" customWidth="1"/>
    <col min="7427" max="7427" width="6.109375" style="71" customWidth="1"/>
    <col min="7428" max="7428" width="14.88671875" style="71" customWidth="1"/>
    <col min="7429" max="7429" width="6.109375" style="71" customWidth="1"/>
    <col min="7430" max="7430" width="13.44140625" style="71" customWidth="1"/>
    <col min="7431" max="7431" width="6.109375" style="71" customWidth="1"/>
    <col min="7432" max="7432" width="11.88671875" style="71" bestFit="1" customWidth="1"/>
    <col min="7433" max="7434" width="7.6640625" style="71" customWidth="1"/>
    <col min="7435" max="7435" width="14.88671875" style="71" customWidth="1"/>
    <col min="7436" max="7437" width="11.44140625" style="71" customWidth="1"/>
    <col min="7438" max="7680" width="9.109375" style="71"/>
    <col min="7681" max="7681" width="5.33203125" style="71" customWidth="1"/>
    <col min="7682" max="7682" width="31.33203125" style="71" customWidth="1"/>
    <col min="7683" max="7683" width="6.109375" style="71" customWidth="1"/>
    <col min="7684" max="7684" width="14.88671875" style="71" customWidth="1"/>
    <col min="7685" max="7685" width="6.109375" style="71" customWidth="1"/>
    <col min="7686" max="7686" width="13.44140625" style="71" customWidth="1"/>
    <col min="7687" max="7687" width="6.109375" style="71" customWidth="1"/>
    <col min="7688" max="7688" width="11.88671875" style="71" bestFit="1" customWidth="1"/>
    <col min="7689" max="7690" width="7.6640625" style="71" customWidth="1"/>
    <col min="7691" max="7691" width="14.88671875" style="71" customWidth="1"/>
    <col min="7692" max="7693" width="11.44140625" style="71" customWidth="1"/>
    <col min="7694" max="7936" width="9.109375" style="71"/>
    <col min="7937" max="7937" width="5.33203125" style="71" customWidth="1"/>
    <col min="7938" max="7938" width="31.33203125" style="71" customWidth="1"/>
    <col min="7939" max="7939" width="6.109375" style="71" customWidth="1"/>
    <col min="7940" max="7940" width="14.88671875" style="71" customWidth="1"/>
    <col min="7941" max="7941" width="6.109375" style="71" customWidth="1"/>
    <col min="7942" max="7942" width="13.44140625" style="71" customWidth="1"/>
    <col min="7943" max="7943" width="6.109375" style="71" customWidth="1"/>
    <col min="7944" max="7944" width="11.88671875" style="71" bestFit="1" customWidth="1"/>
    <col min="7945" max="7946" width="7.6640625" style="71" customWidth="1"/>
    <col min="7947" max="7947" width="14.88671875" style="71" customWidth="1"/>
    <col min="7948" max="7949" width="11.44140625" style="71" customWidth="1"/>
    <col min="7950" max="8192" width="9.109375" style="71"/>
    <col min="8193" max="8193" width="5.33203125" style="71" customWidth="1"/>
    <col min="8194" max="8194" width="31.33203125" style="71" customWidth="1"/>
    <col min="8195" max="8195" width="6.109375" style="71" customWidth="1"/>
    <col min="8196" max="8196" width="14.88671875" style="71" customWidth="1"/>
    <col min="8197" max="8197" width="6.109375" style="71" customWidth="1"/>
    <col min="8198" max="8198" width="13.44140625" style="71" customWidth="1"/>
    <col min="8199" max="8199" width="6.109375" style="71" customWidth="1"/>
    <col min="8200" max="8200" width="11.88671875" style="71" bestFit="1" customWidth="1"/>
    <col min="8201" max="8202" width="7.6640625" style="71" customWidth="1"/>
    <col min="8203" max="8203" width="14.88671875" style="71" customWidth="1"/>
    <col min="8204" max="8205" width="11.44140625" style="71" customWidth="1"/>
    <col min="8206" max="8448" width="9.109375" style="71"/>
    <col min="8449" max="8449" width="5.33203125" style="71" customWidth="1"/>
    <col min="8450" max="8450" width="31.33203125" style="71" customWidth="1"/>
    <col min="8451" max="8451" width="6.109375" style="71" customWidth="1"/>
    <col min="8452" max="8452" width="14.88671875" style="71" customWidth="1"/>
    <col min="8453" max="8453" width="6.109375" style="71" customWidth="1"/>
    <col min="8454" max="8454" width="13.44140625" style="71" customWidth="1"/>
    <col min="8455" max="8455" width="6.109375" style="71" customWidth="1"/>
    <col min="8456" max="8456" width="11.88671875" style="71" bestFit="1" customWidth="1"/>
    <col min="8457" max="8458" width="7.6640625" style="71" customWidth="1"/>
    <col min="8459" max="8459" width="14.88671875" style="71" customWidth="1"/>
    <col min="8460" max="8461" width="11.44140625" style="71" customWidth="1"/>
    <col min="8462" max="8704" width="9.109375" style="71"/>
    <col min="8705" max="8705" width="5.33203125" style="71" customWidth="1"/>
    <col min="8706" max="8706" width="31.33203125" style="71" customWidth="1"/>
    <col min="8707" max="8707" width="6.109375" style="71" customWidth="1"/>
    <col min="8708" max="8708" width="14.88671875" style="71" customWidth="1"/>
    <col min="8709" max="8709" width="6.109375" style="71" customWidth="1"/>
    <col min="8710" max="8710" width="13.44140625" style="71" customWidth="1"/>
    <col min="8711" max="8711" width="6.109375" style="71" customWidth="1"/>
    <col min="8712" max="8712" width="11.88671875" style="71" bestFit="1" customWidth="1"/>
    <col min="8713" max="8714" width="7.6640625" style="71" customWidth="1"/>
    <col min="8715" max="8715" width="14.88671875" style="71" customWidth="1"/>
    <col min="8716" max="8717" width="11.44140625" style="71" customWidth="1"/>
    <col min="8718" max="8960" width="9.109375" style="71"/>
    <col min="8961" max="8961" width="5.33203125" style="71" customWidth="1"/>
    <col min="8962" max="8962" width="31.33203125" style="71" customWidth="1"/>
    <col min="8963" max="8963" width="6.109375" style="71" customWidth="1"/>
    <col min="8964" max="8964" width="14.88671875" style="71" customWidth="1"/>
    <col min="8965" max="8965" width="6.109375" style="71" customWidth="1"/>
    <col min="8966" max="8966" width="13.44140625" style="71" customWidth="1"/>
    <col min="8967" max="8967" width="6.109375" style="71" customWidth="1"/>
    <col min="8968" max="8968" width="11.88671875" style="71" bestFit="1" customWidth="1"/>
    <col min="8969" max="8970" width="7.6640625" style="71" customWidth="1"/>
    <col min="8971" max="8971" width="14.88671875" style="71" customWidth="1"/>
    <col min="8972" max="8973" width="11.44140625" style="71" customWidth="1"/>
    <col min="8974" max="9216" width="9.109375" style="71"/>
    <col min="9217" max="9217" width="5.33203125" style="71" customWidth="1"/>
    <col min="9218" max="9218" width="31.33203125" style="71" customWidth="1"/>
    <col min="9219" max="9219" width="6.109375" style="71" customWidth="1"/>
    <col min="9220" max="9220" width="14.88671875" style="71" customWidth="1"/>
    <col min="9221" max="9221" width="6.109375" style="71" customWidth="1"/>
    <col min="9222" max="9222" width="13.44140625" style="71" customWidth="1"/>
    <col min="9223" max="9223" width="6.109375" style="71" customWidth="1"/>
    <col min="9224" max="9224" width="11.88671875" style="71" bestFit="1" customWidth="1"/>
    <col min="9225" max="9226" width="7.6640625" style="71" customWidth="1"/>
    <col min="9227" max="9227" width="14.88671875" style="71" customWidth="1"/>
    <col min="9228" max="9229" width="11.44140625" style="71" customWidth="1"/>
    <col min="9230" max="9472" width="9.109375" style="71"/>
    <col min="9473" max="9473" width="5.33203125" style="71" customWidth="1"/>
    <col min="9474" max="9474" width="31.33203125" style="71" customWidth="1"/>
    <col min="9475" max="9475" width="6.109375" style="71" customWidth="1"/>
    <col min="9476" max="9476" width="14.88671875" style="71" customWidth="1"/>
    <col min="9477" max="9477" width="6.109375" style="71" customWidth="1"/>
    <col min="9478" max="9478" width="13.44140625" style="71" customWidth="1"/>
    <col min="9479" max="9479" width="6.109375" style="71" customWidth="1"/>
    <col min="9480" max="9480" width="11.88671875" style="71" bestFit="1" customWidth="1"/>
    <col min="9481" max="9482" width="7.6640625" style="71" customWidth="1"/>
    <col min="9483" max="9483" width="14.88671875" style="71" customWidth="1"/>
    <col min="9484" max="9485" width="11.44140625" style="71" customWidth="1"/>
    <col min="9486" max="9728" width="9.109375" style="71"/>
    <col min="9729" max="9729" width="5.33203125" style="71" customWidth="1"/>
    <col min="9730" max="9730" width="31.33203125" style="71" customWidth="1"/>
    <col min="9731" max="9731" width="6.109375" style="71" customWidth="1"/>
    <col min="9732" max="9732" width="14.88671875" style="71" customWidth="1"/>
    <col min="9733" max="9733" width="6.109375" style="71" customWidth="1"/>
    <col min="9734" max="9734" width="13.44140625" style="71" customWidth="1"/>
    <col min="9735" max="9735" width="6.109375" style="71" customWidth="1"/>
    <col min="9736" max="9736" width="11.88671875" style="71" bestFit="1" customWidth="1"/>
    <col min="9737" max="9738" width="7.6640625" style="71" customWidth="1"/>
    <col min="9739" max="9739" width="14.88671875" style="71" customWidth="1"/>
    <col min="9740" max="9741" width="11.44140625" style="71" customWidth="1"/>
    <col min="9742" max="9984" width="9.109375" style="71"/>
    <col min="9985" max="9985" width="5.33203125" style="71" customWidth="1"/>
    <col min="9986" max="9986" width="31.33203125" style="71" customWidth="1"/>
    <col min="9987" max="9987" width="6.109375" style="71" customWidth="1"/>
    <col min="9988" max="9988" width="14.88671875" style="71" customWidth="1"/>
    <col min="9989" max="9989" width="6.109375" style="71" customWidth="1"/>
    <col min="9990" max="9990" width="13.44140625" style="71" customWidth="1"/>
    <col min="9991" max="9991" width="6.109375" style="71" customWidth="1"/>
    <col min="9992" max="9992" width="11.88671875" style="71" bestFit="1" customWidth="1"/>
    <col min="9993" max="9994" width="7.6640625" style="71" customWidth="1"/>
    <col min="9995" max="9995" width="14.88671875" style="71" customWidth="1"/>
    <col min="9996" max="9997" width="11.44140625" style="71" customWidth="1"/>
    <col min="9998" max="10240" width="9.109375" style="71"/>
    <col min="10241" max="10241" width="5.33203125" style="71" customWidth="1"/>
    <col min="10242" max="10242" width="31.33203125" style="71" customWidth="1"/>
    <col min="10243" max="10243" width="6.109375" style="71" customWidth="1"/>
    <col min="10244" max="10244" width="14.88671875" style="71" customWidth="1"/>
    <col min="10245" max="10245" width="6.109375" style="71" customWidth="1"/>
    <col min="10246" max="10246" width="13.44140625" style="71" customWidth="1"/>
    <col min="10247" max="10247" width="6.109375" style="71" customWidth="1"/>
    <col min="10248" max="10248" width="11.88671875" style="71" bestFit="1" customWidth="1"/>
    <col min="10249" max="10250" width="7.6640625" style="71" customWidth="1"/>
    <col min="10251" max="10251" width="14.88671875" style="71" customWidth="1"/>
    <col min="10252" max="10253" width="11.44140625" style="71" customWidth="1"/>
    <col min="10254" max="10496" width="9.109375" style="71"/>
    <col min="10497" max="10497" width="5.33203125" style="71" customWidth="1"/>
    <col min="10498" max="10498" width="31.33203125" style="71" customWidth="1"/>
    <col min="10499" max="10499" width="6.109375" style="71" customWidth="1"/>
    <col min="10500" max="10500" width="14.88671875" style="71" customWidth="1"/>
    <col min="10501" max="10501" width="6.109375" style="71" customWidth="1"/>
    <col min="10502" max="10502" width="13.44140625" style="71" customWidth="1"/>
    <col min="10503" max="10503" width="6.109375" style="71" customWidth="1"/>
    <col min="10504" max="10504" width="11.88671875" style="71" bestFit="1" customWidth="1"/>
    <col min="10505" max="10506" width="7.6640625" style="71" customWidth="1"/>
    <col min="10507" max="10507" width="14.88671875" style="71" customWidth="1"/>
    <col min="10508" max="10509" width="11.44140625" style="71" customWidth="1"/>
    <col min="10510" max="10752" width="9.109375" style="71"/>
    <col min="10753" max="10753" width="5.33203125" style="71" customWidth="1"/>
    <col min="10754" max="10754" width="31.33203125" style="71" customWidth="1"/>
    <col min="10755" max="10755" width="6.109375" style="71" customWidth="1"/>
    <col min="10756" max="10756" width="14.88671875" style="71" customWidth="1"/>
    <col min="10757" max="10757" width="6.109375" style="71" customWidth="1"/>
    <col min="10758" max="10758" width="13.44140625" style="71" customWidth="1"/>
    <col min="10759" max="10759" width="6.109375" style="71" customWidth="1"/>
    <col min="10760" max="10760" width="11.88671875" style="71" bestFit="1" customWidth="1"/>
    <col min="10761" max="10762" width="7.6640625" style="71" customWidth="1"/>
    <col min="10763" max="10763" width="14.88671875" style="71" customWidth="1"/>
    <col min="10764" max="10765" width="11.44140625" style="71" customWidth="1"/>
    <col min="10766" max="11008" width="9.109375" style="71"/>
    <col min="11009" max="11009" width="5.33203125" style="71" customWidth="1"/>
    <col min="11010" max="11010" width="31.33203125" style="71" customWidth="1"/>
    <col min="11011" max="11011" width="6.109375" style="71" customWidth="1"/>
    <col min="11012" max="11012" width="14.88671875" style="71" customWidth="1"/>
    <col min="11013" max="11013" width="6.109375" style="71" customWidth="1"/>
    <col min="11014" max="11014" width="13.44140625" style="71" customWidth="1"/>
    <col min="11015" max="11015" width="6.109375" style="71" customWidth="1"/>
    <col min="11016" max="11016" width="11.88671875" style="71" bestFit="1" customWidth="1"/>
    <col min="11017" max="11018" width="7.6640625" style="71" customWidth="1"/>
    <col min="11019" max="11019" width="14.88671875" style="71" customWidth="1"/>
    <col min="11020" max="11021" width="11.44140625" style="71" customWidth="1"/>
    <col min="11022" max="11264" width="9.109375" style="71"/>
    <col min="11265" max="11265" width="5.33203125" style="71" customWidth="1"/>
    <col min="11266" max="11266" width="31.33203125" style="71" customWidth="1"/>
    <col min="11267" max="11267" width="6.109375" style="71" customWidth="1"/>
    <col min="11268" max="11268" width="14.88671875" style="71" customWidth="1"/>
    <col min="11269" max="11269" width="6.109375" style="71" customWidth="1"/>
    <col min="11270" max="11270" width="13.44140625" style="71" customWidth="1"/>
    <col min="11271" max="11271" width="6.109375" style="71" customWidth="1"/>
    <col min="11272" max="11272" width="11.88671875" style="71" bestFit="1" customWidth="1"/>
    <col min="11273" max="11274" width="7.6640625" style="71" customWidth="1"/>
    <col min="11275" max="11275" width="14.88671875" style="71" customWidth="1"/>
    <col min="11276" max="11277" width="11.44140625" style="71" customWidth="1"/>
    <col min="11278" max="11520" width="9.109375" style="71"/>
    <col min="11521" max="11521" width="5.33203125" style="71" customWidth="1"/>
    <col min="11522" max="11522" width="31.33203125" style="71" customWidth="1"/>
    <col min="11523" max="11523" width="6.109375" style="71" customWidth="1"/>
    <col min="11524" max="11524" width="14.88671875" style="71" customWidth="1"/>
    <col min="11525" max="11525" width="6.109375" style="71" customWidth="1"/>
    <col min="11526" max="11526" width="13.44140625" style="71" customWidth="1"/>
    <col min="11527" max="11527" width="6.109375" style="71" customWidth="1"/>
    <col min="11528" max="11528" width="11.88671875" style="71" bestFit="1" customWidth="1"/>
    <col min="11529" max="11530" width="7.6640625" style="71" customWidth="1"/>
    <col min="11531" max="11531" width="14.88671875" style="71" customWidth="1"/>
    <col min="11532" max="11533" width="11.44140625" style="71" customWidth="1"/>
    <col min="11534" max="11776" width="9.109375" style="71"/>
    <col min="11777" max="11777" width="5.33203125" style="71" customWidth="1"/>
    <col min="11778" max="11778" width="31.33203125" style="71" customWidth="1"/>
    <col min="11779" max="11779" width="6.109375" style="71" customWidth="1"/>
    <col min="11780" max="11780" width="14.88671875" style="71" customWidth="1"/>
    <col min="11781" max="11781" width="6.109375" style="71" customWidth="1"/>
    <col min="11782" max="11782" width="13.44140625" style="71" customWidth="1"/>
    <col min="11783" max="11783" width="6.109375" style="71" customWidth="1"/>
    <col min="11784" max="11784" width="11.88671875" style="71" bestFit="1" customWidth="1"/>
    <col min="11785" max="11786" width="7.6640625" style="71" customWidth="1"/>
    <col min="11787" max="11787" width="14.88671875" style="71" customWidth="1"/>
    <col min="11788" max="11789" width="11.44140625" style="71" customWidth="1"/>
    <col min="11790" max="12032" width="9.109375" style="71"/>
    <col min="12033" max="12033" width="5.33203125" style="71" customWidth="1"/>
    <col min="12034" max="12034" width="31.33203125" style="71" customWidth="1"/>
    <col min="12035" max="12035" width="6.109375" style="71" customWidth="1"/>
    <col min="12036" max="12036" width="14.88671875" style="71" customWidth="1"/>
    <col min="12037" max="12037" width="6.109375" style="71" customWidth="1"/>
    <col min="12038" max="12038" width="13.44140625" style="71" customWidth="1"/>
    <col min="12039" max="12039" width="6.109375" style="71" customWidth="1"/>
    <col min="12040" max="12040" width="11.88671875" style="71" bestFit="1" customWidth="1"/>
    <col min="12041" max="12042" width="7.6640625" style="71" customWidth="1"/>
    <col min="12043" max="12043" width="14.88671875" style="71" customWidth="1"/>
    <col min="12044" max="12045" width="11.44140625" style="71" customWidth="1"/>
    <col min="12046" max="12288" width="9.109375" style="71"/>
    <col min="12289" max="12289" width="5.33203125" style="71" customWidth="1"/>
    <col min="12290" max="12290" width="31.33203125" style="71" customWidth="1"/>
    <col min="12291" max="12291" width="6.109375" style="71" customWidth="1"/>
    <col min="12292" max="12292" width="14.88671875" style="71" customWidth="1"/>
    <col min="12293" max="12293" width="6.109375" style="71" customWidth="1"/>
    <col min="12294" max="12294" width="13.44140625" style="71" customWidth="1"/>
    <col min="12295" max="12295" width="6.109375" style="71" customWidth="1"/>
    <col min="12296" max="12296" width="11.88671875" style="71" bestFit="1" customWidth="1"/>
    <col min="12297" max="12298" width="7.6640625" style="71" customWidth="1"/>
    <col min="12299" max="12299" width="14.88671875" style="71" customWidth="1"/>
    <col min="12300" max="12301" width="11.44140625" style="71" customWidth="1"/>
    <col min="12302" max="12544" width="9.109375" style="71"/>
    <col min="12545" max="12545" width="5.33203125" style="71" customWidth="1"/>
    <col min="12546" max="12546" width="31.33203125" style="71" customWidth="1"/>
    <col min="12547" max="12547" width="6.109375" style="71" customWidth="1"/>
    <col min="12548" max="12548" width="14.88671875" style="71" customWidth="1"/>
    <col min="12549" max="12549" width="6.109375" style="71" customWidth="1"/>
    <col min="12550" max="12550" width="13.44140625" style="71" customWidth="1"/>
    <col min="12551" max="12551" width="6.109375" style="71" customWidth="1"/>
    <col min="12552" max="12552" width="11.88671875" style="71" bestFit="1" customWidth="1"/>
    <col min="12553" max="12554" width="7.6640625" style="71" customWidth="1"/>
    <col min="12555" max="12555" width="14.88671875" style="71" customWidth="1"/>
    <col min="12556" max="12557" width="11.44140625" style="71" customWidth="1"/>
    <col min="12558" max="12800" width="9.109375" style="71"/>
    <col min="12801" max="12801" width="5.33203125" style="71" customWidth="1"/>
    <col min="12802" max="12802" width="31.33203125" style="71" customWidth="1"/>
    <col min="12803" max="12803" width="6.109375" style="71" customWidth="1"/>
    <col min="12804" max="12804" width="14.88671875" style="71" customWidth="1"/>
    <col min="12805" max="12805" width="6.109375" style="71" customWidth="1"/>
    <col min="12806" max="12806" width="13.44140625" style="71" customWidth="1"/>
    <col min="12807" max="12807" width="6.109375" style="71" customWidth="1"/>
    <col min="12808" max="12808" width="11.88671875" style="71" bestFit="1" customWidth="1"/>
    <col min="12809" max="12810" width="7.6640625" style="71" customWidth="1"/>
    <col min="12811" max="12811" width="14.88671875" style="71" customWidth="1"/>
    <col min="12812" max="12813" width="11.44140625" style="71" customWidth="1"/>
    <col min="12814" max="13056" width="9.109375" style="71"/>
    <col min="13057" max="13057" width="5.33203125" style="71" customWidth="1"/>
    <col min="13058" max="13058" width="31.33203125" style="71" customWidth="1"/>
    <col min="13059" max="13059" width="6.109375" style="71" customWidth="1"/>
    <col min="13060" max="13060" width="14.88671875" style="71" customWidth="1"/>
    <col min="13061" max="13061" width="6.109375" style="71" customWidth="1"/>
    <col min="13062" max="13062" width="13.44140625" style="71" customWidth="1"/>
    <col min="13063" max="13063" width="6.109375" style="71" customWidth="1"/>
    <col min="13064" max="13064" width="11.88671875" style="71" bestFit="1" customWidth="1"/>
    <col min="13065" max="13066" width="7.6640625" style="71" customWidth="1"/>
    <col min="13067" max="13067" width="14.88671875" style="71" customWidth="1"/>
    <col min="13068" max="13069" width="11.44140625" style="71" customWidth="1"/>
    <col min="13070" max="13312" width="9.109375" style="71"/>
    <col min="13313" max="13313" width="5.33203125" style="71" customWidth="1"/>
    <col min="13314" max="13314" width="31.33203125" style="71" customWidth="1"/>
    <col min="13315" max="13315" width="6.109375" style="71" customWidth="1"/>
    <col min="13316" max="13316" width="14.88671875" style="71" customWidth="1"/>
    <col min="13317" max="13317" width="6.109375" style="71" customWidth="1"/>
    <col min="13318" max="13318" width="13.44140625" style="71" customWidth="1"/>
    <col min="13319" max="13319" width="6.109375" style="71" customWidth="1"/>
    <col min="13320" max="13320" width="11.88671875" style="71" bestFit="1" customWidth="1"/>
    <col min="13321" max="13322" width="7.6640625" style="71" customWidth="1"/>
    <col min="13323" max="13323" width="14.88671875" style="71" customWidth="1"/>
    <col min="13324" max="13325" width="11.44140625" style="71" customWidth="1"/>
    <col min="13326" max="13568" width="9.109375" style="71"/>
    <col min="13569" max="13569" width="5.33203125" style="71" customWidth="1"/>
    <col min="13570" max="13570" width="31.33203125" style="71" customWidth="1"/>
    <col min="13571" max="13571" width="6.109375" style="71" customWidth="1"/>
    <col min="13572" max="13572" width="14.88671875" style="71" customWidth="1"/>
    <col min="13573" max="13573" width="6.109375" style="71" customWidth="1"/>
    <col min="13574" max="13574" width="13.44140625" style="71" customWidth="1"/>
    <col min="13575" max="13575" width="6.109375" style="71" customWidth="1"/>
    <col min="13576" max="13576" width="11.88671875" style="71" bestFit="1" customWidth="1"/>
    <col min="13577" max="13578" width="7.6640625" style="71" customWidth="1"/>
    <col min="13579" max="13579" width="14.88671875" style="71" customWidth="1"/>
    <col min="13580" max="13581" width="11.44140625" style="71" customWidth="1"/>
    <col min="13582" max="13824" width="9.109375" style="71"/>
    <col min="13825" max="13825" width="5.33203125" style="71" customWidth="1"/>
    <col min="13826" max="13826" width="31.33203125" style="71" customWidth="1"/>
    <col min="13827" max="13827" width="6.109375" style="71" customWidth="1"/>
    <col min="13828" max="13828" width="14.88671875" style="71" customWidth="1"/>
    <col min="13829" max="13829" width="6.109375" style="71" customWidth="1"/>
    <col min="13830" max="13830" width="13.44140625" style="71" customWidth="1"/>
    <col min="13831" max="13831" width="6.109375" style="71" customWidth="1"/>
    <col min="13832" max="13832" width="11.88671875" style="71" bestFit="1" customWidth="1"/>
    <col min="13833" max="13834" width="7.6640625" style="71" customWidth="1"/>
    <col min="13835" max="13835" width="14.88671875" style="71" customWidth="1"/>
    <col min="13836" max="13837" width="11.44140625" style="71" customWidth="1"/>
    <col min="13838" max="14080" width="9.109375" style="71"/>
    <col min="14081" max="14081" width="5.33203125" style="71" customWidth="1"/>
    <col min="14082" max="14082" width="31.33203125" style="71" customWidth="1"/>
    <col min="14083" max="14083" width="6.109375" style="71" customWidth="1"/>
    <col min="14084" max="14084" width="14.88671875" style="71" customWidth="1"/>
    <col min="14085" max="14085" width="6.109375" style="71" customWidth="1"/>
    <col min="14086" max="14086" width="13.44140625" style="71" customWidth="1"/>
    <col min="14087" max="14087" width="6.109375" style="71" customWidth="1"/>
    <col min="14088" max="14088" width="11.88671875" style="71" bestFit="1" customWidth="1"/>
    <col min="14089" max="14090" width="7.6640625" style="71" customWidth="1"/>
    <col min="14091" max="14091" width="14.88671875" style="71" customWidth="1"/>
    <col min="14092" max="14093" width="11.44140625" style="71" customWidth="1"/>
    <col min="14094" max="14336" width="9.109375" style="71"/>
    <col min="14337" max="14337" width="5.33203125" style="71" customWidth="1"/>
    <col min="14338" max="14338" width="31.33203125" style="71" customWidth="1"/>
    <col min="14339" max="14339" width="6.109375" style="71" customWidth="1"/>
    <col min="14340" max="14340" width="14.88671875" style="71" customWidth="1"/>
    <col min="14341" max="14341" width="6.109375" style="71" customWidth="1"/>
    <col min="14342" max="14342" width="13.44140625" style="71" customWidth="1"/>
    <col min="14343" max="14343" width="6.109375" style="71" customWidth="1"/>
    <col min="14344" max="14344" width="11.88671875" style="71" bestFit="1" customWidth="1"/>
    <col min="14345" max="14346" width="7.6640625" style="71" customWidth="1"/>
    <col min="14347" max="14347" width="14.88671875" style="71" customWidth="1"/>
    <col min="14348" max="14349" width="11.44140625" style="71" customWidth="1"/>
    <col min="14350" max="14592" width="9.109375" style="71"/>
    <col min="14593" max="14593" width="5.33203125" style="71" customWidth="1"/>
    <col min="14594" max="14594" width="31.33203125" style="71" customWidth="1"/>
    <col min="14595" max="14595" width="6.109375" style="71" customWidth="1"/>
    <col min="14596" max="14596" width="14.88671875" style="71" customWidth="1"/>
    <col min="14597" max="14597" width="6.109375" style="71" customWidth="1"/>
    <col min="14598" max="14598" width="13.44140625" style="71" customWidth="1"/>
    <col min="14599" max="14599" width="6.109375" style="71" customWidth="1"/>
    <col min="14600" max="14600" width="11.88671875" style="71" bestFit="1" customWidth="1"/>
    <col min="14601" max="14602" width="7.6640625" style="71" customWidth="1"/>
    <col min="14603" max="14603" width="14.88671875" style="71" customWidth="1"/>
    <col min="14604" max="14605" width="11.44140625" style="71" customWidth="1"/>
    <col min="14606" max="14848" width="9.109375" style="71"/>
    <col min="14849" max="14849" width="5.33203125" style="71" customWidth="1"/>
    <col min="14850" max="14850" width="31.33203125" style="71" customWidth="1"/>
    <col min="14851" max="14851" width="6.109375" style="71" customWidth="1"/>
    <col min="14852" max="14852" width="14.88671875" style="71" customWidth="1"/>
    <col min="14853" max="14853" width="6.109375" style="71" customWidth="1"/>
    <col min="14854" max="14854" width="13.44140625" style="71" customWidth="1"/>
    <col min="14855" max="14855" width="6.109375" style="71" customWidth="1"/>
    <col min="14856" max="14856" width="11.88671875" style="71" bestFit="1" customWidth="1"/>
    <col min="14857" max="14858" width="7.6640625" style="71" customWidth="1"/>
    <col min="14859" max="14859" width="14.88671875" style="71" customWidth="1"/>
    <col min="14860" max="14861" width="11.44140625" style="71" customWidth="1"/>
    <col min="14862" max="15104" width="9.109375" style="71"/>
    <col min="15105" max="15105" width="5.33203125" style="71" customWidth="1"/>
    <col min="15106" max="15106" width="31.33203125" style="71" customWidth="1"/>
    <col min="15107" max="15107" width="6.109375" style="71" customWidth="1"/>
    <col min="15108" max="15108" width="14.88671875" style="71" customWidth="1"/>
    <col min="15109" max="15109" width="6.109375" style="71" customWidth="1"/>
    <col min="15110" max="15110" width="13.44140625" style="71" customWidth="1"/>
    <col min="15111" max="15111" width="6.109375" style="71" customWidth="1"/>
    <col min="15112" max="15112" width="11.88671875" style="71" bestFit="1" customWidth="1"/>
    <col min="15113" max="15114" width="7.6640625" style="71" customWidth="1"/>
    <col min="15115" max="15115" width="14.88671875" style="71" customWidth="1"/>
    <col min="15116" max="15117" width="11.44140625" style="71" customWidth="1"/>
    <col min="15118" max="15360" width="9.109375" style="71"/>
    <col min="15361" max="15361" width="5.33203125" style="71" customWidth="1"/>
    <col min="15362" max="15362" width="31.33203125" style="71" customWidth="1"/>
    <col min="15363" max="15363" width="6.109375" style="71" customWidth="1"/>
    <col min="15364" max="15364" width="14.88671875" style="71" customWidth="1"/>
    <col min="15365" max="15365" width="6.109375" style="71" customWidth="1"/>
    <col min="15366" max="15366" width="13.44140625" style="71" customWidth="1"/>
    <col min="15367" max="15367" width="6.109375" style="71" customWidth="1"/>
    <col min="15368" max="15368" width="11.88671875" style="71" bestFit="1" customWidth="1"/>
    <col min="15369" max="15370" width="7.6640625" style="71" customWidth="1"/>
    <col min="15371" max="15371" width="14.88671875" style="71" customWidth="1"/>
    <col min="15372" max="15373" width="11.44140625" style="71" customWidth="1"/>
    <col min="15374" max="15616" width="9.109375" style="71"/>
    <col min="15617" max="15617" width="5.33203125" style="71" customWidth="1"/>
    <col min="15618" max="15618" width="31.33203125" style="71" customWidth="1"/>
    <col min="15619" max="15619" width="6.109375" style="71" customWidth="1"/>
    <col min="15620" max="15620" width="14.88671875" style="71" customWidth="1"/>
    <col min="15621" max="15621" width="6.109375" style="71" customWidth="1"/>
    <col min="15622" max="15622" width="13.44140625" style="71" customWidth="1"/>
    <col min="15623" max="15623" width="6.109375" style="71" customWidth="1"/>
    <col min="15624" max="15624" width="11.88671875" style="71" bestFit="1" customWidth="1"/>
    <col min="15625" max="15626" width="7.6640625" style="71" customWidth="1"/>
    <col min="15627" max="15627" width="14.88671875" style="71" customWidth="1"/>
    <col min="15628" max="15629" width="11.44140625" style="71" customWidth="1"/>
    <col min="15630" max="15872" width="9.109375" style="71"/>
    <col min="15873" max="15873" width="5.33203125" style="71" customWidth="1"/>
    <col min="15874" max="15874" width="31.33203125" style="71" customWidth="1"/>
    <col min="15875" max="15875" width="6.109375" style="71" customWidth="1"/>
    <col min="15876" max="15876" width="14.88671875" style="71" customWidth="1"/>
    <col min="15877" max="15877" width="6.109375" style="71" customWidth="1"/>
    <col min="15878" max="15878" width="13.44140625" style="71" customWidth="1"/>
    <col min="15879" max="15879" width="6.109375" style="71" customWidth="1"/>
    <col min="15880" max="15880" width="11.88671875" style="71" bestFit="1" customWidth="1"/>
    <col min="15881" max="15882" width="7.6640625" style="71" customWidth="1"/>
    <col min="15883" max="15883" width="14.88671875" style="71" customWidth="1"/>
    <col min="15884" max="15885" width="11.44140625" style="71" customWidth="1"/>
    <col min="15886" max="16128" width="9.109375" style="71"/>
    <col min="16129" max="16129" width="5.33203125" style="71" customWidth="1"/>
    <col min="16130" max="16130" width="31.33203125" style="71" customWidth="1"/>
    <col min="16131" max="16131" width="6.109375" style="71" customWidth="1"/>
    <col min="16132" max="16132" width="14.88671875" style="71" customWidth="1"/>
    <col min="16133" max="16133" width="6.109375" style="71" customWidth="1"/>
    <col min="16134" max="16134" width="13.44140625" style="71" customWidth="1"/>
    <col min="16135" max="16135" width="6.109375" style="71" customWidth="1"/>
    <col min="16136" max="16136" width="11.88671875" style="71" bestFit="1" customWidth="1"/>
    <col min="16137" max="16138" width="7.6640625" style="71" customWidth="1"/>
    <col min="16139" max="16139" width="14.88671875" style="71" customWidth="1"/>
    <col min="16140" max="16141" width="11.44140625" style="71" customWidth="1"/>
    <col min="16142" max="16384" width="9.109375" style="71"/>
  </cols>
  <sheetData>
    <row r="1" spans="1:13" ht="16.5" customHeight="1">
      <c r="L1" s="699" t="s">
        <v>715</v>
      </c>
      <c r="M1" s="699"/>
    </row>
    <row r="2" spans="1:13" ht="15.75" customHeight="1">
      <c r="A2" s="725" t="s">
        <v>564</v>
      </c>
      <c r="B2" s="725"/>
      <c r="C2" s="725"/>
      <c r="D2" s="725"/>
      <c r="E2" s="725"/>
      <c r="F2" s="725"/>
      <c r="G2" s="725"/>
      <c r="H2" s="725"/>
      <c r="I2" s="725"/>
      <c r="J2" s="725"/>
      <c r="K2" s="725"/>
      <c r="L2" s="725"/>
      <c r="M2" s="725"/>
    </row>
    <row r="3" spans="1:13" ht="39.75" customHeight="1">
      <c r="A3" s="725" t="s">
        <v>707</v>
      </c>
      <c r="B3" s="725"/>
      <c r="C3" s="725"/>
      <c r="D3" s="725"/>
      <c r="E3" s="725"/>
      <c r="F3" s="725"/>
      <c r="G3" s="725"/>
      <c r="H3" s="725"/>
      <c r="I3" s="725"/>
      <c r="J3" s="725"/>
      <c r="K3" s="725"/>
      <c r="L3" s="725"/>
      <c r="M3" s="725"/>
    </row>
    <row r="4" spans="1:13" ht="15.6">
      <c r="A4" s="641"/>
      <c r="B4" s="641"/>
      <c r="C4" s="641"/>
      <c r="D4" s="437"/>
      <c r="E4" s="641"/>
      <c r="F4" s="437"/>
      <c r="G4" s="641"/>
      <c r="H4" s="437"/>
      <c r="I4" s="641"/>
      <c r="J4" s="641"/>
      <c r="K4" s="437"/>
      <c r="L4" s="641"/>
      <c r="M4" s="73"/>
    </row>
    <row r="5" spans="1:13" ht="27.75" customHeight="1">
      <c r="A5" s="726" t="s">
        <v>1</v>
      </c>
      <c r="B5" s="726" t="s">
        <v>2</v>
      </c>
      <c r="C5" s="723" t="s">
        <v>3</v>
      </c>
      <c r="D5" s="723"/>
      <c r="E5" s="723" t="s">
        <v>4</v>
      </c>
      <c r="F5" s="723"/>
      <c r="G5" s="723" t="s">
        <v>5</v>
      </c>
      <c r="H5" s="723"/>
      <c r="I5" s="723" t="s">
        <v>6</v>
      </c>
      <c r="J5" s="723" t="s">
        <v>7</v>
      </c>
      <c r="K5" s="724" t="s">
        <v>8</v>
      </c>
      <c r="L5" s="724" t="s">
        <v>9</v>
      </c>
      <c r="M5" s="724" t="s">
        <v>10</v>
      </c>
    </row>
    <row r="6" spans="1:13" ht="27.75" customHeight="1">
      <c r="A6" s="726"/>
      <c r="B6" s="726"/>
      <c r="C6" s="642" t="s">
        <v>11</v>
      </c>
      <c r="D6" s="376" t="s">
        <v>12</v>
      </c>
      <c r="E6" s="642" t="s">
        <v>11</v>
      </c>
      <c r="F6" s="376" t="s">
        <v>12</v>
      </c>
      <c r="G6" s="642" t="s">
        <v>11</v>
      </c>
      <c r="H6" s="376" t="s">
        <v>12</v>
      </c>
      <c r="I6" s="723"/>
      <c r="J6" s="723"/>
      <c r="K6" s="724"/>
      <c r="L6" s="724"/>
      <c r="M6" s="724"/>
    </row>
    <row r="7" spans="1:13" s="75" customFormat="1" ht="20.399999999999999">
      <c r="A7" s="375">
        <v>1</v>
      </c>
      <c r="B7" s="375">
        <v>2</v>
      </c>
      <c r="C7" s="375">
        <v>3</v>
      </c>
      <c r="D7" s="375">
        <v>4</v>
      </c>
      <c r="E7" s="375">
        <v>5</v>
      </c>
      <c r="F7" s="375">
        <v>6</v>
      </c>
      <c r="G7" s="375">
        <v>7</v>
      </c>
      <c r="H7" s="375">
        <v>8</v>
      </c>
      <c r="I7" s="435">
        <v>9</v>
      </c>
      <c r="J7" s="435" t="s">
        <v>13</v>
      </c>
      <c r="K7" s="436" t="s">
        <v>14</v>
      </c>
      <c r="L7" s="435">
        <v>12</v>
      </c>
      <c r="M7" s="435">
        <v>13</v>
      </c>
    </row>
    <row r="8" spans="1:13" ht="21">
      <c r="A8" s="357" t="s">
        <v>575</v>
      </c>
      <c r="B8" s="355" t="s">
        <v>576</v>
      </c>
      <c r="C8" s="44">
        <v>2</v>
      </c>
      <c r="D8" s="378">
        <v>38000</v>
      </c>
      <c r="E8" s="44"/>
      <c r="F8" s="378"/>
      <c r="G8" s="44"/>
      <c r="H8" s="378"/>
      <c r="I8" s="336">
        <v>0</v>
      </c>
      <c r="J8" s="44">
        <v>2</v>
      </c>
      <c r="K8" s="378">
        <v>38000</v>
      </c>
      <c r="L8" s="332">
        <v>3.185462308899896E-2</v>
      </c>
      <c r="M8" s="332">
        <v>0.29239766081871343</v>
      </c>
    </row>
    <row r="9" spans="1:13">
      <c r="A9" s="356" t="s">
        <v>15</v>
      </c>
      <c r="B9" s="354" t="s">
        <v>16</v>
      </c>
      <c r="C9" s="42">
        <v>3</v>
      </c>
      <c r="D9" s="377">
        <v>28655.599999999999</v>
      </c>
      <c r="E9" s="42"/>
      <c r="F9" s="377"/>
      <c r="G9" s="42"/>
      <c r="H9" s="377"/>
      <c r="I9" s="335">
        <v>0</v>
      </c>
      <c r="J9" s="42">
        <v>3</v>
      </c>
      <c r="K9" s="377">
        <v>28655.599999999999</v>
      </c>
      <c r="L9" s="331">
        <v>2.4021403615503121E-2</v>
      </c>
      <c r="M9" s="331">
        <v>0.43859649122807015</v>
      </c>
    </row>
    <row r="10" spans="1:13">
      <c r="A10" s="357" t="s">
        <v>17</v>
      </c>
      <c r="B10" s="355" t="s">
        <v>18</v>
      </c>
      <c r="C10" s="44">
        <v>5</v>
      </c>
      <c r="D10" s="378">
        <v>200503</v>
      </c>
      <c r="E10" s="44"/>
      <c r="F10" s="378"/>
      <c r="G10" s="44"/>
      <c r="H10" s="378"/>
      <c r="I10" s="336">
        <v>0</v>
      </c>
      <c r="J10" s="44">
        <v>5</v>
      </c>
      <c r="K10" s="378">
        <v>200503</v>
      </c>
      <c r="L10" s="332">
        <v>0.16807756561088313</v>
      </c>
      <c r="M10" s="332">
        <v>0.73099415204678364</v>
      </c>
    </row>
    <row r="11" spans="1:13" ht="21">
      <c r="A11" s="356" t="s">
        <v>19</v>
      </c>
      <c r="B11" s="354" t="s">
        <v>20</v>
      </c>
      <c r="C11" s="42">
        <v>4</v>
      </c>
      <c r="D11" s="377">
        <v>606892.5</v>
      </c>
      <c r="E11" s="42"/>
      <c r="F11" s="377"/>
      <c r="G11" s="42"/>
      <c r="H11" s="377"/>
      <c r="I11" s="335">
        <v>0</v>
      </c>
      <c r="J11" s="42">
        <v>4</v>
      </c>
      <c r="K11" s="377">
        <v>606892.5</v>
      </c>
      <c r="L11" s="331">
        <v>0.50874557481685001</v>
      </c>
      <c r="M11" s="331">
        <v>0.58479532163742687</v>
      </c>
    </row>
    <row r="12" spans="1:13">
      <c r="A12" s="357" t="s">
        <v>21</v>
      </c>
      <c r="B12" s="355" t="s">
        <v>22</v>
      </c>
      <c r="C12" s="44">
        <v>17</v>
      </c>
      <c r="D12" s="378">
        <v>3300169.75</v>
      </c>
      <c r="E12" s="44"/>
      <c r="F12" s="378"/>
      <c r="G12" s="44"/>
      <c r="H12" s="378"/>
      <c r="I12" s="336">
        <v>0</v>
      </c>
      <c r="J12" s="44">
        <v>17</v>
      </c>
      <c r="K12" s="378">
        <v>3300169.75</v>
      </c>
      <c r="L12" s="332">
        <v>2.7664648293675245</v>
      </c>
      <c r="M12" s="332">
        <v>2.4853801169590644</v>
      </c>
    </row>
    <row r="13" spans="1:13">
      <c r="A13" s="356" t="s">
        <v>23</v>
      </c>
      <c r="B13" s="354" t="s">
        <v>24</v>
      </c>
      <c r="C13" s="42">
        <v>5</v>
      </c>
      <c r="D13" s="377">
        <v>1062753.5</v>
      </c>
      <c r="E13" s="42"/>
      <c r="F13" s="377"/>
      <c r="G13" s="42"/>
      <c r="H13" s="377"/>
      <c r="I13" s="335">
        <v>0</v>
      </c>
      <c r="J13" s="42">
        <v>5</v>
      </c>
      <c r="K13" s="377">
        <v>1062753.5</v>
      </c>
      <c r="L13" s="331">
        <v>0.89088453102669629</v>
      </c>
      <c r="M13" s="331">
        <v>0.73099415204678364</v>
      </c>
    </row>
    <row r="14" spans="1:13">
      <c r="A14" s="357" t="s">
        <v>425</v>
      </c>
      <c r="B14" s="355" t="s">
        <v>426</v>
      </c>
      <c r="C14" s="44">
        <v>2</v>
      </c>
      <c r="D14" s="378">
        <v>673563.69</v>
      </c>
      <c r="E14" s="44"/>
      <c r="F14" s="378"/>
      <c r="G14" s="44"/>
      <c r="H14" s="378"/>
      <c r="I14" s="336">
        <v>0</v>
      </c>
      <c r="J14" s="44">
        <v>2</v>
      </c>
      <c r="K14" s="378">
        <v>673563.69</v>
      </c>
      <c r="L14" s="332">
        <v>0.56463467029961423</v>
      </c>
      <c r="M14" s="332">
        <v>0.29239766081871343</v>
      </c>
    </row>
    <row r="15" spans="1:13">
      <c r="A15" s="356" t="s">
        <v>460</v>
      </c>
      <c r="B15" s="354" t="s">
        <v>461</v>
      </c>
      <c r="C15" s="42">
        <v>3</v>
      </c>
      <c r="D15" s="377">
        <v>592186.80000000005</v>
      </c>
      <c r="E15" s="42"/>
      <c r="F15" s="377"/>
      <c r="G15" s="42"/>
      <c r="H15" s="377"/>
      <c r="I15" s="335">
        <v>0</v>
      </c>
      <c r="J15" s="42">
        <v>3</v>
      </c>
      <c r="K15" s="377">
        <v>592186.80000000005</v>
      </c>
      <c r="L15" s="331">
        <v>0.49641808716527402</v>
      </c>
      <c r="M15" s="331">
        <v>0.43859649122807015</v>
      </c>
    </row>
    <row r="16" spans="1:13">
      <c r="A16" s="357" t="s">
        <v>27</v>
      </c>
      <c r="B16" s="355" t="s">
        <v>631</v>
      </c>
      <c r="C16" s="44">
        <v>40</v>
      </c>
      <c r="D16" s="378">
        <v>1752742.94</v>
      </c>
      <c r="E16" s="44"/>
      <c r="F16" s="378"/>
      <c r="G16" s="44">
        <v>5</v>
      </c>
      <c r="H16" s="378">
        <v>-42500</v>
      </c>
      <c r="I16" s="336">
        <v>0</v>
      </c>
      <c r="J16" s="44">
        <v>45</v>
      </c>
      <c r="K16" s="378">
        <v>1710242.94</v>
      </c>
      <c r="L16" s="332">
        <v>1.4336616906400386</v>
      </c>
      <c r="M16" s="332">
        <v>6.5789473684210522</v>
      </c>
    </row>
    <row r="17" spans="1:13">
      <c r="A17" s="356" t="s">
        <v>462</v>
      </c>
      <c r="B17" s="354" t="s">
        <v>463</v>
      </c>
      <c r="C17" s="42">
        <v>5</v>
      </c>
      <c r="D17" s="377">
        <v>427605.25</v>
      </c>
      <c r="E17" s="42"/>
      <c r="F17" s="377"/>
      <c r="G17" s="42">
        <v>1</v>
      </c>
      <c r="H17" s="377">
        <v>-18150</v>
      </c>
      <c r="I17" s="335">
        <v>0</v>
      </c>
      <c r="J17" s="42">
        <v>6</v>
      </c>
      <c r="K17" s="377">
        <v>409455.25</v>
      </c>
      <c r="L17" s="331">
        <v>0.34323796475162743</v>
      </c>
      <c r="M17" s="331">
        <v>0.8771929824561403</v>
      </c>
    </row>
    <row r="18" spans="1:13">
      <c r="A18" s="357" t="s">
        <v>685</v>
      </c>
      <c r="B18" s="355" t="s">
        <v>686</v>
      </c>
      <c r="C18" s="44">
        <v>3</v>
      </c>
      <c r="D18" s="378">
        <v>90824</v>
      </c>
      <c r="E18" s="44"/>
      <c r="F18" s="378"/>
      <c r="G18" s="44"/>
      <c r="H18" s="378"/>
      <c r="I18" s="336">
        <v>0</v>
      </c>
      <c r="J18" s="44">
        <v>3</v>
      </c>
      <c r="K18" s="378">
        <v>90824</v>
      </c>
      <c r="L18" s="332">
        <v>7.6135902300927413E-2</v>
      </c>
      <c r="M18" s="332">
        <v>0.43859649122807015</v>
      </c>
    </row>
    <row r="19" spans="1:13">
      <c r="A19" s="356" t="s">
        <v>409</v>
      </c>
      <c r="B19" s="354" t="s">
        <v>410</v>
      </c>
      <c r="C19" s="42">
        <v>4</v>
      </c>
      <c r="D19" s="377">
        <v>234406.15</v>
      </c>
      <c r="E19" s="42"/>
      <c r="F19" s="377"/>
      <c r="G19" s="42"/>
      <c r="H19" s="377"/>
      <c r="I19" s="335">
        <v>0</v>
      </c>
      <c r="J19" s="42">
        <v>4</v>
      </c>
      <c r="K19" s="377">
        <v>234406.15</v>
      </c>
      <c r="L19" s="331">
        <v>0.19649788310508826</v>
      </c>
      <c r="M19" s="331">
        <v>0.58479532163742687</v>
      </c>
    </row>
    <row r="20" spans="1:13">
      <c r="A20" s="357" t="s">
        <v>687</v>
      </c>
      <c r="B20" s="355" t="s">
        <v>688</v>
      </c>
      <c r="C20" s="44">
        <v>3</v>
      </c>
      <c r="D20" s="378">
        <v>9062</v>
      </c>
      <c r="E20" s="44"/>
      <c r="F20" s="378"/>
      <c r="G20" s="44"/>
      <c r="H20" s="378"/>
      <c r="I20" s="336">
        <v>0</v>
      </c>
      <c r="J20" s="44">
        <v>3</v>
      </c>
      <c r="K20" s="378">
        <v>9062</v>
      </c>
      <c r="L20" s="332">
        <v>7.5964893271712785E-3</v>
      </c>
      <c r="M20" s="332">
        <v>0.43859649122807015</v>
      </c>
    </row>
    <row r="21" spans="1:13">
      <c r="A21" s="356" t="s">
        <v>28</v>
      </c>
      <c r="B21" s="354" t="s">
        <v>29</v>
      </c>
      <c r="C21" s="42">
        <v>8</v>
      </c>
      <c r="D21" s="377">
        <v>1344155.3199999998</v>
      </c>
      <c r="E21" s="42"/>
      <c r="F21" s="377"/>
      <c r="G21" s="42"/>
      <c r="H21" s="377"/>
      <c r="I21" s="335">
        <v>0</v>
      </c>
      <c r="J21" s="42">
        <v>8</v>
      </c>
      <c r="K21" s="377">
        <v>1344155.3199999998</v>
      </c>
      <c r="L21" s="331">
        <v>1.1267779234650732</v>
      </c>
      <c r="M21" s="331">
        <v>1.1695906432748537</v>
      </c>
    </row>
    <row r="22" spans="1:13">
      <c r="A22" s="357" t="s">
        <v>464</v>
      </c>
      <c r="B22" s="355" t="s">
        <v>465</v>
      </c>
      <c r="C22" s="44">
        <v>3</v>
      </c>
      <c r="D22" s="378">
        <v>99327.2</v>
      </c>
      <c r="E22" s="44"/>
      <c r="F22" s="378"/>
      <c r="G22" s="44"/>
      <c r="H22" s="378"/>
      <c r="I22" s="336">
        <v>0</v>
      </c>
      <c r="J22" s="44">
        <v>3</v>
      </c>
      <c r="K22" s="378">
        <v>99327.2</v>
      </c>
      <c r="L22" s="332">
        <v>8.3263961012779414E-2</v>
      </c>
      <c r="M22" s="332">
        <v>0.43859649122807015</v>
      </c>
    </row>
    <row r="23" spans="1:13">
      <c r="A23" s="356" t="s">
        <v>30</v>
      </c>
      <c r="B23" s="354" t="s">
        <v>31</v>
      </c>
      <c r="C23" s="42">
        <v>140</v>
      </c>
      <c r="D23" s="377">
        <v>4640214.4399999995</v>
      </c>
      <c r="E23" s="42"/>
      <c r="F23" s="377"/>
      <c r="G23" s="42"/>
      <c r="H23" s="377"/>
      <c r="I23" s="335">
        <v>0</v>
      </c>
      <c r="J23" s="42">
        <v>140</v>
      </c>
      <c r="K23" s="377">
        <v>4640214.4399999995</v>
      </c>
      <c r="L23" s="331">
        <v>3.889796895745536</v>
      </c>
      <c r="M23" s="331">
        <v>20.467836257309941</v>
      </c>
    </row>
    <row r="24" spans="1:13" ht="21">
      <c r="A24" s="357" t="s">
        <v>413</v>
      </c>
      <c r="B24" s="355" t="s">
        <v>414</v>
      </c>
      <c r="C24" s="44">
        <v>6</v>
      </c>
      <c r="D24" s="378">
        <v>278980.40000000002</v>
      </c>
      <c r="E24" s="44"/>
      <c r="F24" s="378"/>
      <c r="G24" s="44"/>
      <c r="H24" s="378"/>
      <c r="I24" s="336">
        <v>0</v>
      </c>
      <c r="J24" s="44">
        <v>6</v>
      </c>
      <c r="K24" s="378">
        <v>278980.40000000002</v>
      </c>
      <c r="L24" s="332">
        <v>0.23386356555837282</v>
      </c>
      <c r="M24" s="332">
        <v>0.8771929824561403</v>
      </c>
    </row>
    <row r="25" spans="1:13">
      <c r="A25" s="356" t="s">
        <v>539</v>
      </c>
      <c r="B25" s="354" t="s">
        <v>540</v>
      </c>
      <c r="C25" s="42">
        <v>1</v>
      </c>
      <c r="D25" s="377">
        <v>99600</v>
      </c>
      <c r="E25" s="42"/>
      <c r="F25" s="377"/>
      <c r="G25" s="42"/>
      <c r="H25" s="377"/>
      <c r="I25" s="335">
        <v>0</v>
      </c>
      <c r="J25" s="42">
        <v>1</v>
      </c>
      <c r="K25" s="377">
        <v>99600</v>
      </c>
      <c r="L25" s="331">
        <v>8.3492643675376232E-2</v>
      </c>
      <c r="M25" s="331">
        <v>0.14619883040935672</v>
      </c>
    </row>
    <row r="26" spans="1:13">
      <c r="A26" s="357" t="s">
        <v>569</v>
      </c>
      <c r="B26" s="355" t="s">
        <v>570</v>
      </c>
      <c r="C26" s="44">
        <v>1</v>
      </c>
      <c r="D26" s="378">
        <v>132000</v>
      </c>
      <c r="E26" s="44"/>
      <c r="F26" s="378"/>
      <c r="G26" s="44"/>
      <c r="H26" s="378"/>
      <c r="I26" s="336">
        <v>0</v>
      </c>
      <c r="J26" s="44">
        <v>1</v>
      </c>
      <c r="K26" s="378">
        <v>132000</v>
      </c>
      <c r="L26" s="332">
        <v>0.1106529012565227</v>
      </c>
      <c r="M26" s="332">
        <v>0.14619883040935672</v>
      </c>
    </row>
    <row r="27" spans="1:13" ht="31.2">
      <c r="A27" s="356" t="s">
        <v>36</v>
      </c>
      <c r="B27" s="354" t="s">
        <v>37</v>
      </c>
      <c r="C27" s="42">
        <v>1</v>
      </c>
      <c r="D27" s="377">
        <v>88700</v>
      </c>
      <c r="E27" s="42"/>
      <c r="F27" s="377"/>
      <c r="G27" s="42"/>
      <c r="H27" s="377"/>
      <c r="I27" s="335">
        <v>0</v>
      </c>
      <c r="J27" s="42">
        <v>1</v>
      </c>
      <c r="K27" s="377">
        <v>88700</v>
      </c>
      <c r="L27" s="331">
        <v>7.4355396526163367E-2</v>
      </c>
      <c r="M27" s="331">
        <v>0.14619883040935672</v>
      </c>
    </row>
    <row r="28" spans="1:13">
      <c r="A28" s="357" t="s">
        <v>697</v>
      </c>
      <c r="B28" s="355" t="s">
        <v>698</v>
      </c>
      <c r="C28" s="44">
        <v>1</v>
      </c>
      <c r="D28" s="378">
        <v>305422.8</v>
      </c>
      <c r="E28" s="44"/>
      <c r="F28" s="378"/>
      <c r="G28" s="44"/>
      <c r="H28" s="378"/>
      <c r="I28" s="336">
        <v>1</v>
      </c>
      <c r="J28" s="44">
        <v>2</v>
      </c>
      <c r="K28" s="378">
        <v>305422.8</v>
      </c>
      <c r="L28" s="332">
        <v>0.25602968886280819</v>
      </c>
      <c r="M28" s="332">
        <v>0.29239766081871343</v>
      </c>
    </row>
    <row r="29" spans="1:13">
      <c r="A29" s="356" t="s">
        <v>42</v>
      </c>
      <c r="B29" s="354" t="s">
        <v>43</v>
      </c>
      <c r="C29" s="42">
        <v>5</v>
      </c>
      <c r="D29" s="377">
        <v>144907.35</v>
      </c>
      <c r="E29" s="42"/>
      <c r="F29" s="377"/>
      <c r="G29" s="42"/>
      <c r="H29" s="377"/>
      <c r="I29" s="335">
        <v>0</v>
      </c>
      <c r="J29" s="42">
        <v>5</v>
      </c>
      <c r="K29" s="377">
        <v>144907.35</v>
      </c>
      <c r="L29" s="331">
        <v>0.12147286887041193</v>
      </c>
      <c r="M29" s="331">
        <v>0.73099415204678364</v>
      </c>
    </row>
    <row r="30" spans="1:13">
      <c r="A30" s="357" t="s">
        <v>699</v>
      </c>
      <c r="B30" s="355" t="s">
        <v>700</v>
      </c>
      <c r="C30" s="44">
        <v>2</v>
      </c>
      <c r="D30" s="378">
        <v>773187</v>
      </c>
      <c r="E30" s="44"/>
      <c r="F30" s="378"/>
      <c r="G30" s="44"/>
      <c r="H30" s="378"/>
      <c r="I30" s="336">
        <v>1</v>
      </c>
      <c r="J30" s="44">
        <v>3</v>
      </c>
      <c r="K30" s="378">
        <v>773187</v>
      </c>
      <c r="L30" s="332">
        <v>0.64814685427141683</v>
      </c>
      <c r="M30" s="332">
        <v>0.43859649122807015</v>
      </c>
    </row>
    <row r="31" spans="1:13" ht="21">
      <c r="A31" s="356" t="s">
        <v>46</v>
      </c>
      <c r="B31" s="354" t="s">
        <v>47</v>
      </c>
      <c r="C31" s="42">
        <v>1</v>
      </c>
      <c r="D31" s="377">
        <v>277199</v>
      </c>
      <c r="E31" s="42"/>
      <c r="F31" s="377"/>
      <c r="G31" s="42"/>
      <c r="H31" s="377"/>
      <c r="I31" s="335">
        <v>0</v>
      </c>
      <c r="J31" s="42">
        <v>1</v>
      </c>
      <c r="K31" s="377">
        <v>277199</v>
      </c>
      <c r="L31" s="331">
        <v>0.23237025435914271</v>
      </c>
      <c r="M31" s="331">
        <v>0.14619883040935672</v>
      </c>
    </row>
    <row r="32" spans="1:13" ht="31.2">
      <c r="A32" s="357" t="s">
        <v>48</v>
      </c>
      <c r="B32" s="355" t="s">
        <v>49</v>
      </c>
      <c r="C32" s="44">
        <v>5</v>
      </c>
      <c r="D32" s="378">
        <v>1724282.8</v>
      </c>
      <c r="E32" s="44"/>
      <c r="F32" s="378"/>
      <c r="G32" s="44"/>
      <c r="H32" s="378"/>
      <c r="I32" s="336">
        <v>0</v>
      </c>
      <c r="J32" s="44">
        <v>5</v>
      </c>
      <c r="K32" s="378">
        <v>1724282.8</v>
      </c>
      <c r="L32" s="332">
        <v>1.445431018232731</v>
      </c>
      <c r="M32" s="332">
        <v>0.73099415204678364</v>
      </c>
    </row>
    <row r="33" spans="1:13">
      <c r="A33" s="356" t="s">
        <v>50</v>
      </c>
      <c r="B33" s="354" t="s">
        <v>51</v>
      </c>
      <c r="C33" s="42">
        <v>21</v>
      </c>
      <c r="D33" s="377">
        <v>3002922.13</v>
      </c>
      <c r="E33" s="42"/>
      <c r="F33" s="377"/>
      <c r="G33" s="42"/>
      <c r="H33" s="377"/>
      <c r="I33" s="335">
        <v>0</v>
      </c>
      <c r="J33" s="42">
        <v>21</v>
      </c>
      <c r="K33" s="377">
        <v>3002922.13</v>
      </c>
      <c r="L33" s="331">
        <v>2.5172882267569459</v>
      </c>
      <c r="M33" s="331">
        <v>3.0701754385964914</v>
      </c>
    </row>
    <row r="34" spans="1:13" ht="21">
      <c r="A34" s="357" t="s">
        <v>429</v>
      </c>
      <c r="B34" s="355" t="s">
        <v>430</v>
      </c>
      <c r="C34" s="44">
        <v>1</v>
      </c>
      <c r="D34" s="378">
        <v>227700</v>
      </c>
      <c r="E34" s="44"/>
      <c r="F34" s="378"/>
      <c r="G34" s="44"/>
      <c r="H34" s="378"/>
      <c r="I34" s="336">
        <v>0</v>
      </c>
      <c r="J34" s="44">
        <v>1</v>
      </c>
      <c r="K34" s="378">
        <v>227700</v>
      </c>
      <c r="L34" s="332">
        <v>0.19087625466750166</v>
      </c>
      <c r="M34" s="332">
        <v>0.14619883040935672</v>
      </c>
    </row>
    <row r="35" spans="1:13">
      <c r="A35" s="356" t="s">
        <v>668</v>
      </c>
      <c r="B35" s="354" t="s">
        <v>669</v>
      </c>
      <c r="C35" s="42">
        <v>1</v>
      </c>
      <c r="D35" s="377">
        <v>117520.8</v>
      </c>
      <c r="E35" s="42"/>
      <c r="F35" s="377"/>
      <c r="G35" s="42"/>
      <c r="H35" s="377"/>
      <c r="I35" s="335">
        <v>0</v>
      </c>
      <c r="J35" s="42">
        <v>1</v>
      </c>
      <c r="K35" s="377">
        <v>117520.8</v>
      </c>
      <c r="L35" s="331">
        <v>9.8515283924148142E-2</v>
      </c>
      <c r="M35" s="331">
        <v>0.14619883040935672</v>
      </c>
    </row>
    <row r="36" spans="1:13">
      <c r="A36" s="357" t="s">
        <v>52</v>
      </c>
      <c r="B36" s="355" t="s">
        <v>53</v>
      </c>
      <c r="C36" s="44">
        <v>1</v>
      </c>
      <c r="D36" s="378">
        <v>150112</v>
      </c>
      <c r="E36" s="44"/>
      <c r="F36" s="378"/>
      <c r="G36" s="44"/>
      <c r="H36" s="378"/>
      <c r="I36" s="336">
        <v>0</v>
      </c>
      <c r="J36" s="44">
        <v>1</v>
      </c>
      <c r="K36" s="378">
        <v>150112</v>
      </c>
      <c r="L36" s="332">
        <v>0.1258358205562056</v>
      </c>
      <c r="M36" s="332">
        <v>0.14619883040935672</v>
      </c>
    </row>
    <row r="37" spans="1:13">
      <c r="A37" s="356" t="s">
        <v>54</v>
      </c>
      <c r="B37" s="354" t="s">
        <v>55</v>
      </c>
      <c r="C37" s="42">
        <v>1</v>
      </c>
      <c r="D37" s="377">
        <v>390000</v>
      </c>
      <c r="E37" s="42"/>
      <c r="F37" s="377"/>
      <c r="G37" s="42"/>
      <c r="H37" s="377"/>
      <c r="I37" s="335">
        <v>0</v>
      </c>
      <c r="J37" s="42">
        <v>1</v>
      </c>
      <c r="K37" s="377">
        <v>390000</v>
      </c>
      <c r="L37" s="331">
        <v>0.32692902643972621</v>
      </c>
      <c r="M37" s="331">
        <v>0.14619883040935672</v>
      </c>
    </row>
    <row r="38" spans="1:13" ht="21">
      <c r="A38" s="357" t="s">
        <v>571</v>
      </c>
      <c r="B38" s="355" t="s">
        <v>572</v>
      </c>
      <c r="C38" s="44">
        <v>1</v>
      </c>
      <c r="D38" s="378">
        <v>118283</v>
      </c>
      <c r="E38" s="44"/>
      <c r="F38" s="378"/>
      <c r="G38" s="44"/>
      <c r="H38" s="378"/>
      <c r="I38" s="336">
        <v>0</v>
      </c>
      <c r="J38" s="44">
        <v>1</v>
      </c>
      <c r="K38" s="378">
        <v>118283</v>
      </c>
      <c r="L38" s="332">
        <v>9.9154220600949056E-2</v>
      </c>
      <c r="M38" s="332">
        <v>0.14619883040935672</v>
      </c>
    </row>
    <row r="39" spans="1:13" ht="31.2">
      <c r="A39" s="356" t="s">
        <v>56</v>
      </c>
      <c r="B39" s="354" t="s">
        <v>57</v>
      </c>
      <c r="C39" s="42">
        <v>4</v>
      </c>
      <c r="D39" s="377">
        <v>734110</v>
      </c>
      <c r="E39" s="42"/>
      <c r="F39" s="377"/>
      <c r="G39" s="42"/>
      <c r="H39" s="377"/>
      <c r="I39" s="335">
        <v>0</v>
      </c>
      <c r="J39" s="42">
        <v>4</v>
      </c>
      <c r="K39" s="377">
        <v>734110</v>
      </c>
      <c r="L39" s="331">
        <v>0.61538940410171128</v>
      </c>
      <c r="M39" s="331">
        <v>0.58479532163742687</v>
      </c>
    </row>
    <row r="40" spans="1:13">
      <c r="A40" s="357" t="s">
        <v>522</v>
      </c>
      <c r="B40" s="355" t="s">
        <v>523</v>
      </c>
      <c r="C40" s="44">
        <v>5</v>
      </c>
      <c r="D40" s="378">
        <v>723564</v>
      </c>
      <c r="E40" s="44"/>
      <c r="F40" s="378"/>
      <c r="G40" s="44"/>
      <c r="H40" s="378"/>
      <c r="I40" s="336">
        <v>0</v>
      </c>
      <c r="J40" s="44">
        <v>5</v>
      </c>
      <c r="K40" s="378">
        <v>723564</v>
      </c>
      <c r="L40" s="332">
        <v>0.60654890791495908</v>
      </c>
      <c r="M40" s="332">
        <v>0.73099415204678364</v>
      </c>
    </row>
    <row r="41" spans="1:13">
      <c r="A41" s="356" t="s">
        <v>60</v>
      </c>
      <c r="B41" s="354" t="s">
        <v>61</v>
      </c>
      <c r="C41" s="42">
        <v>25</v>
      </c>
      <c r="D41" s="377">
        <v>2981159.02</v>
      </c>
      <c r="E41" s="42"/>
      <c r="F41" s="377"/>
      <c r="G41" s="42"/>
      <c r="H41" s="377"/>
      <c r="I41" s="335">
        <v>0</v>
      </c>
      <c r="J41" s="42">
        <v>25</v>
      </c>
      <c r="K41" s="377">
        <v>2981159.02</v>
      </c>
      <c r="L41" s="331">
        <v>2.4990446565913031</v>
      </c>
      <c r="M41" s="331">
        <v>3.6549707602339181</v>
      </c>
    </row>
    <row r="42" spans="1:13">
      <c r="A42" s="357" t="s">
        <v>62</v>
      </c>
      <c r="B42" s="355" t="s">
        <v>63</v>
      </c>
      <c r="C42" s="44">
        <v>5</v>
      </c>
      <c r="D42" s="378">
        <v>894002.96000000008</v>
      </c>
      <c r="E42" s="44"/>
      <c r="F42" s="378"/>
      <c r="G42" s="44"/>
      <c r="H42" s="378"/>
      <c r="I42" s="336">
        <v>0</v>
      </c>
      <c r="J42" s="44">
        <v>5</v>
      </c>
      <c r="K42" s="378">
        <v>894002.96000000008</v>
      </c>
      <c r="L42" s="332">
        <v>0.74942440345393213</v>
      </c>
      <c r="M42" s="332">
        <v>0.73099415204678364</v>
      </c>
    </row>
    <row r="43" spans="1:13">
      <c r="A43" s="356" t="s">
        <v>64</v>
      </c>
      <c r="B43" s="354" t="s">
        <v>65</v>
      </c>
      <c r="C43" s="42">
        <v>1</v>
      </c>
      <c r="D43" s="377">
        <v>99920</v>
      </c>
      <c r="E43" s="42"/>
      <c r="F43" s="377"/>
      <c r="G43" s="42"/>
      <c r="H43" s="377"/>
      <c r="I43" s="335">
        <v>0</v>
      </c>
      <c r="J43" s="42">
        <v>1</v>
      </c>
      <c r="K43" s="377">
        <v>99920</v>
      </c>
      <c r="L43" s="331">
        <v>8.3760893132967792E-2</v>
      </c>
      <c r="M43" s="331">
        <v>0.14619883040935672</v>
      </c>
    </row>
    <row r="44" spans="1:13" ht="21">
      <c r="A44" s="357" t="s">
        <v>66</v>
      </c>
      <c r="B44" s="355" t="s">
        <v>67</v>
      </c>
      <c r="C44" s="44">
        <v>2</v>
      </c>
      <c r="D44" s="378">
        <v>364350</v>
      </c>
      <c r="E44" s="44"/>
      <c r="F44" s="378"/>
      <c r="G44" s="44"/>
      <c r="H44" s="378"/>
      <c r="I44" s="336">
        <v>0</v>
      </c>
      <c r="J44" s="44">
        <v>2</v>
      </c>
      <c r="K44" s="378">
        <v>364350</v>
      </c>
      <c r="L44" s="332">
        <v>0.30542715585465191</v>
      </c>
      <c r="M44" s="332">
        <v>0.29239766081871343</v>
      </c>
    </row>
    <row r="45" spans="1:13">
      <c r="A45" s="356" t="s">
        <v>68</v>
      </c>
      <c r="B45" s="354" t="s">
        <v>69</v>
      </c>
      <c r="C45" s="42">
        <v>31</v>
      </c>
      <c r="D45" s="377">
        <v>8660812</v>
      </c>
      <c r="E45" s="42"/>
      <c r="F45" s="377"/>
      <c r="G45" s="42"/>
      <c r="H45" s="377"/>
      <c r="I45" s="335">
        <v>0</v>
      </c>
      <c r="J45" s="42">
        <v>31</v>
      </c>
      <c r="K45" s="377">
        <v>8660812</v>
      </c>
      <c r="L45" s="331">
        <v>7.260181629070507</v>
      </c>
      <c r="M45" s="331">
        <v>4.5321637426900585</v>
      </c>
    </row>
    <row r="46" spans="1:13" ht="21">
      <c r="A46" s="357" t="s">
        <v>468</v>
      </c>
      <c r="B46" s="355" t="s">
        <v>469</v>
      </c>
      <c r="C46" s="44">
        <v>6</v>
      </c>
      <c r="D46" s="378">
        <v>720008.6</v>
      </c>
      <c r="E46" s="44"/>
      <c r="F46" s="378"/>
      <c r="G46" s="44"/>
      <c r="H46" s="378"/>
      <c r="I46" s="336">
        <v>0</v>
      </c>
      <c r="J46" s="44">
        <v>6</v>
      </c>
      <c r="K46" s="378">
        <v>720008.6</v>
      </c>
      <c r="L46" s="332">
        <v>0.60356848878520575</v>
      </c>
      <c r="M46" s="332">
        <v>0.8771929824561403</v>
      </c>
    </row>
    <row r="47" spans="1:13" ht="21">
      <c r="A47" s="356" t="s">
        <v>70</v>
      </c>
      <c r="B47" s="354" t="s">
        <v>71</v>
      </c>
      <c r="C47" s="42">
        <v>3</v>
      </c>
      <c r="D47" s="377">
        <v>463446.99</v>
      </c>
      <c r="E47" s="42"/>
      <c r="F47" s="377"/>
      <c r="G47" s="42"/>
      <c r="H47" s="377"/>
      <c r="I47" s="335">
        <v>0</v>
      </c>
      <c r="J47" s="42">
        <v>3</v>
      </c>
      <c r="K47" s="377">
        <v>463446.99</v>
      </c>
      <c r="L47" s="331">
        <v>0.38849813653108084</v>
      </c>
      <c r="M47" s="331">
        <v>0.43859649122807015</v>
      </c>
    </row>
    <row r="48" spans="1:13">
      <c r="A48" s="357" t="s">
        <v>488</v>
      </c>
      <c r="B48" s="355" t="s">
        <v>489</v>
      </c>
      <c r="C48" s="44">
        <v>2</v>
      </c>
      <c r="D48" s="378">
        <v>384859.98</v>
      </c>
      <c r="E48" s="44"/>
      <c r="F48" s="378"/>
      <c r="G48" s="44"/>
      <c r="H48" s="378"/>
      <c r="I48" s="336">
        <v>0</v>
      </c>
      <c r="J48" s="44">
        <v>2</v>
      </c>
      <c r="K48" s="378">
        <v>384859.98</v>
      </c>
      <c r="L48" s="332">
        <v>0.32262025276157047</v>
      </c>
      <c r="M48" s="332">
        <v>0.29239766081871343</v>
      </c>
    </row>
    <row r="49" spans="1:13">
      <c r="A49" s="356" t="s">
        <v>701</v>
      </c>
      <c r="B49" s="354" t="s">
        <v>702</v>
      </c>
      <c r="C49" s="42">
        <v>1</v>
      </c>
      <c r="D49" s="377">
        <v>370257</v>
      </c>
      <c r="E49" s="42"/>
      <c r="F49" s="377"/>
      <c r="G49" s="42"/>
      <c r="H49" s="377"/>
      <c r="I49" s="335">
        <v>0</v>
      </c>
      <c r="J49" s="42">
        <v>1</v>
      </c>
      <c r="K49" s="377">
        <v>370257</v>
      </c>
      <c r="L49" s="331">
        <v>0.31037887318588125</v>
      </c>
      <c r="M49" s="331">
        <v>0.14619883040935672</v>
      </c>
    </row>
    <row r="50" spans="1:13">
      <c r="A50" s="357" t="s">
        <v>547</v>
      </c>
      <c r="B50" s="355" t="s">
        <v>548</v>
      </c>
      <c r="C50" s="44">
        <v>1</v>
      </c>
      <c r="D50" s="378">
        <v>272172</v>
      </c>
      <c r="E50" s="44"/>
      <c r="F50" s="378"/>
      <c r="G50" s="44"/>
      <c r="H50" s="378"/>
      <c r="I50" s="336">
        <v>0</v>
      </c>
      <c r="J50" s="44">
        <v>1</v>
      </c>
      <c r="K50" s="378">
        <v>272172</v>
      </c>
      <c r="L50" s="332">
        <v>0.22815622303629013</v>
      </c>
      <c r="M50" s="332">
        <v>0.14619883040935672</v>
      </c>
    </row>
    <row r="51" spans="1:13">
      <c r="A51" s="356" t="s">
        <v>490</v>
      </c>
      <c r="B51" s="354" t="s">
        <v>491</v>
      </c>
      <c r="C51" s="42">
        <v>1</v>
      </c>
      <c r="D51" s="377">
        <v>145500</v>
      </c>
      <c r="E51" s="42"/>
      <c r="F51" s="377"/>
      <c r="G51" s="42"/>
      <c r="H51" s="377"/>
      <c r="I51" s="335">
        <v>0</v>
      </c>
      <c r="J51" s="42">
        <v>1</v>
      </c>
      <c r="K51" s="377">
        <v>145500</v>
      </c>
      <c r="L51" s="331">
        <v>0.12196967524866707</v>
      </c>
      <c r="M51" s="331">
        <v>0.14619883040935672</v>
      </c>
    </row>
    <row r="52" spans="1:13">
      <c r="A52" s="357" t="s">
        <v>72</v>
      </c>
      <c r="B52" s="355" t="s">
        <v>73</v>
      </c>
      <c r="C52" s="44">
        <v>3</v>
      </c>
      <c r="D52" s="378">
        <v>208400</v>
      </c>
      <c r="E52" s="44"/>
      <c r="F52" s="378"/>
      <c r="G52" s="44"/>
      <c r="H52" s="378"/>
      <c r="I52" s="336">
        <v>0</v>
      </c>
      <c r="J52" s="44">
        <v>3</v>
      </c>
      <c r="K52" s="378">
        <v>208400</v>
      </c>
      <c r="L52" s="332">
        <v>0.17469745925651009</v>
      </c>
      <c r="M52" s="332">
        <v>0.43859649122807015</v>
      </c>
    </row>
    <row r="53" spans="1:13">
      <c r="A53" s="356" t="s">
        <v>74</v>
      </c>
      <c r="B53" s="354" t="s">
        <v>75</v>
      </c>
      <c r="C53" s="42">
        <v>1</v>
      </c>
      <c r="D53" s="377">
        <v>248490</v>
      </c>
      <c r="E53" s="42"/>
      <c r="F53" s="377"/>
      <c r="G53" s="42"/>
      <c r="H53" s="377"/>
      <c r="I53" s="335">
        <v>0</v>
      </c>
      <c r="J53" s="42">
        <v>1</v>
      </c>
      <c r="K53" s="377">
        <v>248490</v>
      </c>
      <c r="L53" s="331">
        <v>0.208304086615404</v>
      </c>
      <c r="M53" s="331">
        <v>0.14619883040935672</v>
      </c>
    </row>
    <row r="54" spans="1:13" ht="21">
      <c r="A54" s="357" t="s">
        <v>76</v>
      </c>
      <c r="B54" s="355" t="s">
        <v>77</v>
      </c>
      <c r="C54" s="44">
        <v>1</v>
      </c>
      <c r="D54" s="378">
        <v>91558.8</v>
      </c>
      <c r="E54" s="44"/>
      <c r="F54" s="378"/>
      <c r="G54" s="44"/>
      <c r="H54" s="378"/>
      <c r="I54" s="336">
        <v>0</v>
      </c>
      <c r="J54" s="44">
        <v>1</v>
      </c>
      <c r="K54" s="378">
        <v>91558.8</v>
      </c>
      <c r="L54" s="332">
        <v>7.6751870117922061E-2</v>
      </c>
      <c r="M54" s="332">
        <v>0.14619883040935672</v>
      </c>
    </row>
    <row r="55" spans="1:13">
      <c r="A55" s="356" t="s">
        <v>80</v>
      </c>
      <c r="B55" s="354" t="s">
        <v>81</v>
      </c>
      <c r="C55" s="42">
        <v>33</v>
      </c>
      <c r="D55" s="377">
        <v>4414651.2</v>
      </c>
      <c r="E55" s="42"/>
      <c r="F55" s="377"/>
      <c r="G55" s="42"/>
      <c r="H55" s="377"/>
      <c r="I55" s="335">
        <v>0</v>
      </c>
      <c r="J55" s="42">
        <v>33</v>
      </c>
      <c r="K55" s="377">
        <v>4414651.2</v>
      </c>
      <c r="L55" s="331">
        <v>3.7007118432999202</v>
      </c>
      <c r="M55" s="331">
        <v>4.8245614035087723</v>
      </c>
    </row>
    <row r="56" spans="1:13">
      <c r="A56" s="357" t="s">
        <v>82</v>
      </c>
      <c r="B56" s="355" t="s">
        <v>83</v>
      </c>
      <c r="C56" s="44">
        <v>7</v>
      </c>
      <c r="D56" s="378">
        <v>685749.86</v>
      </c>
      <c r="E56" s="44"/>
      <c r="F56" s="378"/>
      <c r="G56" s="44"/>
      <c r="H56" s="378"/>
      <c r="I56" s="336">
        <v>0</v>
      </c>
      <c r="J56" s="44">
        <v>7</v>
      </c>
      <c r="K56" s="378">
        <v>685749.86</v>
      </c>
      <c r="L56" s="332">
        <v>0.57485008746404753</v>
      </c>
      <c r="M56" s="332">
        <v>1.0233918128654971</v>
      </c>
    </row>
    <row r="57" spans="1:13">
      <c r="A57" s="356" t="s">
        <v>703</v>
      </c>
      <c r="B57" s="354" t="s">
        <v>704</v>
      </c>
      <c r="C57" s="42">
        <v>1</v>
      </c>
      <c r="D57" s="377">
        <v>225800</v>
      </c>
      <c r="E57" s="42"/>
      <c r="F57" s="377"/>
      <c r="G57" s="42"/>
      <c r="H57" s="377"/>
      <c r="I57" s="335">
        <v>0</v>
      </c>
      <c r="J57" s="42">
        <v>1</v>
      </c>
      <c r="K57" s="377">
        <v>225800</v>
      </c>
      <c r="L57" s="331">
        <v>0.18928352351305172</v>
      </c>
      <c r="M57" s="331">
        <v>0.14619883040935672</v>
      </c>
    </row>
    <row r="58" spans="1:13">
      <c r="A58" s="357" t="s">
        <v>492</v>
      </c>
      <c r="B58" s="355" t="s">
        <v>493</v>
      </c>
      <c r="C58" s="44">
        <v>2</v>
      </c>
      <c r="D58" s="378">
        <v>194102.39999999999</v>
      </c>
      <c r="E58" s="44"/>
      <c r="F58" s="378"/>
      <c r="G58" s="44"/>
      <c r="H58" s="378"/>
      <c r="I58" s="336">
        <v>0</v>
      </c>
      <c r="J58" s="44">
        <v>2</v>
      </c>
      <c r="K58" s="378">
        <v>194102.39999999999</v>
      </c>
      <c r="L58" s="332">
        <v>0.16271207349131875</v>
      </c>
      <c r="M58" s="332">
        <v>0.29239766081871343</v>
      </c>
    </row>
    <row r="59" spans="1:13">
      <c r="A59" s="356" t="s">
        <v>470</v>
      </c>
      <c r="B59" s="354" t="s">
        <v>471</v>
      </c>
      <c r="C59" s="42">
        <v>28</v>
      </c>
      <c r="D59" s="377">
        <v>2021123.8</v>
      </c>
      <c r="E59" s="42"/>
      <c r="F59" s="377"/>
      <c r="G59" s="42"/>
      <c r="H59" s="377"/>
      <c r="I59" s="335">
        <v>0</v>
      </c>
      <c r="J59" s="42">
        <v>28</v>
      </c>
      <c r="K59" s="377">
        <v>2021123.8</v>
      </c>
      <c r="L59" s="331">
        <v>1.6942667596106664</v>
      </c>
      <c r="M59" s="331">
        <v>4.0935672514619883</v>
      </c>
    </row>
    <row r="60" spans="1:13">
      <c r="A60" s="357" t="s">
        <v>84</v>
      </c>
      <c r="B60" s="355" t="s">
        <v>85</v>
      </c>
      <c r="C60" s="44">
        <v>2</v>
      </c>
      <c r="D60" s="378">
        <v>217545.68</v>
      </c>
      <c r="E60" s="44"/>
      <c r="F60" s="378"/>
      <c r="G60" s="44"/>
      <c r="H60" s="378"/>
      <c r="I60" s="336">
        <v>0</v>
      </c>
      <c r="J60" s="44">
        <v>2</v>
      </c>
      <c r="K60" s="378">
        <v>217545.68</v>
      </c>
      <c r="L60" s="332">
        <v>0.18236409581684157</v>
      </c>
      <c r="M60" s="332">
        <v>0.29239766081871343</v>
      </c>
    </row>
    <row r="61" spans="1:13">
      <c r="A61" s="356" t="s">
        <v>431</v>
      </c>
      <c r="B61" s="354" t="s">
        <v>432</v>
      </c>
      <c r="C61" s="42">
        <v>1</v>
      </c>
      <c r="D61" s="377">
        <v>92680</v>
      </c>
      <c r="E61" s="42"/>
      <c r="F61" s="377"/>
      <c r="G61" s="42"/>
      <c r="H61" s="377"/>
      <c r="I61" s="335">
        <v>0</v>
      </c>
      <c r="J61" s="42">
        <v>1</v>
      </c>
      <c r="K61" s="377">
        <v>92680</v>
      </c>
      <c r="L61" s="331">
        <v>7.7691749154958523E-2</v>
      </c>
      <c r="M61" s="331">
        <v>0.14619883040935672</v>
      </c>
    </row>
    <row r="62" spans="1:13" ht="21">
      <c r="A62" s="357" t="s">
        <v>472</v>
      </c>
      <c r="B62" s="355" t="s">
        <v>473</v>
      </c>
      <c r="C62" s="44">
        <v>1</v>
      </c>
      <c r="D62" s="378">
        <v>307629.48</v>
      </c>
      <c r="E62" s="44"/>
      <c r="F62" s="378"/>
      <c r="G62" s="44"/>
      <c r="H62" s="378"/>
      <c r="I62" s="336">
        <v>0</v>
      </c>
      <c r="J62" s="44">
        <v>1</v>
      </c>
      <c r="K62" s="378">
        <v>307629.48</v>
      </c>
      <c r="L62" s="332">
        <v>0.25787950359117751</v>
      </c>
      <c r="M62" s="332">
        <v>0.14619883040935672</v>
      </c>
    </row>
    <row r="63" spans="1:13" ht="21">
      <c r="A63" s="356" t="s">
        <v>419</v>
      </c>
      <c r="B63" s="354" t="s">
        <v>420</v>
      </c>
      <c r="C63" s="42">
        <v>1</v>
      </c>
      <c r="D63" s="377">
        <v>480000</v>
      </c>
      <c r="E63" s="42"/>
      <c r="F63" s="377"/>
      <c r="G63" s="42"/>
      <c r="H63" s="377"/>
      <c r="I63" s="335">
        <v>0</v>
      </c>
      <c r="J63" s="42">
        <v>1</v>
      </c>
      <c r="K63" s="377">
        <v>480000</v>
      </c>
      <c r="L63" s="331">
        <v>0.40237418638735528</v>
      </c>
      <c r="M63" s="331">
        <v>0.14619883040935672</v>
      </c>
    </row>
    <row r="64" spans="1:13">
      <c r="A64" s="357" t="s">
        <v>421</v>
      </c>
      <c r="B64" s="355" t="s">
        <v>422</v>
      </c>
      <c r="C64" s="44">
        <v>1</v>
      </c>
      <c r="D64" s="378">
        <v>251000</v>
      </c>
      <c r="E64" s="44"/>
      <c r="F64" s="378"/>
      <c r="G64" s="44"/>
      <c r="H64" s="378"/>
      <c r="I64" s="336">
        <v>0</v>
      </c>
      <c r="J64" s="44">
        <v>1</v>
      </c>
      <c r="K64" s="378">
        <v>251000</v>
      </c>
      <c r="L64" s="332">
        <v>0.21040816829838788</v>
      </c>
      <c r="M64" s="332">
        <v>0.14619883040935672</v>
      </c>
    </row>
    <row r="65" spans="1:13">
      <c r="A65" s="356" t="s">
        <v>86</v>
      </c>
      <c r="B65" s="354" t="s">
        <v>87</v>
      </c>
      <c r="C65" s="42">
        <v>3</v>
      </c>
      <c r="D65" s="377">
        <v>17736</v>
      </c>
      <c r="E65" s="42"/>
      <c r="F65" s="377"/>
      <c r="G65" s="42"/>
      <c r="H65" s="377"/>
      <c r="I65" s="335">
        <v>0</v>
      </c>
      <c r="J65" s="42">
        <v>3</v>
      </c>
      <c r="K65" s="377">
        <v>17736</v>
      </c>
      <c r="L65" s="331">
        <v>1.4867726187012778E-2</v>
      </c>
      <c r="M65" s="331">
        <v>0.43859649122807015</v>
      </c>
    </row>
    <row r="66" spans="1:13" ht="21">
      <c r="A66" s="357" t="s">
        <v>705</v>
      </c>
      <c r="B66" s="355" t="s">
        <v>706</v>
      </c>
      <c r="C66" s="44">
        <v>1</v>
      </c>
      <c r="D66" s="378">
        <v>94288</v>
      </c>
      <c r="E66" s="44"/>
      <c r="F66" s="378"/>
      <c r="G66" s="44"/>
      <c r="H66" s="378"/>
      <c r="I66" s="336">
        <v>0</v>
      </c>
      <c r="J66" s="44">
        <v>1</v>
      </c>
      <c r="K66" s="378">
        <v>94288</v>
      </c>
      <c r="L66" s="332">
        <v>7.9039702679356158E-2</v>
      </c>
      <c r="M66" s="332">
        <v>0.14619883040935672</v>
      </c>
    </row>
    <row r="67" spans="1:13">
      <c r="A67" s="356" t="s">
        <v>88</v>
      </c>
      <c r="B67" s="354" t="s">
        <v>89</v>
      </c>
      <c r="C67" s="42">
        <v>9</v>
      </c>
      <c r="D67" s="377">
        <v>951249.18</v>
      </c>
      <c r="E67" s="42"/>
      <c r="F67" s="377"/>
      <c r="G67" s="42"/>
      <c r="H67" s="377"/>
      <c r="I67" s="335">
        <v>0</v>
      </c>
      <c r="J67" s="42">
        <v>9</v>
      </c>
      <c r="K67" s="377">
        <v>951249.18</v>
      </c>
      <c r="L67" s="331">
        <v>0.797412739279456</v>
      </c>
      <c r="M67" s="331">
        <v>1.3157894736842106</v>
      </c>
    </row>
    <row r="68" spans="1:13">
      <c r="A68" s="357" t="s">
        <v>435</v>
      </c>
      <c r="B68" s="355" t="s">
        <v>436</v>
      </c>
      <c r="C68" s="44">
        <v>2</v>
      </c>
      <c r="D68" s="378">
        <v>358400</v>
      </c>
      <c r="E68" s="44"/>
      <c r="F68" s="378"/>
      <c r="G68" s="44"/>
      <c r="H68" s="378"/>
      <c r="I68" s="336">
        <v>0</v>
      </c>
      <c r="J68" s="44">
        <v>2</v>
      </c>
      <c r="K68" s="378">
        <v>358400</v>
      </c>
      <c r="L68" s="332">
        <v>0.30043939250255863</v>
      </c>
      <c r="M68" s="332">
        <v>0.29239766081871343</v>
      </c>
    </row>
    <row r="69" spans="1:13">
      <c r="A69" s="356" t="s">
        <v>92</v>
      </c>
      <c r="B69" s="354" t="s">
        <v>93</v>
      </c>
      <c r="C69" s="42">
        <v>8</v>
      </c>
      <c r="D69" s="377">
        <v>2759603.3200000003</v>
      </c>
      <c r="E69" s="42"/>
      <c r="F69" s="377"/>
      <c r="G69" s="42"/>
      <c r="H69" s="377"/>
      <c r="I69" s="335">
        <v>0</v>
      </c>
      <c r="J69" s="42">
        <v>8</v>
      </c>
      <c r="K69" s="377">
        <v>2759603.3200000003</v>
      </c>
      <c r="L69" s="331">
        <v>2.3133190429934261</v>
      </c>
      <c r="M69" s="331">
        <v>1.1695906432748537</v>
      </c>
    </row>
    <row r="70" spans="1:13">
      <c r="A70" s="357" t="s">
        <v>94</v>
      </c>
      <c r="B70" s="355" t="s">
        <v>95</v>
      </c>
      <c r="C70" s="44">
        <v>5</v>
      </c>
      <c r="D70" s="378">
        <v>2182198.62</v>
      </c>
      <c r="E70" s="44"/>
      <c r="F70" s="378"/>
      <c r="G70" s="44"/>
      <c r="H70" s="378"/>
      <c r="I70" s="336">
        <v>0</v>
      </c>
      <c r="J70" s="44">
        <v>5</v>
      </c>
      <c r="K70" s="378">
        <v>2182198.62</v>
      </c>
      <c r="L70" s="332">
        <v>1.8292924880377281</v>
      </c>
      <c r="M70" s="332">
        <v>0.73099415204678364</v>
      </c>
    </row>
    <row r="71" spans="1:13" ht="21">
      <c r="A71" s="356" t="s">
        <v>96</v>
      </c>
      <c r="B71" s="354" t="s">
        <v>97</v>
      </c>
      <c r="C71" s="42">
        <v>81</v>
      </c>
      <c r="D71" s="377">
        <v>34855643.82</v>
      </c>
      <c r="E71" s="42">
        <v>8</v>
      </c>
      <c r="F71" s="377">
        <v>457257.91000000003</v>
      </c>
      <c r="G71" s="42"/>
      <c r="H71" s="377"/>
      <c r="I71" s="335">
        <v>0</v>
      </c>
      <c r="J71" s="42">
        <v>89</v>
      </c>
      <c r="K71" s="377">
        <v>35312901.730000004</v>
      </c>
      <c r="L71" s="331">
        <v>29.602083547052882</v>
      </c>
      <c r="M71" s="331">
        <v>13.011695906432749</v>
      </c>
    </row>
    <row r="72" spans="1:13">
      <c r="A72" s="357" t="s">
        <v>98</v>
      </c>
      <c r="B72" s="355" t="s">
        <v>99</v>
      </c>
      <c r="C72" s="44">
        <v>10</v>
      </c>
      <c r="D72" s="378">
        <v>6245697.4199999999</v>
      </c>
      <c r="E72" s="44"/>
      <c r="F72" s="378"/>
      <c r="G72" s="44"/>
      <c r="H72" s="378"/>
      <c r="I72" s="336">
        <v>0</v>
      </c>
      <c r="J72" s="44">
        <v>10</v>
      </c>
      <c r="K72" s="378">
        <v>6245697.4199999999</v>
      </c>
      <c r="L72" s="332">
        <v>5.2356404537377168</v>
      </c>
      <c r="M72" s="332">
        <v>1.4619883040935673</v>
      </c>
    </row>
    <row r="73" spans="1:13">
      <c r="A73" s="356" t="s">
        <v>100</v>
      </c>
      <c r="B73" s="354" t="s">
        <v>101</v>
      </c>
      <c r="C73" s="42">
        <v>26</v>
      </c>
      <c r="D73" s="377">
        <v>9452139.2300000004</v>
      </c>
      <c r="E73" s="42"/>
      <c r="F73" s="377"/>
      <c r="G73" s="42"/>
      <c r="H73" s="377"/>
      <c r="I73" s="335">
        <v>0</v>
      </c>
      <c r="J73" s="42">
        <v>26</v>
      </c>
      <c r="K73" s="377">
        <v>9452139.2300000004</v>
      </c>
      <c r="L73" s="331">
        <v>7.9235350672734439</v>
      </c>
      <c r="M73" s="331">
        <v>3.801169590643275</v>
      </c>
    </row>
    <row r="74" spans="1:13">
      <c r="A74" s="357" t="s">
        <v>102</v>
      </c>
      <c r="B74" s="355" t="s">
        <v>103</v>
      </c>
      <c r="C74" s="44">
        <v>5</v>
      </c>
      <c r="D74" s="378">
        <v>2210562</v>
      </c>
      <c r="E74" s="44"/>
      <c r="F74" s="378"/>
      <c r="G74" s="44"/>
      <c r="H74" s="378"/>
      <c r="I74" s="336">
        <v>0</v>
      </c>
      <c r="J74" s="44">
        <v>5</v>
      </c>
      <c r="K74" s="378">
        <v>2210562</v>
      </c>
      <c r="L74" s="332">
        <v>1.8530689296016769</v>
      </c>
      <c r="M74" s="332">
        <v>0.73099415204678364</v>
      </c>
    </row>
    <row r="75" spans="1:13">
      <c r="A75" s="356" t="s">
        <v>441</v>
      </c>
      <c r="B75" s="354" t="s">
        <v>442</v>
      </c>
      <c r="C75" s="42">
        <v>1</v>
      </c>
      <c r="D75" s="377">
        <v>100000</v>
      </c>
      <c r="E75" s="42"/>
      <c r="F75" s="377"/>
      <c r="G75" s="42"/>
      <c r="H75" s="377"/>
      <c r="I75" s="335">
        <v>0</v>
      </c>
      <c r="J75" s="42">
        <v>1</v>
      </c>
      <c r="K75" s="377">
        <v>100000</v>
      </c>
      <c r="L75" s="331">
        <v>8.3827955497365686E-2</v>
      </c>
      <c r="M75" s="331">
        <v>0.14619883040935672</v>
      </c>
    </row>
    <row r="76" spans="1:13">
      <c r="A76" s="357" t="s">
        <v>643</v>
      </c>
      <c r="B76" s="355" t="s">
        <v>644</v>
      </c>
      <c r="C76" s="44">
        <v>2</v>
      </c>
      <c r="D76" s="378">
        <v>383463.2</v>
      </c>
      <c r="E76" s="44"/>
      <c r="F76" s="378"/>
      <c r="G76" s="44"/>
      <c r="H76" s="378"/>
      <c r="I76" s="336">
        <v>0</v>
      </c>
      <c r="J76" s="44">
        <v>2</v>
      </c>
      <c r="K76" s="378">
        <v>383463.2</v>
      </c>
      <c r="L76" s="332">
        <v>0.32144936064477436</v>
      </c>
      <c r="M76" s="332">
        <v>0.29239766081871343</v>
      </c>
    </row>
    <row r="77" spans="1:13">
      <c r="A77" s="356" t="s">
        <v>645</v>
      </c>
      <c r="B77" s="354" t="s">
        <v>646</v>
      </c>
      <c r="C77" s="42">
        <v>1</v>
      </c>
      <c r="D77" s="377">
        <v>414960</v>
      </c>
      <c r="E77" s="42"/>
      <c r="F77" s="377"/>
      <c r="G77" s="42"/>
      <c r="H77" s="377"/>
      <c r="I77" s="335">
        <v>0</v>
      </c>
      <c r="J77" s="42">
        <v>1</v>
      </c>
      <c r="K77" s="377">
        <v>414960</v>
      </c>
      <c r="L77" s="331">
        <v>0.34785248413186864</v>
      </c>
      <c r="M77" s="331">
        <v>0.14619883040935672</v>
      </c>
    </row>
    <row r="78" spans="1:13">
      <c r="A78" s="357" t="s">
        <v>647</v>
      </c>
      <c r="B78" s="355" t="s">
        <v>648</v>
      </c>
      <c r="C78" s="44">
        <v>1</v>
      </c>
      <c r="D78" s="378">
        <v>47160</v>
      </c>
      <c r="E78" s="44"/>
      <c r="F78" s="378"/>
      <c r="G78" s="44"/>
      <c r="H78" s="378"/>
      <c r="I78" s="336">
        <v>0</v>
      </c>
      <c r="J78" s="44">
        <v>1</v>
      </c>
      <c r="K78" s="378">
        <v>47160</v>
      </c>
      <c r="L78" s="332">
        <v>3.9533263812557659E-2</v>
      </c>
      <c r="M78" s="332">
        <v>0.14619883040935672</v>
      </c>
    </row>
    <row r="79" spans="1:13" ht="31.2">
      <c r="A79" s="356" t="s">
        <v>106</v>
      </c>
      <c r="B79" s="354" t="s">
        <v>107</v>
      </c>
      <c r="C79" s="42">
        <v>5</v>
      </c>
      <c r="D79" s="377">
        <v>875925.28</v>
      </c>
      <c r="E79" s="42"/>
      <c r="F79" s="377"/>
      <c r="G79" s="42"/>
      <c r="H79" s="377"/>
      <c r="I79" s="335">
        <v>0</v>
      </c>
      <c r="J79" s="42">
        <v>5</v>
      </c>
      <c r="K79" s="377">
        <v>875925.28</v>
      </c>
      <c r="L79" s="331">
        <v>0.73427025390857581</v>
      </c>
      <c r="M79" s="331">
        <v>0.73099415204678364</v>
      </c>
    </row>
    <row r="80" spans="1:13" ht="21">
      <c r="A80" s="357" t="s">
        <v>114</v>
      </c>
      <c r="B80" s="355" t="s">
        <v>115</v>
      </c>
      <c r="C80" s="44">
        <v>2</v>
      </c>
      <c r="D80" s="378">
        <v>504479.52</v>
      </c>
      <c r="E80" s="44"/>
      <c r="F80" s="378"/>
      <c r="G80" s="44"/>
      <c r="H80" s="378"/>
      <c r="I80" s="336">
        <v>0</v>
      </c>
      <c r="J80" s="44">
        <v>2</v>
      </c>
      <c r="K80" s="378">
        <v>504479.52</v>
      </c>
      <c r="L80" s="332">
        <v>0.42289486751892402</v>
      </c>
      <c r="M80" s="332">
        <v>0.29239766081871343</v>
      </c>
    </row>
    <row r="81" spans="1:13">
      <c r="A81" s="356" t="s">
        <v>577</v>
      </c>
      <c r="B81" s="354" t="s">
        <v>578</v>
      </c>
      <c r="C81" s="42">
        <v>2</v>
      </c>
      <c r="D81" s="377">
        <v>140734.79999999999</v>
      </c>
      <c r="E81" s="42"/>
      <c r="F81" s="377"/>
      <c r="G81" s="42"/>
      <c r="H81" s="377"/>
      <c r="I81" s="335">
        <v>0</v>
      </c>
      <c r="J81" s="42">
        <v>2</v>
      </c>
      <c r="K81" s="377">
        <v>140734.79999999999</v>
      </c>
      <c r="L81" s="331">
        <v>0.11797510551330659</v>
      </c>
      <c r="M81" s="331">
        <v>0.29239766081871343</v>
      </c>
    </row>
    <row r="82" spans="1:13">
      <c r="A82" s="357" t="s">
        <v>124</v>
      </c>
      <c r="B82" s="355" t="s">
        <v>125</v>
      </c>
      <c r="C82" s="44">
        <v>4</v>
      </c>
      <c r="D82" s="378">
        <v>555566.64</v>
      </c>
      <c r="E82" s="44"/>
      <c r="F82" s="378"/>
      <c r="G82" s="44"/>
      <c r="H82" s="378"/>
      <c r="I82" s="336">
        <v>0</v>
      </c>
      <c r="J82" s="44">
        <v>4</v>
      </c>
      <c r="K82" s="378">
        <v>555566.64</v>
      </c>
      <c r="L82" s="332">
        <v>0.46572015573740982</v>
      </c>
      <c r="M82" s="332">
        <v>0.58479532163742687</v>
      </c>
    </row>
    <row r="83" spans="1:13">
      <c r="A83" s="356" t="s">
        <v>126</v>
      </c>
      <c r="B83" s="354" t="s">
        <v>127</v>
      </c>
      <c r="C83" s="42">
        <v>1</v>
      </c>
      <c r="D83" s="377">
        <v>137880</v>
      </c>
      <c r="E83" s="42"/>
      <c r="F83" s="377"/>
      <c r="G83" s="42"/>
      <c r="H83" s="377"/>
      <c r="I83" s="335">
        <v>0</v>
      </c>
      <c r="J83" s="42">
        <v>1</v>
      </c>
      <c r="K83" s="377">
        <v>137880</v>
      </c>
      <c r="L83" s="331">
        <v>0.11558198503976781</v>
      </c>
      <c r="M83" s="331">
        <v>0.14619883040935672</v>
      </c>
    </row>
    <row r="84" spans="1:13">
      <c r="A84" s="357" t="s">
        <v>136</v>
      </c>
      <c r="B84" s="355" t="s">
        <v>137</v>
      </c>
      <c r="C84" s="44">
        <v>5</v>
      </c>
      <c r="D84" s="378">
        <v>678720</v>
      </c>
      <c r="E84" s="44"/>
      <c r="F84" s="378"/>
      <c r="G84" s="44"/>
      <c r="H84" s="378"/>
      <c r="I84" s="336">
        <v>0</v>
      </c>
      <c r="J84" s="44">
        <v>5</v>
      </c>
      <c r="K84" s="378">
        <v>678720</v>
      </c>
      <c r="L84" s="332">
        <v>0.56895709955172036</v>
      </c>
      <c r="M84" s="332">
        <v>0.73099415204678364</v>
      </c>
    </row>
    <row r="85" spans="1:13">
      <c r="A85" s="356" t="s">
        <v>138</v>
      </c>
      <c r="B85" s="354" t="s">
        <v>139</v>
      </c>
      <c r="C85" s="42">
        <v>1</v>
      </c>
      <c r="D85" s="377">
        <v>152400</v>
      </c>
      <c r="E85" s="42"/>
      <c r="F85" s="377"/>
      <c r="G85" s="42"/>
      <c r="H85" s="377"/>
      <c r="I85" s="335">
        <v>0</v>
      </c>
      <c r="J85" s="42">
        <v>1</v>
      </c>
      <c r="K85" s="377">
        <v>152400</v>
      </c>
      <c r="L85" s="331">
        <v>0.12775380417798532</v>
      </c>
      <c r="M85" s="331">
        <v>0.14619883040935672</v>
      </c>
    </row>
    <row r="86" spans="1:13">
      <c r="A86" s="357" t="s">
        <v>140</v>
      </c>
      <c r="B86" s="355" t="s">
        <v>141</v>
      </c>
      <c r="C86" s="44">
        <v>1</v>
      </c>
      <c r="D86" s="378">
        <v>99900</v>
      </c>
      <c r="E86" s="44"/>
      <c r="F86" s="378"/>
      <c r="G86" s="44"/>
      <c r="H86" s="378"/>
      <c r="I86" s="336">
        <v>0</v>
      </c>
      <c r="J86" s="44">
        <v>1</v>
      </c>
      <c r="K86" s="378">
        <v>99900</v>
      </c>
      <c r="L86" s="332">
        <v>8.374412754186833E-2</v>
      </c>
      <c r="M86" s="332">
        <v>0.14619883040935672</v>
      </c>
    </row>
    <row r="87" spans="1:13" ht="21">
      <c r="A87" s="356" t="s">
        <v>144</v>
      </c>
      <c r="B87" s="354" t="s">
        <v>145</v>
      </c>
      <c r="C87" s="42">
        <v>3</v>
      </c>
      <c r="D87" s="377">
        <v>735330.88</v>
      </c>
      <c r="E87" s="42"/>
      <c r="F87" s="377"/>
      <c r="G87" s="42"/>
      <c r="H87" s="377"/>
      <c r="I87" s="335">
        <v>0</v>
      </c>
      <c r="J87" s="42">
        <v>3</v>
      </c>
      <c r="K87" s="377">
        <v>735330.88</v>
      </c>
      <c r="L87" s="331">
        <v>0.61641284284478748</v>
      </c>
      <c r="M87" s="331">
        <v>0.43859649122807015</v>
      </c>
    </row>
    <row r="88" spans="1:13">
      <c r="A88" s="357" t="s">
        <v>148</v>
      </c>
      <c r="B88" s="355" t="s">
        <v>149</v>
      </c>
      <c r="C88" s="44">
        <v>1</v>
      </c>
      <c r="D88" s="378">
        <v>360000</v>
      </c>
      <c r="E88" s="44"/>
      <c r="F88" s="378"/>
      <c r="G88" s="44"/>
      <c r="H88" s="378"/>
      <c r="I88" s="336">
        <v>0</v>
      </c>
      <c r="J88" s="44">
        <v>1</v>
      </c>
      <c r="K88" s="378">
        <v>360000</v>
      </c>
      <c r="L88" s="332">
        <v>0.3017806397905165</v>
      </c>
      <c r="M88" s="332">
        <v>0.14619883040935672</v>
      </c>
    </row>
    <row r="89" spans="1:13">
      <c r="A89" s="356" t="s">
        <v>498</v>
      </c>
      <c r="B89" s="354" t="s">
        <v>499</v>
      </c>
      <c r="C89" s="42">
        <v>1</v>
      </c>
      <c r="D89" s="377">
        <v>249419.15</v>
      </c>
      <c r="E89" s="42"/>
      <c r="F89" s="377"/>
      <c r="G89" s="42"/>
      <c r="H89" s="377"/>
      <c r="I89" s="335">
        <v>0</v>
      </c>
      <c r="J89" s="42">
        <v>1</v>
      </c>
      <c r="K89" s="377">
        <v>249419.15</v>
      </c>
      <c r="L89" s="331">
        <v>0.20908297406390777</v>
      </c>
      <c r="M89" s="331">
        <v>0.14619883040935672</v>
      </c>
    </row>
    <row r="90" spans="1:13" ht="21">
      <c r="A90" s="357" t="s">
        <v>158</v>
      </c>
      <c r="B90" s="355" t="s">
        <v>159</v>
      </c>
      <c r="C90" s="44">
        <v>1</v>
      </c>
      <c r="D90" s="378">
        <v>103500</v>
      </c>
      <c r="E90" s="44"/>
      <c r="F90" s="378"/>
      <c r="G90" s="44"/>
      <c r="H90" s="378"/>
      <c r="I90" s="336">
        <v>0</v>
      </c>
      <c r="J90" s="44">
        <v>1</v>
      </c>
      <c r="K90" s="378">
        <v>103500</v>
      </c>
      <c r="L90" s="332">
        <v>8.6761933939773495E-2</v>
      </c>
      <c r="M90" s="332">
        <v>0.14619883040935672</v>
      </c>
    </row>
    <row r="91" spans="1:13">
      <c r="A91" s="356" t="s">
        <v>160</v>
      </c>
      <c r="B91" s="354" t="s">
        <v>161</v>
      </c>
      <c r="C91" s="42">
        <v>7</v>
      </c>
      <c r="D91" s="377">
        <v>1942878.68</v>
      </c>
      <c r="E91" s="42"/>
      <c r="F91" s="377"/>
      <c r="G91" s="42"/>
      <c r="H91" s="377"/>
      <c r="I91" s="335">
        <v>0</v>
      </c>
      <c r="J91" s="42">
        <v>7</v>
      </c>
      <c r="K91" s="377">
        <v>1942878.68</v>
      </c>
      <c r="L91" s="331">
        <v>1.628675475238206</v>
      </c>
      <c r="M91" s="331">
        <v>1.0233918128654971</v>
      </c>
    </row>
    <row r="92" spans="1:13">
      <c r="A92" s="357" t="s">
        <v>162</v>
      </c>
      <c r="B92" s="355" t="s">
        <v>163</v>
      </c>
      <c r="C92" s="44">
        <v>1</v>
      </c>
      <c r="D92" s="378">
        <v>304968</v>
      </c>
      <c r="E92" s="44"/>
      <c r="F92" s="378"/>
      <c r="G92" s="44"/>
      <c r="H92" s="378"/>
      <c r="I92" s="336">
        <v>0</v>
      </c>
      <c r="J92" s="44">
        <v>1</v>
      </c>
      <c r="K92" s="378">
        <v>304968</v>
      </c>
      <c r="L92" s="332">
        <v>0.25564843932120618</v>
      </c>
      <c r="M92" s="332">
        <v>0.14619883040935672</v>
      </c>
    </row>
    <row r="93" spans="1:13">
      <c r="A93" s="356" t="s">
        <v>164</v>
      </c>
      <c r="B93" s="354" t="s">
        <v>165</v>
      </c>
      <c r="C93" s="42">
        <v>2</v>
      </c>
      <c r="D93" s="377">
        <v>396305.6</v>
      </c>
      <c r="E93" s="42"/>
      <c r="F93" s="377"/>
      <c r="G93" s="42">
        <v>1</v>
      </c>
      <c r="H93" s="377">
        <v>-62400</v>
      </c>
      <c r="I93" s="335">
        <v>0</v>
      </c>
      <c r="J93" s="42">
        <v>3</v>
      </c>
      <c r="K93" s="377">
        <v>333905.59999999998</v>
      </c>
      <c r="L93" s="331">
        <v>0.27990623777121187</v>
      </c>
      <c r="M93" s="331">
        <v>0.43859649122807015</v>
      </c>
    </row>
    <row r="94" spans="1:13">
      <c r="A94" s="357" t="s">
        <v>256</v>
      </c>
      <c r="B94" s="355" t="s">
        <v>257</v>
      </c>
      <c r="C94" s="44">
        <v>1</v>
      </c>
      <c r="D94" s="378">
        <v>8212.43</v>
      </c>
      <c r="E94" s="44"/>
      <c r="F94" s="378"/>
      <c r="G94" s="44"/>
      <c r="H94" s="378"/>
      <c r="I94" s="336">
        <v>0</v>
      </c>
      <c r="J94" s="44">
        <v>1</v>
      </c>
      <c r="K94" s="378">
        <v>8212.43</v>
      </c>
      <c r="L94" s="332">
        <v>6.8843121656523088E-3</v>
      </c>
      <c r="M94" s="332">
        <v>0.14619883040935672</v>
      </c>
    </row>
    <row r="95" spans="1:13">
      <c r="A95" s="356" t="s">
        <v>168</v>
      </c>
      <c r="B95" s="354" t="s">
        <v>169</v>
      </c>
      <c r="C95" s="42">
        <v>1</v>
      </c>
      <c r="D95" s="377">
        <v>54540</v>
      </c>
      <c r="E95" s="42"/>
      <c r="F95" s="377"/>
      <c r="G95" s="42"/>
      <c r="H95" s="377"/>
      <c r="I95" s="335">
        <v>0</v>
      </c>
      <c r="J95" s="42">
        <v>1</v>
      </c>
      <c r="K95" s="377">
        <v>54540</v>
      </c>
      <c r="L95" s="331">
        <v>4.5719766928263246E-2</v>
      </c>
      <c r="M95" s="331">
        <v>0.14619883040935672</v>
      </c>
    </row>
    <row r="96" spans="1:13">
      <c r="A96" s="357" t="s">
        <v>480</v>
      </c>
      <c r="B96" s="355" t="s">
        <v>481</v>
      </c>
      <c r="C96" s="44">
        <v>1</v>
      </c>
      <c r="D96" s="378">
        <v>280800</v>
      </c>
      <c r="E96" s="44"/>
      <c r="F96" s="378"/>
      <c r="G96" s="44"/>
      <c r="H96" s="378"/>
      <c r="I96" s="336">
        <v>0</v>
      </c>
      <c r="J96" s="44">
        <v>1</v>
      </c>
      <c r="K96" s="378">
        <v>280800</v>
      </c>
      <c r="L96" s="332">
        <v>0.23538889903660284</v>
      </c>
      <c r="M96" s="332">
        <v>0.14619883040935672</v>
      </c>
    </row>
    <row r="97" spans="1:16" ht="21">
      <c r="A97" s="356" t="s">
        <v>174</v>
      </c>
      <c r="B97" s="354" t="s">
        <v>175</v>
      </c>
      <c r="C97" s="42">
        <v>2</v>
      </c>
      <c r="D97" s="377">
        <v>959103.84</v>
      </c>
      <c r="E97" s="42"/>
      <c r="F97" s="377"/>
      <c r="G97" s="42"/>
      <c r="H97" s="377"/>
      <c r="I97" s="335">
        <v>0</v>
      </c>
      <c r="J97" s="42">
        <v>2</v>
      </c>
      <c r="K97" s="377">
        <v>959103.84</v>
      </c>
      <c r="L97" s="331">
        <v>0.80399714016872537</v>
      </c>
      <c r="M97" s="331">
        <v>0.29239766081871343</v>
      </c>
    </row>
    <row r="98" spans="1:16">
      <c r="A98" s="357" t="s">
        <v>665</v>
      </c>
      <c r="B98" s="355" t="s">
        <v>666</v>
      </c>
      <c r="C98" s="44"/>
      <c r="D98" s="378"/>
      <c r="E98" s="44"/>
      <c r="F98" s="378"/>
      <c r="G98" s="44"/>
      <c r="H98" s="378"/>
      <c r="I98" s="336">
        <v>1</v>
      </c>
      <c r="J98" s="44">
        <v>1</v>
      </c>
      <c r="K98" s="378">
        <v>0</v>
      </c>
      <c r="L98" s="332">
        <v>0</v>
      </c>
      <c r="M98" s="332">
        <v>0.14619883040935672</v>
      </c>
    </row>
    <row r="99" spans="1:16">
      <c r="A99" s="356" t="s">
        <v>180</v>
      </c>
      <c r="B99" s="354" t="s">
        <v>181</v>
      </c>
      <c r="C99" s="42">
        <v>4</v>
      </c>
      <c r="D99" s="377">
        <v>1159200</v>
      </c>
      <c r="E99" s="42"/>
      <c r="F99" s="377"/>
      <c r="G99" s="42"/>
      <c r="H99" s="377"/>
      <c r="I99" s="335">
        <v>0</v>
      </c>
      <c r="J99" s="42">
        <v>4</v>
      </c>
      <c r="K99" s="377">
        <v>1159200</v>
      </c>
      <c r="L99" s="331">
        <v>0.97173366012546303</v>
      </c>
      <c r="M99" s="331">
        <v>0.58479532163742687</v>
      </c>
    </row>
    <row r="100" spans="1:16" ht="22.5" customHeight="1">
      <c r="A100" s="723" t="s">
        <v>182</v>
      </c>
      <c r="B100" s="723"/>
      <c r="C100" s="639">
        <v>666</v>
      </c>
      <c r="D100" s="640">
        <v>118957738.80000009</v>
      </c>
      <c r="E100" s="639">
        <v>8</v>
      </c>
      <c r="F100" s="640">
        <v>457257.91000000003</v>
      </c>
      <c r="G100" s="639">
        <v>7</v>
      </c>
      <c r="H100" s="640">
        <v>-123050</v>
      </c>
      <c r="I100" s="639">
        <v>3</v>
      </c>
      <c r="J100" s="639">
        <v>684</v>
      </c>
      <c r="K100" s="640">
        <v>119291946.71000001</v>
      </c>
      <c r="L100" s="441">
        <v>100</v>
      </c>
      <c r="M100" s="441">
        <v>100</v>
      </c>
      <c r="O100" s="71">
        <f>F100*100/D100</f>
        <v>0.38438685419935004</v>
      </c>
    </row>
    <row r="101" spans="1:16" s="81" customFormat="1" ht="15" customHeight="1">
      <c r="A101" s="76"/>
      <c r="B101" s="77"/>
      <c r="C101" s="78"/>
      <c r="D101" s="79"/>
      <c r="E101" s="78"/>
      <c r="F101" s="79"/>
      <c r="G101" s="78"/>
      <c r="H101" s="79"/>
      <c r="I101" s="78"/>
      <c r="J101" s="76"/>
      <c r="K101" s="79"/>
      <c r="L101" s="80"/>
      <c r="M101" s="80"/>
      <c r="O101" s="81">
        <f>H100*100/D100</f>
        <v>-0.10344009666061331</v>
      </c>
    </row>
    <row r="102" spans="1:16" s="81" customFormat="1" ht="15" customHeight="1">
      <c r="A102" s="76"/>
      <c r="B102" s="82" t="s">
        <v>183</v>
      </c>
      <c r="C102" s="78"/>
      <c r="D102" s="79"/>
      <c r="E102" s="78"/>
      <c r="F102" s="79"/>
      <c r="G102" s="78"/>
      <c r="H102" s="79"/>
      <c r="I102" s="78"/>
      <c r="J102" s="76"/>
      <c r="K102" s="79"/>
      <c r="L102" s="80"/>
      <c r="M102" s="80"/>
    </row>
    <row r="103" spans="1:16" ht="15" customHeight="1">
      <c r="A103" s="50"/>
      <c r="B103" s="82" t="s">
        <v>184</v>
      </c>
      <c r="C103" s="548">
        <v>490</v>
      </c>
      <c r="D103" s="548">
        <v>53762591.569999993</v>
      </c>
      <c r="E103" s="548">
        <v>0</v>
      </c>
      <c r="F103" s="548">
        <v>0</v>
      </c>
      <c r="G103" s="548">
        <v>6</v>
      </c>
      <c r="H103" s="548">
        <v>-60650</v>
      </c>
      <c r="I103" s="548">
        <v>2</v>
      </c>
      <c r="J103" s="548">
        <v>498</v>
      </c>
      <c r="K103" s="542">
        <v>53701941.569999993</v>
      </c>
      <c r="L103" s="542">
        <v>45.01723968052093</v>
      </c>
      <c r="M103" s="542">
        <v>72.807017543859615</v>
      </c>
      <c r="O103" s="58"/>
      <c r="P103" s="58"/>
    </row>
    <row r="104" spans="1:16" ht="15" customHeight="1">
      <c r="A104" s="50"/>
      <c r="B104" s="82" t="s">
        <v>185</v>
      </c>
      <c r="C104" s="549">
        <v>130</v>
      </c>
      <c r="D104" s="549">
        <v>55495282.409999996</v>
      </c>
      <c r="E104" s="549">
        <v>8</v>
      </c>
      <c r="F104" s="549">
        <v>457257.91000000003</v>
      </c>
      <c r="G104" s="549">
        <v>0</v>
      </c>
      <c r="H104" s="549">
        <v>0</v>
      </c>
      <c r="I104" s="549">
        <v>0</v>
      </c>
      <c r="J104" s="549">
        <v>138</v>
      </c>
      <c r="K104" s="544">
        <v>55952540.320000008</v>
      </c>
      <c r="L104" s="544">
        <v>46.903870599095193</v>
      </c>
      <c r="M104" s="544">
        <v>20.17543859649123</v>
      </c>
      <c r="O104" s="58"/>
      <c r="P104" s="58"/>
    </row>
    <row r="105" spans="1:16" ht="15" customHeight="1">
      <c r="A105" s="50"/>
      <c r="B105" s="82" t="s">
        <v>186</v>
      </c>
      <c r="C105" s="548">
        <v>46</v>
      </c>
      <c r="D105" s="548">
        <v>9699864.8200000003</v>
      </c>
      <c r="E105" s="548">
        <v>0</v>
      </c>
      <c r="F105" s="548">
        <v>0</v>
      </c>
      <c r="G105" s="548">
        <v>1</v>
      </c>
      <c r="H105" s="548">
        <v>-62400</v>
      </c>
      <c r="I105" s="548">
        <v>1</v>
      </c>
      <c r="J105" s="548">
        <v>48</v>
      </c>
      <c r="K105" s="542">
        <v>9637464.8200000003</v>
      </c>
      <c r="L105" s="542">
        <v>8.0788897203838737</v>
      </c>
      <c r="M105" s="542">
        <v>7.0175438596491224</v>
      </c>
      <c r="O105" s="58"/>
      <c r="P105" s="58"/>
    </row>
    <row r="106" spans="1:16" s="81" customFormat="1" ht="15" customHeight="1">
      <c r="A106" s="76"/>
      <c r="B106" s="82"/>
      <c r="C106" s="76"/>
      <c r="D106" s="87"/>
      <c r="E106" s="76"/>
      <c r="F106" s="87"/>
      <c r="G106" s="76"/>
      <c r="H106" s="87"/>
      <c r="I106" s="76"/>
      <c r="J106" s="76"/>
      <c r="K106" s="87"/>
      <c r="L106" s="88"/>
      <c r="M106" s="88"/>
    </row>
    <row r="107" spans="1:16" ht="15" customHeight="1">
      <c r="A107" s="76"/>
      <c r="B107" s="82" t="s">
        <v>187</v>
      </c>
      <c r="C107" s="542">
        <v>73.573573573573569</v>
      </c>
      <c r="D107" s="543">
        <v>45.194698648727133</v>
      </c>
      <c r="E107" s="542">
        <v>0</v>
      </c>
      <c r="F107" s="543">
        <v>0</v>
      </c>
      <c r="G107" s="542">
        <v>85.714285714285708</v>
      </c>
      <c r="H107" s="543">
        <v>49.28890694839496</v>
      </c>
      <c r="I107" s="542">
        <v>66.666666666666671</v>
      </c>
      <c r="J107" s="542">
        <v>72.807017543859644</v>
      </c>
      <c r="K107" s="543">
        <v>45.017239680520916</v>
      </c>
      <c r="L107" s="88"/>
      <c r="M107" s="76"/>
    </row>
    <row r="108" spans="1:16" ht="15" customHeight="1">
      <c r="A108" s="76"/>
      <c r="B108" s="82" t="s">
        <v>188</v>
      </c>
      <c r="C108" s="544">
        <v>19.51951951951952</v>
      </c>
      <c r="D108" s="545">
        <v>46.651258648504133</v>
      </c>
      <c r="E108" s="544">
        <v>100</v>
      </c>
      <c r="F108" s="545">
        <v>99.999999999999986</v>
      </c>
      <c r="G108" s="544">
        <v>0</v>
      </c>
      <c r="H108" s="545">
        <v>0</v>
      </c>
      <c r="I108" s="544">
        <v>0</v>
      </c>
      <c r="J108" s="544">
        <v>20.17543859649123</v>
      </c>
      <c r="K108" s="545">
        <v>46.9038705990952</v>
      </c>
      <c r="L108" s="88"/>
      <c r="M108" s="76"/>
    </row>
    <row r="109" spans="1:16" ht="15" customHeight="1">
      <c r="A109" s="76"/>
      <c r="B109" s="82" t="s">
        <v>189</v>
      </c>
      <c r="C109" s="542">
        <v>6.9069069069069071</v>
      </c>
      <c r="D109" s="543">
        <v>8.1540427027686508</v>
      </c>
      <c r="E109" s="542">
        <v>0</v>
      </c>
      <c r="F109" s="543">
        <v>0</v>
      </c>
      <c r="G109" s="542">
        <v>14.285714285714286</v>
      </c>
      <c r="H109" s="543">
        <v>50.71109305160504</v>
      </c>
      <c r="I109" s="542">
        <v>33.333333333333336</v>
      </c>
      <c r="J109" s="542">
        <v>7.0175438596491224</v>
      </c>
      <c r="K109" s="543">
        <v>8.0788897203838737</v>
      </c>
      <c r="L109" s="88"/>
      <c r="M109" s="76"/>
    </row>
    <row r="110" spans="1:16" s="95" customFormat="1" ht="55.5" customHeight="1">
      <c r="A110" s="89"/>
      <c r="B110" s="90"/>
      <c r="C110" s="91" t="s">
        <v>190</v>
      </c>
      <c r="D110" s="438" t="s">
        <v>191</v>
      </c>
      <c r="E110" s="91" t="s">
        <v>192</v>
      </c>
      <c r="F110" s="438" t="s">
        <v>193</v>
      </c>
      <c r="G110" s="91" t="s">
        <v>194</v>
      </c>
      <c r="H110" s="438" t="s">
        <v>195</v>
      </c>
      <c r="I110" s="92" t="s">
        <v>196</v>
      </c>
      <c r="J110" s="91" t="s">
        <v>7</v>
      </c>
      <c r="K110" s="93" t="s">
        <v>197</v>
      </c>
      <c r="L110" s="94"/>
      <c r="M110" s="89"/>
    </row>
  </sheetData>
  <mergeCells count="14">
    <mergeCell ref="K5:K6"/>
    <mergeCell ref="L5:L6"/>
    <mergeCell ref="M5:M6"/>
    <mergeCell ref="A100:B100"/>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3" fitToHeight="0" orientation="landscape" r:id="rId1"/>
  <drawing r:id="rId2"/>
</worksheet>
</file>

<file path=xl/worksheets/sheet11.xml><?xml version="1.0" encoding="utf-8"?>
<worksheet xmlns="http://schemas.openxmlformats.org/spreadsheetml/2006/main" xmlns:r="http://schemas.openxmlformats.org/officeDocument/2006/relationships">
  <sheetPr>
    <tabColor rgb="FF16365C"/>
    <pageSetUpPr fitToPage="1"/>
  </sheetPr>
  <dimension ref="A1:IV147"/>
  <sheetViews>
    <sheetView view="pageBreakPreview" zoomScaleNormal="40" zoomScaleSheetLayoutView="100" workbookViewId="0">
      <pane ySplit="7" topLeftCell="A113" activePane="bottomLeft" state="frozen"/>
      <selection activeCell="P19" sqref="P19"/>
      <selection pane="bottomLeft" activeCell="J124" sqref="J124"/>
    </sheetView>
  </sheetViews>
  <sheetFormatPr defaultColWidth="4.6640625" defaultRowHeight="13.2"/>
  <cols>
    <col min="1" max="1" width="5.33203125" style="3" customWidth="1"/>
    <col min="2" max="2" width="31.33203125" style="3" customWidth="1"/>
    <col min="3" max="3" width="6.109375" style="3" customWidth="1"/>
    <col min="4" max="4" width="14.44140625" style="5" customWidth="1"/>
    <col min="5" max="5" width="6.109375" style="3" customWidth="1"/>
    <col min="6" max="6" width="11.33203125" style="5" bestFit="1" customWidth="1"/>
    <col min="7" max="7" width="6.109375" style="3" customWidth="1"/>
    <col min="8" max="8" width="13.6640625" style="5" customWidth="1"/>
    <col min="9" max="9" width="7.6640625" style="3" customWidth="1"/>
    <col min="10" max="10" width="8.109375" style="3" customWidth="1"/>
    <col min="11" max="11" width="14.88671875" style="5" customWidth="1"/>
    <col min="12" max="12" width="12.33203125" style="5" customWidth="1"/>
    <col min="13" max="13" width="11.6640625" style="5" customWidth="1"/>
    <col min="14" max="255" width="9.109375" style="7" customWidth="1"/>
    <col min="256" max="256" width="4.6640625" style="7"/>
    <col min="257" max="257" width="5.33203125" style="7" customWidth="1"/>
    <col min="258" max="258" width="31.33203125" style="7" customWidth="1"/>
    <col min="259" max="259" width="6.109375" style="7" customWidth="1"/>
    <col min="260" max="260" width="14.44140625" style="7" customWidth="1"/>
    <col min="261" max="261" width="6.109375" style="7" customWidth="1"/>
    <col min="262" max="262" width="10.6640625" style="7" customWidth="1"/>
    <col min="263" max="263" width="6.109375" style="7" customWidth="1"/>
    <col min="264" max="264" width="13.6640625" style="7" customWidth="1"/>
    <col min="265" max="265" width="7.6640625" style="7" customWidth="1"/>
    <col min="266" max="266" width="8.109375" style="7" customWidth="1"/>
    <col min="267" max="267" width="14.88671875" style="7" customWidth="1"/>
    <col min="268" max="268" width="12.33203125" style="7" customWidth="1"/>
    <col min="269" max="269" width="11.6640625" style="7" customWidth="1"/>
    <col min="270" max="511" width="9.109375" style="7" customWidth="1"/>
    <col min="512" max="512" width="4.6640625" style="7"/>
    <col min="513" max="513" width="5.33203125" style="7" customWidth="1"/>
    <col min="514" max="514" width="31.33203125" style="7" customWidth="1"/>
    <col min="515" max="515" width="6.109375" style="7" customWidth="1"/>
    <col min="516" max="516" width="14.44140625" style="7" customWidth="1"/>
    <col min="517" max="517" width="6.109375" style="7" customWidth="1"/>
    <col min="518" max="518" width="10.6640625" style="7" customWidth="1"/>
    <col min="519" max="519" width="6.109375" style="7" customWidth="1"/>
    <col min="520" max="520" width="13.6640625" style="7" customWidth="1"/>
    <col min="521" max="521" width="7.6640625" style="7" customWidth="1"/>
    <col min="522" max="522" width="8.109375" style="7" customWidth="1"/>
    <col min="523" max="523" width="14.88671875" style="7" customWidth="1"/>
    <col min="524" max="524" width="12.33203125" style="7" customWidth="1"/>
    <col min="525" max="525" width="11.6640625" style="7" customWidth="1"/>
    <col min="526" max="767" width="9.109375" style="7" customWidth="1"/>
    <col min="768" max="768" width="4.6640625" style="7"/>
    <col min="769" max="769" width="5.33203125" style="7" customWidth="1"/>
    <col min="770" max="770" width="31.33203125" style="7" customWidth="1"/>
    <col min="771" max="771" width="6.109375" style="7" customWidth="1"/>
    <col min="772" max="772" width="14.44140625" style="7" customWidth="1"/>
    <col min="773" max="773" width="6.109375" style="7" customWidth="1"/>
    <col min="774" max="774" width="10.6640625" style="7" customWidth="1"/>
    <col min="775" max="775" width="6.109375" style="7" customWidth="1"/>
    <col min="776" max="776" width="13.6640625" style="7" customWidth="1"/>
    <col min="777" max="777" width="7.6640625" style="7" customWidth="1"/>
    <col min="778" max="778" width="8.109375" style="7" customWidth="1"/>
    <col min="779" max="779" width="14.88671875" style="7" customWidth="1"/>
    <col min="780" max="780" width="12.33203125" style="7" customWidth="1"/>
    <col min="781" max="781" width="11.6640625" style="7" customWidth="1"/>
    <col min="782" max="1023" width="9.109375" style="7" customWidth="1"/>
    <col min="1024" max="1024" width="4.6640625" style="7"/>
    <col min="1025" max="1025" width="5.33203125" style="7" customWidth="1"/>
    <col min="1026" max="1026" width="31.33203125" style="7" customWidth="1"/>
    <col min="1027" max="1027" width="6.109375" style="7" customWidth="1"/>
    <col min="1028" max="1028" width="14.44140625" style="7" customWidth="1"/>
    <col min="1029" max="1029" width="6.109375" style="7" customWidth="1"/>
    <col min="1030" max="1030" width="10.6640625" style="7" customWidth="1"/>
    <col min="1031" max="1031" width="6.109375" style="7" customWidth="1"/>
    <col min="1032" max="1032" width="13.6640625" style="7" customWidth="1"/>
    <col min="1033" max="1033" width="7.6640625" style="7" customWidth="1"/>
    <col min="1034" max="1034" width="8.109375" style="7" customWidth="1"/>
    <col min="1035" max="1035" width="14.88671875" style="7" customWidth="1"/>
    <col min="1036" max="1036" width="12.33203125" style="7" customWidth="1"/>
    <col min="1037" max="1037" width="11.6640625" style="7" customWidth="1"/>
    <col min="1038" max="1279" width="9.109375" style="7" customWidth="1"/>
    <col min="1280" max="1280" width="4.6640625" style="7"/>
    <col min="1281" max="1281" width="5.33203125" style="7" customWidth="1"/>
    <col min="1282" max="1282" width="31.33203125" style="7" customWidth="1"/>
    <col min="1283" max="1283" width="6.109375" style="7" customWidth="1"/>
    <col min="1284" max="1284" width="14.44140625" style="7" customWidth="1"/>
    <col min="1285" max="1285" width="6.109375" style="7" customWidth="1"/>
    <col min="1286" max="1286" width="10.6640625" style="7" customWidth="1"/>
    <col min="1287" max="1287" width="6.109375" style="7" customWidth="1"/>
    <col min="1288" max="1288" width="13.6640625" style="7" customWidth="1"/>
    <col min="1289" max="1289" width="7.6640625" style="7" customWidth="1"/>
    <col min="1290" max="1290" width="8.109375" style="7" customWidth="1"/>
    <col min="1291" max="1291" width="14.88671875" style="7" customWidth="1"/>
    <col min="1292" max="1292" width="12.33203125" style="7" customWidth="1"/>
    <col min="1293" max="1293" width="11.6640625" style="7" customWidth="1"/>
    <col min="1294" max="1535" width="9.109375" style="7" customWidth="1"/>
    <col min="1536" max="1536" width="4.6640625" style="7"/>
    <col min="1537" max="1537" width="5.33203125" style="7" customWidth="1"/>
    <col min="1538" max="1538" width="31.33203125" style="7" customWidth="1"/>
    <col min="1539" max="1539" width="6.109375" style="7" customWidth="1"/>
    <col min="1540" max="1540" width="14.44140625" style="7" customWidth="1"/>
    <col min="1541" max="1541" width="6.109375" style="7" customWidth="1"/>
    <col min="1542" max="1542" width="10.6640625" style="7" customWidth="1"/>
    <col min="1543" max="1543" width="6.109375" style="7" customWidth="1"/>
    <col min="1544" max="1544" width="13.6640625" style="7" customWidth="1"/>
    <col min="1545" max="1545" width="7.6640625" style="7" customWidth="1"/>
    <col min="1546" max="1546" width="8.109375" style="7" customWidth="1"/>
    <col min="1547" max="1547" width="14.88671875" style="7" customWidth="1"/>
    <col min="1548" max="1548" width="12.33203125" style="7" customWidth="1"/>
    <col min="1549" max="1549" width="11.6640625" style="7" customWidth="1"/>
    <col min="1550" max="1791" width="9.109375" style="7" customWidth="1"/>
    <col min="1792" max="1792" width="4.6640625" style="7"/>
    <col min="1793" max="1793" width="5.33203125" style="7" customWidth="1"/>
    <col min="1794" max="1794" width="31.33203125" style="7" customWidth="1"/>
    <col min="1795" max="1795" width="6.109375" style="7" customWidth="1"/>
    <col min="1796" max="1796" width="14.44140625" style="7" customWidth="1"/>
    <col min="1797" max="1797" width="6.109375" style="7" customWidth="1"/>
    <col min="1798" max="1798" width="10.6640625" style="7" customWidth="1"/>
    <col min="1799" max="1799" width="6.109375" style="7" customWidth="1"/>
    <col min="1800" max="1800" width="13.6640625" style="7" customWidth="1"/>
    <col min="1801" max="1801" width="7.6640625" style="7" customWidth="1"/>
    <col min="1802" max="1802" width="8.109375" style="7" customWidth="1"/>
    <col min="1803" max="1803" width="14.88671875" style="7" customWidth="1"/>
    <col min="1804" max="1804" width="12.33203125" style="7" customWidth="1"/>
    <col min="1805" max="1805" width="11.6640625" style="7" customWidth="1"/>
    <col min="1806" max="2047" width="9.109375" style="7" customWidth="1"/>
    <col min="2048" max="2048" width="4.6640625" style="7"/>
    <col min="2049" max="2049" width="5.33203125" style="7" customWidth="1"/>
    <col min="2050" max="2050" width="31.33203125" style="7" customWidth="1"/>
    <col min="2051" max="2051" width="6.109375" style="7" customWidth="1"/>
    <col min="2052" max="2052" width="14.44140625" style="7" customWidth="1"/>
    <col min="2053" max="2053" width="6.109375" style="7" customWidth="1"/>
    <col min="2054" max="2054" width="10.6640625" style="7" customWidth="1"/>
    <col min="2055" max="2055" width="6.109375" style="7" customWidth="1"/>
    <col min="2056" max="2056" width="13.6640625" style="7" customWidth="1"/>
    <col min="2057" max="2057" width="7.6640625" style="7" customWidth="1"/>
    <col min="2058" max="2058" width="8.109375" style="7" customWidth="1"/>
    <col min="2059" max="2059" width="14.88671875" style="7" customWidth="1"/>
    <col min="2060" max="2060" width="12.33203125" style="7" customWidth="1"/>
    <col min="2061" max="2061" width="11.6640625" style="7" customWidth="1"/>
    <col min="2062" max="2303" width="9.109375" style="7" customWidth="1"/>
    <col min="2304" max="2304" width="4.6640625" style="7"/>
    <col min="2305" max="2305" width="5.33203125" style="7" customWidth="1"/>
    <col min="2306" max="2306" width="31.33203125" style="7" customWidth="1"/>
    <col min="2307" max="2307" width="6.109375" style="7" customWidth="1"/>
    <col min="2308" max="2308" width="14.44140625" style="7" customWidth="1"/>
    <col min="2309" max="2309" width="6.109375" style="7" customWidth="1"/>
    <col min="2310" max="2310" width="10.6640625" style="7" customWidth="1"/>
    <col min="2311" max="2311" width="6.109375" style="7" customWidth="1"/>
    <col min="2312" max="2312" width="13.6640625" style="7" customWidth="1"/>
    <col min="2313" max="2313" width="7.6640625" style="7" customWidth="1"/>
    <col min="2314" max="2314" width="8.109375" style="7" customWidth="1"/>
    <col min="2315" max="2315" width="14.88671875" style="7" customWidth="1"/>
    <col min="2316" max="2316" width="12.33203125" style="7" customWidth="1"/>
    <col min="2317" max="2317" width="11.6640625" style="7" customWidth="1"/>
    <col min="2318" max="2559" width="9.109375" style="7" customWidth="1"/>
    <col min="2560" max="2560" width="4.6640625" style="7"/>
    <col min="2561" max="2561" width="5.33203125" style="7" customWidth="1"/>
    <col min="2562" max="2562" width="31.33203125" style="7" customWidth="1"/>
    <col min="2563" max="2563" width="6.109375" style="7" customWidth="1"/>
    <col min="2564" max="2564" width="14.44140625" style="7" customWidth="1"/>
    <col min="2565" max="2565" width="6.109375" style="7" customWidth="1"/>
    <col min="2566" max="2566" width="10.6640625" style="7" customWidth="1"/>
    <col min="2567" max="2567" width="6.109375" style="7" customWidth="1"/>
    <col min="2568" max="2568" width="13.6640625" style="7" customWidth="1"/>
    <col min="2569" max="2569" width="7.6640625" style="7" customWidth="1"/>
    <col min="2570" max="2570" width="8.109375" style="7" customWidth="1"/>
    <col min="2571" max="2571" width="14.88671875" style="7" customWidth="1"/>
    <col min="2572" max="2572" width="12.33203125" style="7" customWidth="1"/>
    <col min="2573" max="2573" width="11.6640625" style="7" customWidth="1"/>
    <col min="2574" max="2815" width="9.109375" style="7" customWidth="1"/>
    <col min="2816" max="2816" width="4.6640625" style="7"/>
    <col min="2817" max="2817" width="5.33203125" style="7" customWidth="1"/>
    <col min="2818" max="2818" width="31.33203125" style="7" customWidth="1"/>
    <col min="2819" max="2819" width="6.109375" style="7" customWidth="1"/>
    <col min="2820" max="2820" width="14.44140625" style="7" customWidth="1"/>
    <col min="2821" max="2821" width="6.109375" style="7" customWidth="1"/>
    <col min="2822" max="2822" width="10.6640625" style="7" customWidth="1"/>
    <col min="2823" max="2823" width="6.109375" style="7" customWidth="1"/>
    <col min="2824" max="2824" width="13.6640625" style="7" customWidth="1"/>
    <col min="2825" max="2825" width="7.6640625" style="7" customWidth="1"/>
    <col min="2826" max="2826" width="8.109375" style="7" customWidth="1"/>
    <col min="2827" max="2827" width="14.88671875" style="7" customWidth="1"/>
    <col min="2828" max="2828" width="12.33203125" style="7" customWidth="1"/>
    <col min="2829" max="2829" width="11.6640625" style="7" customWidth="1"/>
    <col min="2830" max="3071" width="9.109375" style="7" customWidth="1"/>
    <col min="3072" max="3072" width="4.6640625" style="7"/>
    <col min="3073" max="3073" width="5.33203125" style="7" customWidth="1"/>
    <col min="3074" max="3074" width="31.33203125" style="7" customWidth="1"/>
    <col min="3075" max="3075" width="6.109375" style="7" customWidth="1"/>
    <col min="3076" max="3076" width="14.44140625" style="7" customWidth="1"/>
    <col min="3077" max="3077" width="6.109375" style="7" customWidth="1"/>
    <col min="3078" max="3078" width="10.6640625" style="7" customWidth="1"/>
    <col min="3079" max="3079" width="6.109375" style="7" customWidth="1"/>
    <col min="3080" max="3080" width="13.6640625" style="7" customWidth="1"/>
    <col min="3081" max="3081" width="7.6640625" style="7" customWidth="1"/>
    <col min="3082" max="3082" width="8.109375" style="7" customWidth="1"/>
    <col min="3083" max="3083" width="14.88671875" style="7" customWidth="1"/>
    <col min="3084" max="3084" width="12.33203125" style="7" customWidth="1"/>
    <col min="3085" max="3085" width="11.6640625" style="7" customWidth="1"/>
    <col min="3086" max="3327" width="9.109375" style="7" customWidth="1"/>
    <col min="3328" max="3328" width="4.6640625" style="7"/>
    <col min="3329" max="3329" width="5.33203125" style="7" customWidth="1"/>
    <col min="3330" max="3330" width="31.33203125" style="7" customWidth="1"/>
    <col min="3331" max="3331" width="6.109375" style="7" customWidth="1"/>
    <col min="3332" max="3332" width="14.44140625" style="7" customWidth="1"/>
    <col min="3333" max="3333" width="6.109375" style="7" customWidth="1"/>
    <col min="3334" max="3334" width="10.6640625" style="7" customWidth="1"/>
    <col min="3335" max="3335" width="6.109375" style="7" customWidth="1"/>
    <col min="3336" max="3336" width="13.6640625" style="7" customWidth="1"/>
    <col min="3337" max="3337" width="7.6640625" style="7" customWidth="1"/>
    <col min="3338" max="3338" width="8.109375" style="7" customWidth="1"/>
    <col min="3339" max="3339" width="14.88671875" style="7" customWidth="1"/>
    <col min="3340" max="3340" width="12.33203125" style="7" customWidth="1"/>
    <col min="3341" max="3341" width="11.6640625" style="7" customWidth="1"/>
    <col min="3342" max="3583" width="9.109375" style="7" customWidth="1"/>
    <col min="3584" max="3584" width="4.6640625" style="7"/>
    <col min="3585" max="3585" width="5.33203125" style="7" customWidth="1"/>
    <col min="3586" max="3586" width="31.33203125" style="7" customWidth="1"/>
    <col min="3587" max="3587" width="6.109375" style="7" customWidth="1"/>
    <col min="3588" max="3588" width="14.44140625" style="7" customWidth="1"/>
    <col min="3589" max="3589" width="6.109375" style="7" customWidth="1"/>
    <col min="3590" max="3590" width="10.6640625" style="7" customWidth="1"/>
    <col min="3591" max="3591" width="6.109375" style="7" customWidth="1"/>
    <col min="3592" max="3592" width="13.6640625" style="7" customWidth="1"/>
    <col min="3593" max="3593" width="7.6640625" style="7" customWidth="1"/>
    <col min="3594" max="3594" width="8.109375" style="7" customWidth="1"/>
    <col min="3595" max="3595" width="14.88671875" style="7" customWidth="1"/>
    <col min="3596" max="3596" width="12.33203125" style="7" customWidth="1"/>
    <col min="3597" max="3597" width="11.6640625" style="7" customWidth="1"/>
    <col min="3598" max="3839" width="9.109375" style="7" customWidth="1"/>
    <col min="3840" max="3840" width="4.6640625" style="7"/>
    <col min="3841" max="3841" width="5.33203125" style="7" customWidth="1"/>
    <col min="3842" max="3842" width="31.33203125" style="7" customWidth="1"/>
    <col min="3843" max="3843" width="6.109375" style="7" customWidth="1"/>
    <col min="3844" max="3844" width="14.44140625" style="7" customWidth="1"/>
    <col min="3845" max="3845" width="6.109375" style="7" customWidth="1"/>
    <col min="3846" max="3846" width="10.6640625" style="7" customWidth="1"/>
    <col min="3847" max="3847" width="6.109375" style="7" customWidth="1"/>
    <col min="3848" max="3848" width="13.6640625" style="7" customWidth="1"/>
    <col min="3849" max="3849" width="7.6640625" style="7" customWidth="1"/>
    <col min="3850" max="3850" width="8.109375" style="7" customWidth="1"/>
    <col min="3851" max="3851" width="14.88671875" style="7" customWidth="1"/>
    <col min="3852" max="3852" width="12.33203125" style="7" customWidth="1"/>
    <col min="3853" max="3853" width="11.6640625" style="7" customWidth="1"/>
    <col min="3854" max="4095" width="9.109375" style="7" customWidth="1"/>
    <col min="4096" max="4096" width="4.6640625" style="7"/>
    <col min="4097" max="4097" width="5.33203125" style="7" customWidth="1"/>
    <col min="4098" max="4098" width="31.33203125" style="7" customWidth="1"/>
    <col min="4099" max="4099" width="6.109375" style="7" customWidth="1"/>
    <col min="4100" max="4100" width="14.44140625" style="7" customWidth="1"/>
    <col min="4101" max="4101" width="6.109375" style="7" customWidth="1"/>
    <col min="4102" max="4102" width="10.6640625" style="7" customWidth="1"/>
    <col min="4103" max="4103" width="6.109375" style="7" customWidth="1"/>
    <col min="4104" max="4104" width="13.6640625" style="7" customWidth="1"/>
    <col min="4105" max="4105" width="7.6640625" style="7" customWidth="1"/>
    <col min="4106" max="4106" width="8.109375" style="7" customWidth="1"/>
    <col min="4107" max="4107" width="14.88671875" style="7" customWidth="1"/>
    <col min="4108" max="4108" width="12.33203125" style="7" customWidth="1"/>
    <col min="4109" max="4109" width="11.6640625" style="7" customWidth="1"/>
    <col min="4110" max="4351" width="9.109375" style="7" customWidth="1"/>
    <col min="4352" max="4352" width="4.6640625" style="7"/>
    <col min="4353" max="4353" width="5.33203125" style="7" customWidth="1"/>
    <col min="4354" max="4354" width="31.33203125" style="7" customWidth="1"/>
    <col min="4355" max="4355" width="6.109375" style="7" customWidth="1"/>
    <col min="4356" max="4356" width="14.44140625" style="7" customWidth="1"/>
    <col min="4357" max="4357" width="6.109375" style="7" customWidth="1"/>
    <col min="4358" max="4358" width="10.6640625" style="7" customWidth="1"/>
    <col min="4359" max="4359" width="6.109375" style="7" customWidth="1"/>
    <col min="4360" max="4360" width="13.6640625" style="7" customWidth="1"/>
    <col min="4361" max="4361" width="7.6640625" style="7" customWidth="1"/>
    <col min="4362" max="4362" width="8.109375" style="7" customWidth="1"/>
    <col min="4363" max="4363" width="14.88671875" style="7" customWidth="1"/>
    <col min="4364" max="4364" width="12.33203125" style="7" customWidth="1"/>
    <col min="4365" max="4365" width="11.6640625" style="7" customWidth="1"/>
    <col min="4366" max="4607" width="9.109375" style="7" customWidth="1"/>
    <col min="4608" max="4608" width="4.6640625" style="7"/>
    <col min="4609" max="4609" width="5.33203125" style="7" customWidth="1"/>
    <col min="4610" max="4610" width="31.33203125" style="7" customWidth="1"/>
    <col min="4611" max="4611" width="6.109375" style="7" customWidth="1"/>
    <col min="4612" max="4612" width="14.44140625" style="7" customWidth="1"/>
    <col min="4613" max="4613" width="6.109375" style="7" customWidth="1"/>
    <col min="4614" max="4614" width="10.6640625" style="7" customWidth="1"/>
    <col min="4615" max="4615" width="6.109375" style="7" customWidth="1"/>
    <col min="4616" max="4616" width="13.6640625" style="7" customWidth="1"/>
    <col min="4617" max="4617" width="7.6640625" style="7" customWidth="1"/>
    <col min="4618" max="4618" width="8.109375" style="7" customWidth="1"/>
    <col min="4619" max="4619" width="14.88671875" style="7" customWidth="1"/>
    <col min="4620" max="4620" width="12.33203125" style="7" customWidth="1"/>
    <col min="4621" max="4621" width="11.6640625" style="7" customWidth="1"/>
    <col min="4622" max="4863" width="9.109375" style="7" customWidth="1"/>
    <col min="4864" max="4864" width="4.6640625" style="7"/>
    <col min="4865" max="4865" width="5.33203125" style="7" customWidth="1"/>
    <col min="4866" max="4866" width="31.33203125" style="7" customWidth="1"/>
    <col min="4867" max="4867" width="6.109375" style="7" customWidth="1"/>
    <col min="4868" max="4868" width="14.44140625" style="7" customWidth="1"/>
    <col min="4869" max="4869" width="6.109375" style="7" customWidth="1"/>
    <col min="4870" max="4870" width="10.6640625" style="7" customWidth="1"/>
    <col min="4871" max="4871" width="6.109375" style="7" customWidth="1"/>
    <col min="4872" max="4872" width="13.6640625" style="7" customWidth="1"/>
    <col min="4873" max="4873" width="7.6640625" style="7" customWidth="1"/>
    <col min="4874" max="4874" width="8.109375" style="7" customWidth="1"/>
    <col min="4875" max="4875" width="14.88671875" style="7" customWidth="1"/>
    <col min="4876" max="4876" width="12.33203125" style="7" customWidth="1"/>
    <col min="4877" max="4877" width="11.6640625" style="7" customWidth="1"/>
    <col min="4878" max="5119" width="9.109375" style="7" customWidth="1"/>
    <col min="5120" max="5120" width="4.6640625" style="7"/>
    <col min="5121" max="5121" width="5.33203125" style="7" customWidth="1"/>
    <col min="5122" max="5122" width="31.33203125" style="7" customWidth="1"/>
    <col min="5123" max="5123" width="6.109375" style="7" customWidth="1"/>
    <col min="5124" max="5124" width="14.44140625" style="7" customWidth="1"/>
    <col min="5125" max="5125" width="6.109375" style="7" customWidth="1"/>
    <col min="5126" max="5126" width="10.6640625" style="7" customWidth="1"/>
    <col min="5127" max="5127" width="6.109375" style="7" customWidth="1"/>
    <col min="5128" max="5128" width="13.6640625" style="7" customWidth="1"/>
    <col min="5129" max="5129" width="7.6640625" style="7" customWidth="1"/>
    <col min="5130" max="5130" width="8.109375" style="7" customWidth="1"/>
    <col min="5131" max="5131" width="14.88671875" style="7" customWidth="1"/>
    <col min="5132" max="5132" width="12.33203125" style="7" customWidth="1"/>
    <col min="5133" max="5133" width="11.6640625" style="7" customWidth="1"/>
    <col min="5134" max="5375" width="9.109375" style="7" customWidth="1"/>
    <col min="5376" max="5376" width="4.6640625" style="7"/>
    <col min="5377" max="5377" width="5.33203125" style="7" customWidth="1"/>
    <col min="5378" max="5378" width="31.33203125" style="7" customWidth="1"/>
    <col min="5379" max="5379" width="6.109375" style="7" customWidth="1"/>
    <col min="5380" max="5380" width="14.44140625" style="7" customWidth="1"/>
    <col min="5381" max="5381" width="6.109375" style="7" customWidth="1"/>
    <col min="5382" max="5382" width="10.6640625" style="7" customWidth="1"/>
    <col min="5383" max="5383" width="6.109375" style="7" customWidth="1"/>
    <col min="5384" max="5384" width="13.6640625" style="7" customWidth="1"/>
    <col min="5385" max="5385" width="7.6640625" style="7" customWidth="1"/>
    <col min="5386" max="5386" width="8.109375" style="7" customWidth="1"/>
    <col min="5387" max="5387" width="14.88671875" style="7" customWidth="1"/>
    <col min="5388" max="5388" width="12.33203125" style="7" customWidth="1"/>
    <col min="5389" max="5389" width="11.6640625" style="7" customWidth="1"/>
    <col min="5390" max="5631" width="9.109375" style="7" customWidth="1"/>
    <col min="5632" max="5632" width="4.6640625" style="7"/>
    <col min="5633" max="5633" width="5.33203125" style="7" customWidth="1"/>
    <col min="5634" max="5634" width="31.33203125" style="7" customWidth="1"/>
    <col min="5635" max="5635" width="6.109375" style="7" customWidth="1"/>
    <col min="5636" max="5636" width="14.44140625" style="7" customWidth="1"/>
    <col min="5637" max="5637" width="6.109375" style="7" customWidth="1"/>
    <col min="5638" max="5638" width="10.6640625" style="7" customWidth="1"/>
    <col min="5639" max="5639" width="6.109375" style="7" customWidth="1"/>
    <col min="5640" max="5640" width="13.6640625" style="7" customWidth="1"/>
    <col min="5641" max="5641" width="7.6640625" style="7" customWidth="1"/>
    <col min="5642" max="5642" width="8.109375" style="7" customWidth="1"/>
    <col min="5643" max="5643" width="14.88671875" style="7" customWidth="1"/>
    <col min="5644" max="5644" width="12.33203125" style="7" customWidth="1"/>
    <col min="5645" max="5645" width="11.6640625" style="7" customWidth="1"/>
    <col min="5646" max="5887" width="9.109375" style="7" customWidth="1"/>
    <col min="5888" max="5888" width="4.6640625" style="7"/>
    <col min="5889" max="5889" width="5.33203125" style="7" customWidth="1"/>
    <col min="5890" max="5890" width="31.33203125" style="7" customWidth="1"/>
    <col min="5891" max="5891" width="6.109375" style="7" customWidth="1"/>
    <col min="5892" max="5892" width="14.44140625" style="7" customWidth="1"/>
    <col min="5893" max="5893" width="6.109375" style="7" customWidth="1"/>
    <col min="5894" max="5894" width="10.6640625" style="7" customWidth="1"/>
    <col min="5895" max="5895" width="6.109375" style="7" customWidth="1"/>
    <col min="5896" max="5896" width="13.6640625" style="7" customWidth="1"/>
    <col min="5897" max="5897" width="7.6640625" style="7" customWidth="1"/>
    <col min="5898" max="5898" width="8.109375" style="7" customWidth="1"/>
    <col min="5899" max="5899" width="14.88671875" style="7" customWidth="1"/>
    <col min="5900" max="5900" width="12.33203125" style="7" customWidth="1"/>
    <col min="5901" max="5901" width="11.6640625" style="7" customWidth="1"/>
    <col min="5902" max="6143" width="9.109375" style="7" customWidth="1"/>
    <col min="6144" max="6144" width="4.6640625" style="7"/>
    <col min="6145" max="6145" width="5.33203125" style="7" customWidth="1"/>
    <col min="6146" max="6146" width="31.33203125" style="7" customWidth="1"/>
    <col min="6147" max="6147" width="6.109375" style="7" customWidth="1"/>
    <col min="6148" max="6148" width="14.44140625" style="7" customWidth="1"/>
    <col min="6149" max="6149" width="6.109375" style="7" customWidth="1"/>
    <col min="6150" max="6150" width="10.6640625" style="7" customWidth="1"/>
    <col min="6151" max="6151" width="6.109375" style="7" customWidth="1"/>
    <col min="6152" max="6152" width="13.6640625" style="7" customWidth="1"/>
    <col min="6153" max="6153" width="7.6640625" style="7" customWidth="1"/>
    <col min="6154" max="6154" width="8.109375" style="7" customWidth="1"/>
    <col min="6155" max="6155" width="14.88671875" style="7" customWidth="1"/>
    <col min="6156" max="6156" width="12.33203125" style="7" customWidth="1"/>
    <col min="6157" max="6157" width="11.6640625" style="7" customWidth="1"/>
    <col min="6158" max="6399" width="9.109375" style="7" customWidth="1"/>
    <col min="6400" max="6400" width="4.6640625" style="7"/>
    <col min="6401" max="6401" width="5.33203125" style="7" customWidth="1"/>
    <col min="6402" max="6402" width="31.33203125" style="7" customWidth="1"/>
    <col min="6403" max="6403" width="6.109375" style="7" customWidth="1"/>
    <col min="6404" max="6404" width="14.44140625" style="7" customWidth="1"/>
    <col min="6405" max="6405" width="6.109375" style="7" customWidth="1"/>
    <col min="6406" max="6406" width="10.6640625" style="7" customWidth="1"/>
    <col min="6407" max="6407" width="6.109375" style="7" customWidth="1"/>
    <col min="6408" max="6408" width="13.6640625" style="7" customWidth="1"/>
    <col min="6409" max="6409" width="7.6640625" style="7" customWidth="1"/>
    <col min="6410" max="6410" width="8.109375" style="7" customWidth="1"/>
    <col min="6411" max="6411" width="14.88671875" style="7" customWidth="1"/>
    <col min="6412" max="6412" width="12.33203125" style="7" customWidth="1"/>
    <col min="6413" max="6413" width="11.6640625" style="7" customWidth="1"/>
    <col min="6414" max="6655" width="9.109375" style="7" customWidth="1"/>
    <col min="6656" max="6656" width="4.6640625" style="7"/>
    <col min="6657" max="6657" width="5.33203125" style="7" customWidth="1"/>
    <col min="6658" max="6658" width="31.33203125" style="7" customWidth="1"/>
    <col min="6659" max="6659" width="6.109375" style="7" customWidth="1"/>
    <col min="6660" max="6660" width="14.44140625" style="7" customWidth="1"/>
    <col min="6661" max="6661" width="6.109375" style="7" customWidth="1"/>
    <col min="6662" max="6662" width="10.6640625" style="7" customWidth="1"/>
    <col min="6663" max="6663" width="6.109375" style="7" customWidth="1"/>
    <col min="6664" max="6664" width="13.6640625" style="7" customWidth="1"/>
    <col min="6665" max="6665" width="7.6640625" style="7" customWidth="1"/>
    <col min="6666" max="6666" width="8.109375" style="7" customWidth="1"/>
    <col min="6667" max="6667" width="14.88671875" style="7" customWidth="1"/>
    <col min="6668" max="6668" width="12.33203125" style="7" customWidth="1"/>
    <col min="6669" max="6669" width="11.6640625" style="7" customWidth="1"/>
    <col min="6670" max="6911" width="9.109375" style="7" customWidth="1"/>
    <col min="6912" max="6912" width="4.6640625" style="7"/>
    <col min="6913" max="6913" width="5.33203125" style="7" customWidth="1"/>
    <col min="6914" max="6914" width="31.33203125" style="7" customWidth="1"/>
    <col min="6915" max="6915" width="6.109375" style="7" customWidth="1"/>
    <col min="6916" max="6916" width="14.44140625" style="7" customWidth="1"/>
    <col min="6917" max="6917" width="6.109375" style="7" customWidth="1"/>
    <col min="6918" max="6918" width="10.6640625" style="7" customWidth="1"/>
    <col min="6919" max="6919" width="6.109375" style="7" customWidth="1"/>
    <col min="6920" max="6920" width="13.6640625" style="7" customWidth="1"/>
    <col min="6921" max="6921" width="7.6640625" style="7" customWidth="1"/>
    <col min="6922" max="6922" width="8.109375" style="7" customWidth="1"/>
    <col min="6923" max="6923" width="14.88671875" style="7" customWidth="1"/>
    <col min="6924" max="6924" width="12.33203125" style="7" customWidth="1"/>
    <col min="6925" max="6925" width="11.6640625" style="7" customWidth="1"/>
    <col min="6926" max="7167" width="9.109375" style="7" customWidth="1"/>
    <col min="7168" max="7168" width="4.6640625" style="7"/>
    <col min="7169" max="7169" width="5.33203125" style="7" customWidth="1"/>
    <col min="7170" max="7170" width="31.33203125" style="7" customWidth="1"/>
    <col min="7171" max="7171" width="6.109375" style="7" customWidth="1"/>
    <col min="7172" max="7172" width="14.44140625" style="7" customWidth="1"/>
    <col min="7173" max="7173" width="6.109375" style="7" customWidth="1"/>
    <col min="7174" max="7174" width="10.6640625" style="7" customWidth="1"/>
    <col min="7175" max="7175" width="6.109375" style="7" customWidth="1"/>
    <col min="7176" max="7176" width="13.6640625" style="7" customWidth="1"/>
    <col min="7177" max="7177" width="7.6640625" style="7" customWidth="1"/>
    <col min="7178" max="7178" width="8.109375" style="7" customWidth="1"/>
    <col min="7179" max="7179" width="14.88671875" style="7" customWidth="1"/>
    <col min="7180" max="7180" width="12.33203125" style="7" customWidth="1"/>
    <col min="7181" max="7181" width="11.6640625" style="7" customWidth="1"/>
    <col min="7182" max="7423" width="9.109375" style="7" customWidth="1"/>
    <col min="7424" max="7424" width="4.6640625" style="7"/>
    <col min="7425" max="7425" width="5.33203125" style="7" customWidth="1"/>
    <col min="7426" max="7426" width="31.33203125" style="7" customWidth="1"/>
    <col min="7427" max="7427" width="6.109375" style="7" customWidth="1"/>
    <col min="7428" max="7428" width="14.44140625" style="7" customWidth="1"/>
    <col min="7429" max="7429" width="6.109375" style="7" customWidth="1"/>
    <col min="7430" max="7430" width="10.6640625" style="7" customWidth="1"/>
    <col min="7431" max="7431" width="6.109375" style="7" customWidth="1"/>
    <col min="7432" max="7432" width="13.6640625" style="7" customWidth="1"/>
    <col min="7433" max="7433" width="7.6640625" style="7" customWidth="1"/>
    <col min="7434" max="7434" width="8.109375" style="7" customWidth="1"/>
    <col min="7435" max="7435" width="14.88671875" style="7" customWidth="1"/>
    <col min="7436" max="7436" width="12.33203125" style="7" customWidth="1"/>
    <col min="7437" max="7437" width="11.6640625" style="7" customWidth="1"/>
    <col min="7438" max="7679" width="9.109375" style="7" customWidth="1"/>
    <col min="7680" max="7680" width="4.6640625" style="7"/>
    <col min="7681" max="7681" width="5.33203125" style="7" customWidth="1"/>
    <col min="7682" max="7682" width="31.33203125" style="7" customWidth="1"/>
    <col min="7683" max="7683" width="6.109375" style="7" customWidth="1"/>
    <col min="7684" max="7684" width="14.44140625" style="7" customWidth="1"/>
    <col min="7685" max="7685" width="6.109375" style="7" customWidth="1"/>
    <col min="7686" max="7686" width="10.6640625" style="7" customWidth="1"/>
    <col min="7687" max="7687" width="6.109375" style="7" customWidth="1"/>
    <col min="7688" max="7688" width="13.6640625" style="7" customWidth="1"/>
    <col min="7689" max="7689" width="7.6640625" style="7" customWidth="1"/>
    <col min="7690" max="7690" width="8.109375" style="7" customWidth="1"/>
    <col min="7691" max="7691" width="14.88671875" style="7" customWidth="1"/>
    <col min="7692" max="7692" width="12.33203125" style="7" customWidth="1"/>
    <col min="7693" max="7693" width="11.6640625" style="7" customWidth="1"/>
    <col min="7694" max="7935" width="9.109375" style="7" customWidth="1"/>
    <col min="7936" max="7936" width="4.6640625" style="7"/>
    <col min="7937" max="7937" width="5.33203125" style="7" customWidth="1"/>
    <col min="7938" max="7938" width="31.33203125" style="7" customWidth="1"/>
    <col min="7939" max="7939" width="6.109375" style="7" customWidth="1"/>
    <col min="7940" max="7940" width="14.44140625" style="7" customWidth="1"/>
    <col min="7941" max="7941" width="6.109375" style="7" customWidth="1"/>
    <col min="7942" max="7942" width="10.6640625" style="7" customWidth="1"/>
    <col min="7943" max="7943" width="6.109375" style="7" customWidth="1"/>
    <col min="7944" max="7944" width="13.6640625" style="7" customWidth="1"/>
    <col min="7945" max="7945" width="7.6640625" style="7" customWidth="1"/>
    <col min="7946" max="7946" width="8.109375" style="7" customWidth="1"/>
    <col min="7947" max="7947" width="14.88671875" style="7" customWidth="1"/>
    <col min="7948" max="7948" width="12.33203125" style="7" customWidth="1"/>
    <col min="7949" max="7949" width="11.6640625" style="7" customWidth="1"/>
    <col min="7950" max="8191" width="9.109375" style="7" customWidth="1"/>
    <col min="8192" max="8192" width="4.6640625" style="7"/>
    <col min="8193" max="8193" width="5.33203125" style="7" customWidth="1"/>
    <col min="8194" max="8194" width="31.33203125" style="7" customWidth="1"/>
    <col min="8195" max="8195" width="6.109375" style="7" customWidth="1"/>
    <col min="8196" max="8196" width="14.44140625" style="7" customWidth="1"/>
    <col min="8197" max="8197" width="6.109375" style="7" customWidth="1"/>
    <col min="8198" max="8198" width="10.6640625" style="7" customWidth="1"/>
    <col min="8199" max="8199" width="6.109375" style="7" customWidth="1"/>
    <col min="8200" max="8200" width="13.6640625" style="7" customWidth="1"/>
    <col min="8201" max="8201" width="7.6640625" style="7" customWidth="1"/>
    <col min="8202" max="8202" width="8.109375" style="7" customWidth="1"/>
    <col min="8203" max="8203" width="14.88671875" style="7" customWidth="1"/>
    <col min="8204" max="8204" width="12.33203125" style="7" customWidth="1"/>
    <col min="8205" max="8205" width="11.6640625" style="7" customWidth="1"/>
    <col min="8206" max="8447" width="9.109375" style="7" customWidth="1"/>
    <col min="8448" max="8448" width="4.6640625" style="7"/>
    <col min="8449" max="8449" width="5.33203125" style="7" customWidth="1"/>
    <col min="8450" max="8450" width="31.33203125" style="7" customWidth="1"/>
    <col min="8451" max="8451" width="6.109375" style="7" customWidth="1"/>
    <col min="8452" max="8452" width="14.44140625" style="7" customWidth="1"/>
    <col min="8453" max="8453" width="6.109375" style="7" customWidth="1"/>
    <col min="8454" max="8454" width="10.6640625" style="7" customWidth="1"/>
    <col min="8455" max="8455" width="6.109375" style="7" customWidth="1"/>
    <col min="8456" max="8456" width="13.6640625" style="7" customWidth="1"/>
    <col min="8457" max="8457" width="7.6640625" style="7" customWidth="1"/>
    <col min="8458" max="8458" width="8.109375" style="7" customWidth="1"/>
    <col min="8459" max="8459" width="14.88671875" style="7" customWidth="1"/>
    <col min="8460" max="8460" width="12.33203125" style="7" customWidth="1"/>
    <col min="8461" max="8461" width="11.6640625" style="7" customWidth="1"/>
    <col min="8462" max="8703" width="9.109375" style="7" customWidth="1"/>
    <col min="8704" max="8704" width="4.6640625" style="7"/>
    <col min="8705" max="8705" width="5.33203125" style="7" customWidth="1"/>
    <col min="8706" max="8706" width="31.33203125" style="7" customWidth="1"/>
    <col min="8707" max="8707" width="6.109375" style="7" customWidth="1"/>
    <col min="8708" max="8708" width="14.44140625" style="7" customWidth="1"/>
    <col min="8709" max="8709" width="6.109375" style="7" customWidth="1"/>
    <col min="8710" max="8710" width="10.6640625" style="7" customWidth="1"/>
    <col min="8711" max="8711" width="6.109375" style="7" customWidth="1"/>
    <col min="8712" max="8712" width="13.6640625" style="7" customWidth="1"/>
    <col min="8713" max="8713" width="7.6640625" style="7" customWidth="1"/>
    <col min="8714" max="8714" width="8.109375" style="7" customWidth="1"/>
    <col min="8715" max="8715" width="14.88671875" style="7" customWidth="1"/>
    <col min="8716" max="8716" width="12.33203125" style="7" customWidth="1"/>
    <col min="8717" max="8717" width="11.6640625" style="7" customWidth="1"/>
    <col min="8718" max="8959" width="9.109375" style="7" customWidth="1"/>
    <col min="8960" max="8960" width="4.6640625" style="7"/>
    <col min="8961" max="8961" width="5.33203125" style="7" customWidth="1"/>
    <col min="8962" max="8962" width="31.33203125" style="7" customWidth="1"/>
    <col min="8963" max="8963" width="6.109375" style="7" customWidth="1"/>
    <col min="8964" max="8964" width="14.44140625" style="7" customWidth="1"/>
    <col min="8965" max="8965" width="6.109375" style="7" customWidth="1"/>
    <col min="8966" max="8966" width="10.6640625" style="7" customWidth="1"/>
    <col min="8967" max="8967" width="6.109375" style="7" customWidth="1"/>
    <col min="8968" max="8968" width="13.6640625" style="7" customWidth="1"/>
    <col min="8969" max="8969" width="7.6640625" style="7" customWidth="1"/>
    <col min="8970" max="8970" width="8.109375" style="7" customWidth="1"/>
    <col min="8971" max="8971" width="14.88671875" style="7" customWidth="1"/>
    <col min="8972" max="8972" width="12.33203125" style="7" customWidth="1"/>
    <col min="8973" max="8973" width="11.6640625" style="7" customWidth="1"/>
    <col min="8974" max="9215" width="9.109375" style="7" customWidth="1"/>
    <col min="9216" max="9216" width="4.6640625" style="7"/>
    <col min="9217" max="9217" width="5.33203125" style="7" customWidth="1"/>
    <col min="9218" max="9218" width="31.33203125" style="7" customWidth="1"/>
    <col min="9219" max="9219" width="6.109375" style="7" customWidth="1"/>
    <col min="9220" max="9220" width="14.44140625" style="7" customWidth="1"/>
    <col min="9221" max="9221" width="6.109375" style="7" customWidth="1"/>
    <col min="9222" max="9222" width="10.6640625" style="7" customWidth="1"/>
    <col min="9223" max="9223" width="6.109375" style="7" customWidth="1"/>
    <col min="9224" max="9224" width="13.6640625" style="7" customWidth="1"/>
    <col min="9225" max="9225" width="7.6640625" style="7" customWidth="1"/>
    <col min="9226" max="9226" width="8.109375" style="7" customWidth="1"/>
    <col min="9227" max="9227" width="14.88671875" style="7" customWidth="1"/>
    <col min="9228" max="9228" width="12.33203125" style="7" customWidth="1"/>
    <col min="9229" max="9229" width="11.6640625" style="7" customWidth="1"/>
    <col min="9230" max="9471" width="9.109375" style="7" customWidth="1"/>
    <col min="9472" max="9472" width="4.6640625" style="7"/>
    <col min="9473" max="9473" width="5.33203125" style="7" customWidth="1"/>
    <col min="9474" max="9474" width="31.33203125" style="7" customWidth="1"/>
    <col min="9475" max="9475" width="6.109375" style="7" customWidth="1"/>
    <col min="9476" max="9476" width="14.44140625" style="7" customWidth="1"/>
    <col min="9477" max="9477" width="6.109375" style="7" customWidth="1"/>
    <col min="9478" max="9478" width="10.6640625" style="7" customWidth="1"/>
    <col min="9479" max="9479" width="6.109375" style="7" customWidth="1"/>
    <col min="9480" max="9480" width="13.6640625" style="7" customWidth="1"/>
    <col min="9481" max="9481" width="7.6640625" style="7" customWidth="1"/>
    <col min="9482" max="9482" width="8.109375" style="7" customWidth="1"/>
    <col min="9483" max="9483" width="14.88671875" style="7" customWidth="1"/>
    <col min="9484" max="9484" width="12.33203125" style="7" customWidth="1"/>
    <col min="9485" max="9485" width="11.6640625" style="7" customWidth="1"/>
    <col min="9486" max="9727" width="9.109375" style="7" customWidth="1"/>
    <col min="9728" max="9728" width="4.6640625" style="7"/>
    <col min="9729" max="9729" width="5.33203125" style="7" customWidth="1"/>
    <col min="9730" max="9730" width="31.33203125" style="7" customWidth="1"/>
    <col min="9731" max="9731" width="6.109375" style="7" customWidth="1"/>
    <col min="9732" max="9732" width="14.44140625" style="7" customWidth="1"/>
    <col min="9733" max="9733" width="6.109375" style="7" customWidth="1"/>
    <col min="9734" max="9734" width="10.6640625" style="7" customWidth="1"/>
    <col min="9735" max="9735" width="6.109375" style="7" customWidth="1"/>
    <col min="9736" max="9736" width="13.6640625" style="7" customWidth="1"/>
    <col min="9737" max="9737" width="7.6640625" style="7" customWidth="1"/>
    <col min="9738" max="9738" width="8.109375" style="7" customWidth="1"/>
    <col min="9739" max="9739" width="14.88671875" style="7" customWidth="1"/>
    <col min="9740" max="9740" width="12.33203125" style="7" customWidth="1"/>
    <col min="9741" max="9741" width="11.6640625" style="7" customWidth="1"/>
    <col min="9742" max="9983" width="9.109375" style="7" customWidth="1"/>
    <col min="9984" max="9984" width="4.6640625" style="7"/>
    <col min="9985" max="9985" width="5.33203125" style="7" customWidth="1"/>
    <col min="9986" max="9986" width="31.33203125" style="7" customWidth="1"/>
    <col min="9987" max="9987" width="6.109375" style="7" customWidth="1"/>
    <col min="9988" max="9988" width="14.44140625" style="7" customWidth="1"/>
    <col min="9989" max="9989" width="6.109375" style="7" customWidth="1"/>
    <col min="9990" max="9990" width="10.6640625" style="7" customWidth="1"/>
    <col min="9991" max="9991" width="6.109375" style="7" customWidth="1"/>
    <col min="9992" max="9992" width="13.6640625" style="7" customWidth="1"/>
    <col min="9993" max="9993" width="7.6640625" style="7" customWidth="1"/>
    <col min="9994" max="9994" width="8.109375" style="7" customWidth="1"/>
    <col min="9995" max="9995" width="14.88671875" style="7" customWidth="1"/>
    <col min="9996" max="9996" width="12.33203125" style="7" customWidth="1"/>
    <col min="9997" max="9997" width="11.6640625" style="7" customWidth="1"/>
    <col min="9998" max="10239" width="9.109375" style="7" customWidth="1"/>
    <col min="10240" max="10240" width="4.6640625" style="7"/>
    <col min="10241" max="10241" width="5.33203125" style="7" customWidth="1"/>
    <col min="10242" max="10242" width="31.33203125" style="7" customWidth="1"/>
    <col min="10243" max="10243" width="6.109375" style="7" customWidth="1"/>
    <col min="10244" max="10244" width="14.44140625" style="7" customWidth="1"/>
    <col min="10245" max="10245" width="6.109375" style="7" customWidth="1"/>
    <col min="10246" max="10246" width="10.6640625" style="7" customWidth="1"/>
    <col min="10247" max="10247" width="6.109375" style="7" customWidth="1"/>
    <col min="10248" max="10248" width="13.6640625" style="7" customWidth="1"/>
    <col min="10249" max="10249" width="7.6640625" style="7" customWidth="1"/>
    <col min="10250" max="10250" width="8.109375" style="7" customWidth="1"/>
    <col min="10251" max="10251" width="14.88671875" style="7" customWidth="1"/>
    <col min="10252" max="10252" width="12.33203125" style="7" customWidth="1"/>
    <col min="10253" max="10253" width="11.6640625" style="7" customWidth="1"/>
    <col min="10254" max="10495" width="9.109375" style="7" customWidth="1"/>
    <col min="10496" max="10496" width="4.6640625" style="7"/>
    <col min="10497" max="10497" width="5.33203125" style="7" customWidth="1"/>
    <col min="10498" max="10498" width="31.33203125" style="7" customWidth="1"/>
    <col min="10499" max="10499" width="6.109375" style="7" customWidth="1"/>
    <col min="10500" max="10500" width="14.44140625" style="7" customWidth="1"/>
    <col min="10501" max="10501" width="6.109375" style="7" customWidth="1"/>
    <col min="10502" max="10502" width="10.6640625" style="7" customWidth="1"/>
    <col min="10503" max="10503" width="6.109375" style="7" customWidth="1"/>
    <col min="10504" max="10504" width="13.6640625" style="7" customWidth="1"/>
    <col min="10505" max="10505" width="7.6640625" style="7" customWidth="1"/>
    <col min="10506" max="10506" width="8.109375" style="7" customWidth="1"/>
    <col min="10507" max="10507" width="14.88671875" style="7" customWidth="1"/>
    <col min="10508" max="10508" width="12.33203125" style="7" customWidth="1"/>
    <col min="10509" max="10509" width="11.6640625" style="7" customWidth="1"/>
    <col min="10510" max="10751" width="9.109375" style="7" customWidth="1"/>
    <col min="10752" max="10752" width="4.6640625" style="7"/>
    <col min="10753" max="10753" width="5.33203125" style="7" customWidth="1"/>
    <col min="10754" max="10754" width="31.33203125" style="7" customWidth="1"/>
    <col min="10755" max="10755" width="6.109375" style="7" customWidth="1"/>
    <col min="10756" max="10756" width="14.44140625" style="7" customWidth="1"/>
    <col min="10757" max="10757" width="6.109375" style="7" customWidth="1"/>
    <col min="10758" max="10758" width="10.6640625" style="7" customWidth="1"/>
    <col min="10759" max="10759" width="6.109375" style="7" customWidth="1"/>
    <col min="10760" max="10760" width="13.6640625" style="7" customWidth="1"/>
    <col min="10761" max="10761" width="7.6640625" style="7" customWidth="1"/>
    <col min="10762" max="10762" width="8.109375" style="7" customWidth="1"/>
    <col min="10763" max="10763" width="14.88671875" style="7" customWidth="1"/>
    <col min="10764" max="10764" width="12.33203125" style="7" customWidth="1"/>
    <col min="10765" max="10765" width="11.6640625" style="7" customWidth="1"/>
    <col min="10766" max="11007" width="9.109375" style="7" customWidth="1"/>
    <col min="11008" max="11008" width="4.6640625" style="7"/>
    <col min="11009" max="11009" width="5.33203125" style="7" customWidth="1"/>
    <col min="11010" max="11010" width="31.33203125" style="7" customWidth="1"/>
    <col min="11011" max="11011" width="6.109375" style="7" customWidth="1"/>
    <col min="11012" max="11012" width="14.44140625" style="7" customWidth="1"/>
    <col min="11013" max="11013" width="6.109375" style="7" customWidth="1"/>
    <col min="11014" max="11014" width="10.6640625" style="7" customWidth="1"/>
    <col min="11015" max="11015" width="6.109375" style="7" customWidth="1"/>
    <col min="11016" max="11016" width="13.6640625" style="7" customWidth="1"/>
    <col min="11017" max="11017" width="7.6640625" style="7" customWidth="1"/>
    <col min="11018" max="11018" width="8.109375" style="7" customWidth="1"/>
    <col min="11019" max="11019" width="14.88671875" style="7" customWidth="1"/>
    <col min="11020" max="11020" width="12.33203125" style="7" customWidth="1"/>
    <col min="11021" max="11021" width="11.6640625" style="7" customWidth="1"/>
    <col min="11022" max="11263" width="9.109375" style="7" customWidth="1"/>
    <col min="11264" max="11264" width="4.6640625" style="7"/>
    <col min="11265" max="11265" width="5.33203125" style="7" customWidth="1"/>
    <col min="11266" max="11266" width="31.33203125" style="7" customWidth="1"/>
    <col min="11267" max="11267" width="6.109375" style="7" customWidth="1"/>
    <col min="11268" max="11268" width="14.44140625" style="7" customWidth="1"/>
    <col min="11269" max="11269" width="6.109375" style="7" customWidth="1"/>
    <col min="11270" max="11270" width="10.6640625" style="7" customWidth="1"/>
    <col min="11271" max="11271" width="6.109375" style="7" customWidth="1"/>
    <col min="11272" max="11272" width="13.6640625" style="7" customWidth="1"/>
    <col min="11273" max="11273" width="7.6640625" style="7" customWidth="1"/>
    <col min="11274" max="11274" width="8.109375" style="7" customWidth="1"/>
    <col min="11275" max="11275" width="14.88671875" style="7" customWidth="1"/>
    <col min="11276" max="11276" width="12.33203125" style="7" customWidth="1"/>
    <col min="11277" max="11277" width="11.6640625" style="7" customWidth="1"/>
    <col min="11278" max="11519" width="9.109375" style="7" customWidth="1"/>
    <col min="11520" max="11520" width="4.6640625" style="7"/>
    <col min="11521" max="11521" width="5.33203125" style="7" customWidth="1"/>
    <col min="11522" max="11522" width="31.33203125" style="7" customWidth="1"/>
    <col min="11523" max="11523" width="6.109375" style="7" customWidth="1"/>
    <col min="11524" max="11524" width="14.44140625" style="7" customWidth="1"/>
    <col min="11525" max="11525" width="6.109375" style="7" customWidth="1"/>
    <col min="11526" max="11526" width="10.6640625" style="7" customWidth="1"/>
    <col min="11527" max="11527" width="6.109375" style="7" customWidth="1"/>
    <col min="11528" max="11528" width="13.6640625" style="7" customWidth="1"/>
    <col min="11529" max="11529" width="7.6640625" style="7" customWidth="1"/>
    <col min="11530" max="11530" width="8.109375" style="7" customWidth="1"/>
    <col min="11531" max="11531" width="14.88671875" style="7" customWidth="1"/>
    <col min="11532" max="11532" width="12.33203125" style="7" customWidth="1"/>
    <col min="11533" max="11533" width="11.6640625" style="7" customWidth="1"/>
    <col min="11534" max="11775" width="9.109375" style="7" customWidth="1"/>
    <col min="11776" max="11776" width="4.6640625" style="7"/>
    <col min="11777" max="11777" width="5.33203125" style="7" customWidth="1"/>
    <col min="11778" max="11778" width="31.33203125" style="7" customWidth="1"/>
    <col min="11779" max="11779" width="6.109375" style="7" customWidth="1"/>
    <col min="11780" max="11780" width="14.44140625" style="7" customWidth="1"/>
    <col min="11781" max="11781" width="6.109375" style="7" customWidth="1"/>
    <col min="11782" max="11782" width="10.6640625" style="7" customWidth="1"/>
    <col min="11783" max="11783" width="6.109375" style="7" customWidth="1"/>
    <col min="11784" max="11784" width="13.6640625" style="7" customWidth="1"/>
    <col min="11785" max="11785" width="7.6640625" style="7" customWidth="1"/>
    <col min="11786" max="11786" width="8.109375" style="7" customWidth="1"/>
    <col min="11787" max="11787" width="14.88671875" style="7" customWidth="1"/>
    <col min="11788" max="11788" width="12.33203125" style="7" customWidth="1"/>
    <col min="11789" max="11789" width="11.6640625" style="7" customWidth="1"/>
    <col min="11790" max="12031" width="9.109375" style="7" customWidth="1"/>
    <col min="12032" max="12032" width="4.6640625" style="7"/>
    <col min="12033" max="12033" width="5.33203125" style="7" customWidth="1"/>
    <col min="12034" max="12034" width="31.33203125" style="7" customWidth="1"/>
    <col min="12035" max="12035" width="6.109375" style="7" customWidth="1"/>
    <col min="12036" max="12036" width="14.44140625" style="7" customWidth="1"/>
    <col min="12037" max="12037" width="6.109375" style="7" customWidth="1"/>
    <col min="12038" max="12038" width="10.6640625" style="7" customWidth="1"/>
    <col min="12039" max="12039" width="6.109375" style="7" customWidth="1"/>
    <col min="12040" max="12040" width="13.6640625" style="7" customWidth="1"/>
    <col min="12041" max="12041" width="7.6640625" style="7" customWidth="1"/>
    <col min="12042" max="12042" width="8.109375" style="7" customWidth="1"/>
    <col min="12043" max="12043" width="14.88671875" style="7" customWidth="1"/>
    <col min="12044" max="12044" width="12.33203125" style="7" customWidth="1"/>
    <col min="12045" max="12045" width="11.6640625" style="7" customWidth="1"/>
    <col min="12046" max="12287" width="9.109375" style="7" customWidth="1"/>
    <col min="12288" max="12288" width="4.6640625" style="7"/>
    <col min="12289" max="12289" width="5.33203125" style="7" customWidth="1"/>
    <col min="12290" max="12290" width="31.33203125" style="7" customWidth="1"/>
    <col min="12291" max="12291" width="6.109375" style="7" customWidth="1"/>
    <col min="12292" max="12292" width="14.44140625" style="7" customWidth="1"/>
    <col min="12293" max="12293" width="6.109375" style="7" customWidth="1"/>
    <col min="12294" max="12294" width="10.6640625" style="7" customWidth="1"/>
    <col min="12295" max="12295" width="6.109375" style="7" customWidth="1"/>
    <col min="12296" max="12296" width="13.6640625" style="7" customWidth="1"/>
    <col min="12297" max="12297" width="7.6640625" style="7" customWidth="1"/>
    <col min="12298" max="12298" width="8.109375" style="7" customWidth="1"/>
    <col min="12299" max="12299" width="14.88671875" style="7" customWidth="1"/>
    <col min="12300" max="12300" width="12.33203125" style="7" customWidth="1"/>
    <col min="12301" max="12301" width="11.6640625" style="7" customWidth="1"/>
    <col min="12302" max="12543" width="9.109375" style="7" customWidth="1"/>
    <col min="12544" max="12544" width="4.6640625" style="7"/>
    <col min="12545" max="12545" width="5.33203125" style="7" customWidth="1"/>
    <col min="12546" max="12546" width="31.33203125" style="7" customWidth="1"/>
    <col min="12547" max="12547" width="6.109375" style="7" customWidth="1"/>
    <col min="12548" max="12548" width="14.44140625" style="7" customWidth="1"/>
    <col min="12549" max="12549" width="6.109375" style="7" customWidth="1"/>
    <col min="12550" max="12550" width="10.6640625" style="7" customWidth="1"/>
    <col min="12551" max="12551" width="6.109375" style="7" customWidth="1"/>
    <col min="12552" max="12552" width="13.6640625" style="7" customWidth="1"/>
    <col min="12553" max="12553" width="7.6640625" style="7" customWidth="1"/>
    <col min="12554" max="12554" width="8.109375" style="7" customWidth="1"/>
    <col min="12555" max="12555" width="14.88671875" style="7" customWidth="1"/>
    <col min="12556" max="12556" width="12.33203125" style="7" customWidth="1"/>
    <col min="12557" max="12557" width="11.6640625" style="7" customWidth="1"/>
    <col min="12558" max="12799" width="9.109375" style="7" customWidth="1"/>
    <col min="12800" max="12800" width="4.6640625" style="7"/>
    <col min="12801" max="12801" width="5.33203125" style="7" customWidth="1"/>
    <col min="12802" max="12802" width="31.33203125" style="7" customWidth="1"/>
    <col min="12803" max="12803" width="6.109375" style="7" customWidth="1"/>
    <col min="12804" max="12804" width="14.44140625" style="7" customWidth="1"/>
    <col min="12805" max="12805" width="6.109375" style="7" customWidth="1"/>
    <col min="12806" max="12806" width="10.6640625" style="7" customWidth="1"/>
    <col min="12807" max="12807" width="6.109375" style="7" customWidth="1"/>
    <col min="12808" max="12808" width="13.6640625" style="7" customWidth="1"/>
    <col min="12809" max="12809" width="7.6640625" style="7" customWidth="1"/>
    <col min="12810" max="12810" width="8.109375" style="7" customWidth="1"/>
    <col min="12811" max="12811" width="14.88671875" style="7" customWidth="1"/>
    <col min="12812" max="12812" width="12.33203125" style="7" customWidth="1"/>
    <col min="12813" max="12813" width="11.6640625" style="7" customWidth="1"/>
    <col min="12814" max="13055" width="9.109375" style="7" customWidth="1"/>
    <col min="13056" max="13056" width="4.6640625" style="7"/>
    <col min="13057" max="13057" width="5.33203125" style="7" customWidth="1"/>
    <col min="13058" max="13058" width="31.33203125" style="7" customWidth="1"/>
    <col min="13059" max="13059" width="6.109375" style="7" customWidth="1"/>
    <col min="13060" max="13060" width="14.44140625" style="7" customWidth="1"/>
    <col min="13061" max="13061" width="6.109375" style="7" customWidth="1"/>
    <col min="13062" max="13062" width="10.6640625" style="7" customWidth="1"/>
    <col min="13063" max="13063" width="6.109375" style="7" customWidth="1"/>
    <col min="13064" max="13064" width="13.6640625" style="7" customWidth="1"/>
    <col min="13065" max="13065" width="7.6640625" style="7" customWidth="1"/>
    <col min="13066" max="13066" width="8.109375" style="7" customWidth="1"/>
    <col min="13067" max="13067" width="14.88671875" style="7" customWidth="1"/>
    <col min="13068" max="13068" width="12.33203125" style="7" customWidth="1"/>
    <col min="13069" max="13069" width="11.6640625" style="7" customWidth="1"/>
    <col min="13070" max="13311" width="9.109375" style="7" customWidth="1"/>
    <col min="13312" max="13312" width="4.6640625" style="7"/>
    <col min="13313" max="13313" width="5.33203125" style="7" customWidth="1"/>
    <col min="13314" max="13314" width="31.33203125" style="7" customWidth="1"/>
    <col min="13315" max="13315" width="6.109375" style="7" customWidth="1"/>
    <col min="13316" max="13316" width="14.44140625" style="7" customWidth="1"/>
    <col min="13317" max="13317" width="6.109375" style="7" customWidth="1"/>
    <col min="13318" max="13318" width="10.6640625" style="7" customWidth="1"/>
    <col min="13319" max="13319" width="6.109375" style="7" customWidth="1"/>
    <col min="13320" max="13320" width="13.6640625" style="7" customWidth="1"/>
    <col min="13321" max="13321" width="7.6640625" style="7" customWidth="1"/>
    <col min="13322" max="13322" width="8.109375" style="7" customWidth="1"/>
    <col min="13323" max="13323" width="14.88671875" style="7" customWidth="1"/>
    <col min="13324" max="13324" width="12.33203125" style="7" customWidth="1"/>
    <col min="13325" max="13325" width="11.6640625" style="7" customWidth="1"/>
    <col min="13326" max="13567" width="9.109375" style="7" customWidth="1"/>
    <col min="13568" max="13568" width="4.6640625" style="7"/>
    <col min="13569" max="13569" width="5.33203125" style="7" customWidth="1"/>
    <col min="13570" max="13570" width="31.33203125" style="7" customWidth="1"/>
    <col min="13571" max="13571" width="6.109375" style="7" customWidth="1"/>
    <col min="13572" max="13572" width="14.44140625" style="7" customWidth="1"/>
    <col min="13573" max="13573" width="6.109375" style="7" customWidth="1"/>
    <col min="13574" max="13574" width="10.6640625" style="7" customWidth="1"/>
    <col min="13575" max="13575" width="6.109375" style="7" customWidth="1"/>
    <col min="13576" max="13576" width="13.6640625" style="7" customWidth="1"/>
    <col min="13577" max="13577" width="7.6640625" style="7" customWidth="1"/>
    <col min="13578" max="13578" width="8.109375" style="7" customWidth="1"/>
    <col min="13579" max="13579" width="14.88671875" style="7" customWidth="1"/>
    <col min="13580" max="13580" width="12.33203125" style="7" customWidth="1"/>
    <col min="13581" max="13581" width="11.6640625" style="7" customWidth="1"/>
    <col min="13582" max="13823" width="9.109375" style="7" customWidth="1"/>
    <col min="13824" max="13824" width="4.6640625" style="7"/>
    <col min="13825" max="13825" width="5.33203125" style="7" customWidth="1"/>
    <col min="13826" max="13826" width="31.33203125" style="7" customWidth="1"/>
    <col min="13827" max="13827" width="6.109375" style="7" customWidth="1"/>
    <col min="13828" max="13828" width="14.44140625" style="7" customWidth="1"/>
    <col min="13829" max="13829" width="6.109375" style="7" customWidth="1"/>
    <col min="13830" max="13830" width="10.6640625" style="7" customWidth="1"/>
    <col min="13831" max="13831" width="6.109375" style="7" customWidth="1"/>
    <col min="13832" max="13832" width="13.6640625" style="7" customWidth="1"/>
    <col min="13833" max="13833" width="7.6640625" style="7" customWidth="1"/>
    <col min="13834" max="13834" width="8.109375" style="7" customWidth="1"/>
    <col min="13835" max="13835" width="14.88671875" style="7" customWidth="1"/>
    <col min="13836" max="13836" width="12.33203125" style="7" customWidth="1"/>
    <col min="13837" max="13837" width="11.6640625" style="7" customWidth="1"/>
    <col min="13838" max="14079" width="9.109375" style="7" customWidth="1"/>
    <col min="14080" max="14080" width="4.6640625" style="7"/>
    <col min="14081" max="14081" width="5.33203125" style="7" customWidth="1"/>
    <col min="14082" max="14082" width="31.33203125" style="7" customWidth="1"/>
    <col min="14083" max="14083" width="6.109375" style="7" customWidth="1"/>
    <col min="14084" max="14084" width="14.44140625" style="7" customWidth="1"/>
    <col min="14085" max="14085" width="6.109375" style="7" customWidth="1"/>
    <col min="14086" max="14086" width="10.6640625" style="7" customWidth="1"/>
    <col min="14087" max="14087" width="6.109375" style="7" customWidth="1"/>
    <col min="14088" max="14088" width="13.6640625" style="7" customWidth="1"/>
    <col min="14089" max="14089" width="7.6640625" style="7" customWidth="1"/>
    <col min="14090" max="14090" width="8.109375" style="7" customWidth="1"/>
    <col min="14091" max="14091" width="14.88671875" style="7" customWidth="1"/>
    <col min="14092" max="14092" width="12.33203125" style="7" customWidth="1"/>
    <col min="14093" max="14093" width="11.6640625" style="7" customWidth="1"/>
    <col min="14094" max="14335" width="9.109375" style="7" customWidth="1"/>
    <col min="14336" max="14336" width="4.6640625" style="7"/>
    <col min="14337" max="14337" width="5.33203125" style="7" customWidth="1"/>
    <col min="14338" max="14338" width="31.33203125" style="7" customWidth="1"/>
    <col min="14339" max="14339" width="6.109375" style="7" customWidth="1"/>
    <col min="14340" max="14340" width="14.44140625" style="7" customWidth="1"/>
    <col min="14341" max="14341" width="6.109375" style="7" customWidth="1"/>
    <col min="14342" max="14342" width="10.6640625" style="7" customWidth="1"/>
    <col min="14343" max="14343" width="6.109375" style="7" customWidth="1"/>
    <col min="14344" max="14344" width="13.6640625" style="7" customWidth="1"/>
    <col min="14345" max="14345" width="7.6640625" style="7" customWidth="1"/>
    <col min="14346" max="14346" width="8.109375" style="7" customWidth="1"/>
    <col min="14347" max="14347" width="14.88671875" style="7" customWidth="1"/>
    <col min="14348" max="14348" width="12.33203125" style="7" customWidth="1"/>
    <col min="14349" max="14349" width="11.6640625" style="7" customWidth="1"/>
    <col min="14350" max="14591" width="9.109375" style="7" customWidth="1"/>
    <col min="14592" max="14592" width="4.6640625" style="7"/>
    <col min="14593" max="14593" width="5.33203125" style="7" customWidth="1"/>
    <col min="14594" max="14594" width="31.33203125" style="7" customWidth="1"/>
    <col min="14595" max="14595" width="6.109375" style="7" customWidth="1"/>
    <col min="14596" max="14596" width="14.44140625" style="7" customWidth="1"/>
    <col min="14597" max="14597" width="6.109375" style="7" customWidth="1"/>
    <col min="14598" max="14598" width="10.6640625" style="7" customWidth="1"/>
    <col min="14599" max="14599" width="6.109375" style="7" customWidth="1"/>
    <col min="14600" max="14600" width="13.6640625" style="7" customWidth="1"/>
    <col min="14601" max="14601" width="7.6640625" style="7" customWidth="1"/>
    <col min="14602" max="14602" width="8.109375" style="7" customWidth="1"/>
    <col min="14603" max="14603" width="14.88671875" style="7" customWidth="1"/>
    <col min="14604" max="14604" width="12.33203125" style="7" customWidth="1"/>
    <col min="14605" max="14605" width="11.6640625" style="7" customWidth="1"/>
    <col min="14606" max="14847" width="9.109375" style="7" customWidth="1"/>
    <col min="14848" max="14848" width="4.6640625" style="7"/>
    <col min="14849" max="14849" width="5.33203125" style="7" customWidth="1"/>
    <col min="14850" max="14850" width="31.33203125" style="7" customWidth="1"/>
    <col min="14851" max="14851" width="6.109375" style="7" customWidth="1"/>
    <col min="14852" max="14852" width="14.44140625" style="7" customWidth="1"/>
    <col min="14853" max="14853" width="6.109375" style="7" customWidth="1"/>
    <col min="14854" max="14854" width="10.6640625" style="7" customWidth="1"/>
    <col min="14855" max="14855" width="6.109375" style="7" customWidth="1"/>
    <col min="14856" max="14856" width="13.6640625" style="7" customWidth="1"/>
    <col min="14857" max="14857" width="7.6640625" style="7" customWidth="1"/>
    <col min="14858" max="14858" width="8.109375" style="7" customWidth="1"/>
    <col min="14859" max="14859" width="14.88671875" style="7" customWidth="1"/>
    <col min="14860" max="14860" width="12.33203125" style="7" customWidth="1"/>
    <col min="14861" max="14861" width="11.6640625" style="7" customWidth="1"/>
    <col min="14862" max="15103" width="9.109375" style="7" customWidth="1"/>
    <col min="15104" max="15104" width="4.6640625" style="7"/>
    <col min="15105" max="15105" width="5.33203125" style="7" customWidth="1"/>
    <col min="15106" max="15106" width="31.33203125" style="7" customWidth="1"/>
    <col min="15107" max="15107" width="6.109375" style="7" customWidth="1"/>
    <col min="15108" max="15108" width="14.44140625" style="7" customWidth="1"/>
    <col min="15109" max="15109" width="6.109375" style="7" customWidth="1"/>
    <col min="15110" max="15110" width="10.6640625" style="7" customWidth="1"/>
    <col min="15111" max="15111" width="6.109375" style="7" customWidth="1"/>
    <col min="15112" max="15112" width="13.6640625" style="7" customWidth="1"/>
    <col min="15113" max="15113" width="7.6640625" style="7" customWidth="1"/>
    <col min="15114" max="15114" width="8.109375" style="7" customWidth="1"/>
    <col min="15115" max="15115" width="14.88671875" style="7" customWidth="1"/>
    <col min="15116" max="15116" width="12.33203125" style="7" customWidth="1"/>
    <col min="15117" max="15117" width="11.6640625" style="7" customWidth="1"/>
    <col min="15118" max="15359" width="9.109375" style="7" customWidth="1"/>
    <col min="15360" max="15360" width="4.6640625" style="7"/>
    <col min="15361" max="15361" width="5.33203125" style="7" customWidth="1"/>
    <col min="15362" max="15362" width="31.33203125" style="7" customWidth="1"/>
    <col min="15363" max="15363" width="6.109375" style="7" customWidth="1"/>
    <col min="15364" max="15364" width="14.44140625" style="7" customWidth="1"/>
    <col min="15365" max="15365" width="6.109375" style="7" customWidth="1"/>
    <col min="15366" max="15366" width="10.6640625" style="7" customWidth="1"/>
    <col min="15367" max="15367" width="6.109375" style="7" customWidth="1"/>
    <col min="15368" max="15368" width="13.6640625" style="7" customWidth="1"/>
    <col min="15369" max="15369" width="7.6640625" style="7" customWidth="1"/>
    <col min="15370" max="15370" width="8.109375" style="7" customWidth="1"/>
    <col min="15371" max="15371" width="14.88671875" style="7" customWidth="1"/>
    <col min="15372" max="15372" width="12.33203125" style="7" customWidth="1"/>
    <col min="15373" max="15373" width="11.6640625" style="7" customWidth="1"/>
    <col min="15374" max="15615" width="9.109375" style="7" customWidth="1"/>
    <col min="15616" max="15616" width="4.6640625" style="7"/>
    <col min="15617" max="15617" width="5.33203125" style="7" customWidth="1"/>
    <col min="15618" max="15618" width="31.33203125" style="7" customWidth="1"/>
    <col min="15619" max="15619" width="6.109375" style="7" customWidth="1"/>
    <col min="15620" max="15620" width="14.44140625" style="7" customWidth="1"/>
    <col min="15621" max="15621" width="6.109375" style="7" customWidth="1"/>
    <col min="15622" max="15622" width="10.6640625" style="7" customWidth="1"/>
    <col min="15623" max="15623" width="6.109375" style="7" customWidth="1"/>
    <col min="15624" max="15624" width="13.6640625" style="7" customWidth="1"/>
    <col min="15625" max="15625" width="7.6640625" style="7" customWidth="1"/>
    <col min="15626" max="15626" width="8.109375" style="7" customWidth="1"/>
    <col min="15627" max="15627" width="14.88671875" style="7" customWidth="1"/>
    <col min="15628" max="15628" width="12.33203125" style="7" customWidth="1"/>
    <col min="15629" max="15629" width="11.6640625" style="7" customWidth="1"/>
    <col min="15630" max="15871" width="9.109375" style="7" customWidth="1"/>
    <col min="15872" max="15872" width="4.6640625" style="7"/>
    <col min="15873" max="15873" width="5.33203125" style="7" customWidth="1"/>
    <col min="15874" max="15874" width="31.33203125" style="7" customWidth="1"/>
    <col min="15875" max="15875" width="6.109375" style="7" customWidth="1"/>
    <col min="15876" max="15876" width="14.44140625" style="7" customWidth="1"/>
    <col min="15877" max="15877" width="6.109375" style="7" customWidth="1"/>
    <col min="15878" max="15878" width="10.6640625" style="7" customWidth="1"/>
    <col min="15879" max="15879" width="6.109375" style="7" customWidth="1"/>
    <col min="15880" max="15880" width="13.6640625" style="7" customWidth="1"/>
    <col min="15881" max="15881" width="7.6640625" style="7" customWidth="1"/>
    <col min="15882" max="15882" width="8.109375" style="7" customWidth="1"/>
    <col min="15883" max="15883" width="14.88671875" style="7" customWidth="1"/>
    <col min="15884" max="15884" width="12.33203125" style="7" customWidth="1"/>
    <col min="15885" max="15885" width="11.6640625" style="7" customWidth="1"/>
    <col min="15886" max="16127" width="9.109375" style="7" customWidth="1"/>
    <col min="16128" max="16128" width="4.6640625" style="7"/>
    <col min="16129" max="16129" width="5.33203125" style="7" customWidth="1"/>
    <col min="16130" max="16130" width="31.33203125" style="7" customWidth="1"/>
    <col min="16131" max="16131" width="6.109375" style="7" customWidth="1"/>
    <col min="16132" max="16132" width="14.44140625" style="7" customWidth="1"/>
    <col min="16133" max="16133" width="6.109375" style="7" customWidth="1"/>
    <col min="16134" max="16134" width="10.6640625" style="7" customWidth="1"/>
    <col min="16135" max="16135" width="6.109375" style="7" customWidth="1"/>
    <col min="16136" max="16136" width="13.6640625" style="7" customWidth="1"/>
    <col min="16137" max="16137" width="7.6640625" style="7" customWidth="1"/>
    <col min="16138" max="16138" width="8.109375" style="7" customWidth="1"/>
    <col min="16139" max="16139" width="14.88671875" style="7" customWidth="1"/>
    <col min="16140" max="16140" width="12.33203125" style="7" customWidth="1"/>
    <col min="16141" max="16141" width="11.6640625" style="7" customWidth="1"/>
    <col min="16142" max="16383" width="9.109375" style="7" customWidth="1"/>
    <col min="16384" max="16384" width="4.6640625" style="7"/>
  </cols>
  <sheetData>
    <row r="1" spans="1:256" ht="13.8">
      <c r="B1" s="4"/>
      <c r="L1" s="694" t="s">
        <v>275</v>
      </c>
      <c r="M1" s="694"/>
    </row>
    <row r="2" spans="1:256" ht="15.75" customHeight="1">
      <c r="A2" s="727" t="s">
        <v>585</v>
      </c>
      <c r="B2" s="727"/>
      <c r="C2" s="727"/>
      <c r="D2" s="727"/>
      <c r="E2" s="727"/>
      <c r="F2" s="727"/>
      <c r="G2" s="727"/>
      <c r="H2" s="727"/>
      <c r="I2" s="727"/>
      <c r="J2" s="727"/>
      <c r="K2" s="727"/>
      <c r="L2" s="727"/>
      <c r="M2" s="727"/>
    </row>
    <row r="3" spans="1:256" ht="15.75" customHeight="1">
      <c r="A3" s="727" t="s">
        <v>730</v>
      </c>
      <c r="B3" s="727"/>
      <c r="C3" s="727"/>
      <c r="D3" s="727"/>
      <c r="E3" s="727"/>
      <c r="F3" s="727"/>
      <c r="G3" s="727"/>
      <c r="H3" s="727"/>
      <c r="I3" s="727"/>
      <c r="J3" s="727"/>
      <c r="K3" s="727"/>
      <c r="L3" s="727"/>
      <c r="M3" s="727"/>
    </row>
    <row r="4" spans="1:256" ht="15.6">
      <c r="A4" s="12"/>
      <c r="B4" s="283"/>
      <c r="C4" s="283"/>
      <c r="D4" s="442"/>
      <c r="E4" s="283"/>
      <c r="F4" s="442"/>
      <c r="G4" s="283"/>
      <c r="H4" s="442"/>
      <c r="I4" s="12"/>
      <c r="J4" s="283"/>
      <c r="K4" s="442"/>
      <c r="L4" s="283"/>
      <c r="M4" s="10"/>
    </row>
    <row r="5" spans="1:256" ht="27.75" customHeight="1">
      <c r="A5" s="719" t="s">
        <v>1</v>
      </c>
      <c r="B5" s="719" t="s">
        <v>2</v>
      </c>
      <c r="C5" s="717" t="s">
        <v>3</v>
      </c>
      <c r="D5" s="717"/>
      <c r="E5" s="717" t="s">
        <v>4</v>
      </c>
      <c r="F5" s="717"/>
      <c r="G5" s="717" t="s">
        <v>5</v>
      </c>
      <c r="H5" s="717"/>
      <c r="I5" s="717" t="s">
        <v>6</v>
      </c>
      <c r="J5" s="717" t="s">
        <v>7</v>
      </c>
      <c r="K5" s="721" t="s">
        <v>8</v>
      </c>
      <c r="L5" s="721" t="s">
        <v>9</v>
      </c>
      <c r="M5" s="721" t="s">
        <v>10</v>
      </c>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row>
    <row r="6" spans="1:256" ht="25.2" customHeight="1">
      <c r="A6" s="719"/>
      <c r="B6" s="719"/>
      <c r="C6" s="491" t="s">
        <v>11</v>
      </c>
      <c r="D6" s="424" t="s">
        <v>12</v>
      </c>
      <c r="E6" s="491" t="s">
        <v>11</v>
      </c>
      <c r="F6" s="424" t="s">
        <v>12</v>
      </c>
      <c r="G6" s="491" t="s">
        <v>11</v>
      </c>
      <c r="H6" s="424" t="s">
        <v>12</v>
      </c>
      <c r="I6" s="717"/>
      <c r="J6" s="717"/>
      <c r="K6" s="721"/>
      <c r="L6" s="721"/>
      <c r="M6" s="721"/>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row>
    <row r="7" spans="1:256">
      <c r="A7" s="426">
        <v>1</v>
      </c>
      <c r="B7" s="426">
        <v>2</v>
      </c>
      <c r="C7" s="426">
        <v>3</v>
      </c>
      <c r="D7" s="426">
        <v>4</v>
      </c>
      <c r="E7" s="426">
        <v>5</v>
      </c>
      <c r="F7" s="426">
        <v>6</v>
      </c>
      <c r="G7" s="426">
        <v>7</v>
      </c>
      <c r="H7" s="426">
        <v>8</v>
      </c>
      <c r="I7" s="428">
        <v>9</v>
      </c>
      <c r="J7" s="428" t="s">
        <v>13</v>
      </c>
      <c r="K7" s="429" t="s">
        <v>14</v>
      </c>
      <c r="L7" s="428">
        <v>12</v>
      </c>
      <c r="M7" s="428">
        <v>13</v>
      </c>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row>
    <row r="8" spans="1:256" ht="19.8">
      <c r="A8" s="499" t="s">
        <v>575</v>
      </c>
      <c r="B8" s="500" t="s">
        <v>576</v>
      </c>
      <c r="C8" s="432">
        <v>4</v>
      </c>
      <c r="D8" s="433">
        <v>501276</v>
      </c>
      <c r="E8" s="432"/>
      <c r="F8" s="433"/>
      <c r="G8" s="432"/>
      <c r="H8" s="433"/>
      <c r="I8" s="432">
        <v>0</v>
      </c>
      <c r="J8" s="432">
        <v>4</v>
      </c>
      <c r="K8" s="502">
        <v>501276</v>
      </c>
      <c r="L8" s="503">
        <v>0.12386064894259964</v>
      </c>
      <c r="M8" s="503">
        <v>0.14998125234345708</v>
      </c>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row>
    <row r="9" spans="1:256">
      <c r="A9" s="497" t="s">
        <v>15</v>
      </c>
      <c r="B9" s="498" t="s">
        <v>16</v>
      </c>
      <c r="C9" s="430">
        <v>2</v>
      </c>
      <c r="D9" s="431">
        <v>175600</v>
      </c>
      <c r="E9" s="430"/>
      <c r="F9" s="431"/>
      <c r="G9" s="430"/>
      <c r="H9" s="431"/>
      <c r="I9" s="430">
        <v>0</v>
      </c>
      <c r="J9" s="430">
        <v>2</v>
      </c>
      <c r="K9" s="431">
        <v>175600</v>
      </c>
      <c r="L9" s="501">
        <v>4.3389130846720164E-2</v>
      </c>
      <c r="M9" s="501">
        <v>7.4990626171728539E-2</v>
      </c>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row>
    <row r="10" spans="1:256">
      <c r="A10" s="499" t="s">
        <v>17</v>
      </c>
      <c r="B10" s="500" t="s">
        <v>18</v>
      </c>
      <c r="C10" s="432">
        <v>5</v>
      </c>
      <c r="D10" s="433">
        <v>525229.5</v>
      </c>
      <c r="E10" s="432"/>
      <c r="F10" s="433"/>
      <c r="G10" s="432"/>
      <c r="H10" s="433"/>
      <c r="I10" s="432">
        <v>1</v>
      </c>
      <c r="J10" s="432">
        <v>6</v>
      </c>
      <c r="K10" s="502">
        <v>525229.5</v>
      </c>
      <c r="L10" s="503">
        <v>0.12977933656069138</v>
      </c>
      <c r="M10" s="503">
        <v>0.2249718785151856</v>
      </c>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row>
    <row r="11" spans="1:256" ht="19.8">
      <c r="A11" s="497" t="s">
        <v>514</v>
      </c>
      <c r="B11" s="498" t="s">
        <v>515</v>
      </c>
      <c r="C11" s="430">
        <v>2</v>
      </c>
      <c r="D11" s="431">
        <v>238414</v>
      </c>
      <c r="E11" s="430"/>
      <c r="F11" s="431"/>
      <c r="G11" s="430"/>
      <c r="H11" s="431"/>
      <c r="I11" s="430">
        <v>0</v>
      </c>
      <c r="J11" s="430">
        <v>2</v>
      </c>
      <c r="K11" s="431">
        <v>238414</v>
      </c>
      <c r="L11" s="501">
        <v>5.8909887481150003E-2</v>
      </c>
      <c r="M11" s="501">
        <v>7.4990626171728539E-2</v>
      </c>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row>
    <row r="12" spans="1:256" ht="19.8">
      <c r="A12" s="499" t="s">
        <v>19</v>
      </c>
      <c r="B12" s="500" t="s">
        <v>20</v>
      </c>
      <c r="C12" s="432">
        <v>6</v>
      </c>
      <c r="D12" s="433">
        <v>690916.7</v>
      </c>
      <c r="E12" s="432"/>
      <c r="F12" s="433"/>
      <c r="G12" s="432"/>
      <c r="H12" s="433"/>
      <c r="I12" s="432">
        <v>0</v>
      </c>
      <c r="J12" s="432">
        <v>6</v>
      </c>
      <c r="K12" s="502">
        <v>690916.7</v>
      </c>
      <c r="L12" s="503">
        <v>0.17071910649478417</v>
      </c>
      <c r="M12" s="503">
        <v>0.2249718785151856</v>
      </c>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row>
    <row r="13" spans="1:256">
      <c r="A13" s="497" t="s">
        <v>21</v>
      </c>
      <c r="B13" s="498" t="s">
        <v>22</v>
      </c>
      <c r="C13" s="430">
        <v>65</v>
      </c>
      <c r="D13" s="431">
        <v>8661556.0199999996</v>
      </c>
      <c r="E13" s="430">
        <v>2</v>
      </c>
      <c r="F13" s="431">
        <v>51371</v>
      </c>
      <c r="G13" s="430"/>
      <c r="H13" s="431"/>
      <c r="I13" s="430">
        <v>0</v>
      </c>
      <c r="J13" s="430">
        <v>67</v>
      </c>
      <c r="K13" s="431">
        <v>8712927.0199999996</v>
      </c>
      <c r="L13" s="501">
        <v>2.1528834312568543</v>
      </c>
      <c r="M13" s="501">
        <v>2.5121859767529058</v>
      </c>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row>
    <row r="14" spans="1:256">
      <c r="A14" s="499" t="s">
        <v>460</v>
      </c>
      <c r="B14" s="500" t="s">
        <v>461</v>
      </c>
      <c r="C14" s="432">
        <v>10</v>
      </c>
      <c r="D14" s="433">
        <v>1575004.25</v>
      </c>
      <c r="E14" s="432"/>
      <c r="F14" s="433"/>
      <c r="G14" s="432">
        <v>1</v>
      </c>
      <c r="H14" s="433">
        <v>-170000</v>
      </c>
      <c r="I14" s="432">
        <v>0</v>
      </c>
      <c r="J14" s="432">
        <v>11</v>
      </c>
      <c r="K14" s="502">
        <v>1405004.25</v>
      </c>
      <c r="L14" s="503">
        <v>0.34716351505380372</v>
      </c>
      <c r="M14" s="503">
        <v>0.41244844394450692</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row>
    <row r="15" spans="1:256" ht="19.8">
      <c r="A15" s="497" t="s">
        <v>25</v>
      </c>
      <c r="B15" s="498" t="s">
        <v>26</v>
      </c>
      <c r="C15" s="430">
        <v>1</v>
      </c>
      <c r="D15" s="431">
        <v>137530</v>
      </c>
      <c r="E15" s="430"/>
      <c r="F15" s="431"/>
      <c r="G15" s="430"/>
      <c r="H15" s="431"/>
      <c r="I15" s="430">
        <v>0</v>
      </c>
      <c r="J15" s="430">
        <v>1</v>
      </c>
      <c r="K15" s="431">
        <v>137530</v>
      </c>
      <c r="L15" s="501">
        <v>3.3982387046409018E-2</v>
      </c>
      <c r="M15" s="501">
        <v>3.7495313085864269E-2</v>
      </c>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row>
    <row r="16" spans="1:256">
      <c r="A16" s="499" t="s">
        <v>27</v>
      </c>
      <c r="B16" s="500" t="s">
        <v>631</v>
      </c>
      <c r="C16" s="432">
        <v>282</v>
      </c>
      <c r="D16" s="433">
        <v>14234086.449999996</v>
      </c>
      <c r="E16" s="432">
        <v>1</v>
      </c>
      <c r="F16" s="433">
        <v>4036.8</v>
      </c>
      <c r="G16" s="432">
        <v>15</v>
      </c>
      <c r="H16" s="433">
        <v>-582892.43000000005</v>
      </c>
      <c r="I16" s="432">
        <v>0</v>
      </c>
      <c r="J16" s="432">
        <v>298</v>
      </c>
      <c r="K16" s="502">
        <v>13655230.819999997</v>
      </c>
      <c r="L16" s="503">
        <v>3.3740808473299873</v>
      </c>
      <c r="M16" s="503">
        <v>11.173603299587551</v>
      </c>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row>
    <row r="17" spans="1:256">
      <c r="A17" s="497" t="s">
        <v>409</v>
      </c>
      <c r="B17" s="498" t="s">
        <v>410</v>
      </c>
      <c r="C17" s="430">
        <v>5</v>
      </c>
      <c r="D17" s="431">
        <v>723858.6</v>
      </c>
      <c r="E17" s="430"/>
      <c r="F17" s="431"/>
      <c r="G17" s="430"/>
      <c r="H17" s="431"/>
      <c r="I17" s="430">
        <v>0</v>
      </c>
      <c r="J17" s="430">
        <v>5</v>
      </c>
      <c r="K17" s="431">
        <v>723858.6</v>
      </c>
      <c r="L17" s="501">
        <v>0.17885874436175211</v>
      </c>
      <c r="M17" s="501">
        <v>0.18747656542932134</v>
      </c>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row>
    <row r="18" spans="1:256">
      <c r="A18" s="499" t="s">
        <v>411</v>
      </c>
      <c r="B18" s="500" t="s">
        <v>412</v>
      </c>
      <c r="C18" s="432">
        <v>1</v>
      </c>
      <c r="D18" s="433">
        <v>168550</v>
      </c>
      <c r="E18" s="432"/>
      <c r="F18" s="433"/>
      <c r="G18" s="432"/>
      <c r="H18" s="433"/>
      <c r="I18" s="432">
        <v>0</v>
      </c>
      <c r="J18" s="432">
        <v>1</v>
      </c>
      <c r="K18" s="502">
        <v>168550</v>
      </c>
      <c r="L18" s="503">
        <v>4.1647141254069951E-2</v>
      </c>
      <c r="M18" s="503">
        <v>3.7495313085864269E-2</v>
      </c>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c r="IR18" s="100"/>
      <c r="IS18" s="100"/>
      <c r="IT18" s="100"/>
      <c r="IU18" s="100"/>
      <c r="IV18" s="100"/>
    </row>
    <row r="19" spans="1:256">
      <c r="A19" s="497" t="s">
        <v>30</v>
      </c>
      <c r="B19" s="498" t="s">
        <v>31</v>
      </c>
      <c r="C19" s="430">
        <v>209</v>
      </c>
      <c r="D19" s="431">
        <v>10701738.699999997</v>
      </c>
      <c r="E19" s="430"/>
      <c r="F19" s="431"/>
      <c r="G19" s="430">
        <v>2</v>
      </c>
      <c r="H19" s="431">
        <v>-35886.39</v>
      </c>
      <c r="I19" s="430">
        <v>5</v>
      </c>
      <c r="J19" s="430">
        <v>216</v>
      </c>
      <c r="K19" s="431">
        <v>10665852.309999997</v>
      </c>
      <c r="L19" s="501">
        <v>2.6354331518814487</v>
      </c>
      <c r="M19" s="501">
        <v>8.0989876265466823</v>
      </c>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row>
    <row r="20" spans="1:256">
      <c r="A20" s="499" t="s">
        <v>466</v>
      </c>
      <c r="B20" s="500" t="s">
        <v>467</v>
      </c>
      <c r="C20" s="432">
        <v>1</v>
      </c>
      <c r="D20" s="433">
        <v>175500</v>
      </c>
      <c r="E20" s="432"/>
      <c r="F20" s="433"/>
      <c r="G20" s="432"/>
      <c r="H20" s="433"/>
      <c r="I20" s="432">
        <v>0</v>
      </c>
      <c r="J20" s="432">
        <v>1</v>
      </c>
      <c r="K20" s="502">
        <v>175500</v>
      </c>
      <c r="L20" s="503">
        <v>4.3364421774483991E-2</v>
      </c>
      <c r="M20" s="503">
        <v>3.7495313085864269E-2</v>
      </c>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row>
    <row r="21" spans="1:256">
      <c r="A21" s="497" t="s">
        <v>32</v>
      </c>
      <c r="B21" s="498" t="s">
        <v>33</v>
      </c>
      <c r="C21" s="430">
        <v>2</v>
      </c>
      <c r="D21" s="431">
        <v>250550</v>
      </c>
      <c r="E21" s="430"/>
      <c r="F21" s="431"/>
      <c r="G21" s="430"/>
      <c r="H21" s="431"/>
      <c r="I21" s="430">
        <v>0</v>
      </c>
      <c r="J21" s="430">
        <v>2</v>
      </c>
      <c r="K21" s="431">
        <v>250550</v>
      </c>
      <c r="L21" s="501">
        <v>6.1908580487731985E-2</v>
      </c>
      <c r="M21" s="501">
        <v>7.4990626171728539E-2</v>
      </c>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row>
    <row r="22" spans="1:256" ht="19.8">
      <c r="A22" s="499" t="s">
        <v>413</v>
      </c>
      <c r="B22" s="500" t="s">
        <v>414</v>
      </c>
      <c r="C22" s="432">
        <v>5</v>
      </c>
      <c r="D22" s="433">
        <v>859566.2</v>
      </c>
      <c r="E22" s="432"/>
      <c r="F22" s="433"/>
      <c r="G22" s="432"/>
      <c r="H22" s="433"/>
      <c r="I22" s="432">
        <v>0</v>
      </c>
      <c r="J22" s="432">
        <v>5</v>
      </c>
      <c r="K22" s="502">
        <v>859566.2</v>
      </c>
      <c r="L22" s="503">
        <v>0.21239083327572911</v>
      </c>
      <c r="M22" s="503">
        <v>0.18747656542932134</v>
      </c>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row>
    <row r="23" spans="1:256" ht="19.8">
      <c r="A23" s="497" t="s">
        <v>516</v>
      </c>
      <c r="B23" s="498" t="s">
        <v>517</v>
      </c>
      <c r="C23" s="430">
        <v>3</v>
      </c>
      <c r="D23" s="431">
        <v>249190</v>
      </c>
      <c r="E23" s="430"/>
      <c r="F23" s="431"/>
      <c r="G23" s="430"/>
      <c r="H23" s="431"/>
      <c r="I23" s="430">
        <v>0</v>
      </c>
      <c r="J23" s="430">
        <v>3</v>
      </c>
      <c r="K23" s="431">
        <v>249190</v>
      </c>
      <c r="L23" s="501">
        <v>6.1572537105320034E-2</v>
      </c>
      <c r="M23" s="501">
        <v>0.1124859392575928</v>
      </c>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c r="IR23" s="100"/>
      <c r="IS23" s="100"/>
      <c r="IT23" s="100"/>
      <c r="IU23" s="100"/>
      <c r="IV23" s="100"/>
    </row>
    <row r="24" spans="1:256">
      <c r="A24" s="499" t="s">
        <v>535</v>
      </c>
      <c r="B24" s="500" t="s">
        <v>536</v>
      </c>
      <c r="C24" s="432">
        <v>1</v>
      </c>
      <c r="D24" s="433">
        <v>130800</v>
      </c>
      <c r="E24" s="432"/>
      <c r="F24" s="433"/>
      <c r="G24" s="432"/>
      <c r="H24" s="433"/>
      <c r="I24" s="432">
        <v>0</v>
      </c>
      <c r="J24" s="432">
        <v>1</v>
      </c>
      <c r="K24" s="502">
        <v>130800</v>
      </c>
      <c r="L24" s="503">
        <v>3.2319466484914565E-2</v>
      </c>
      <c r="M24" s="503">
        <v>3.7495313085864269E-2</v>
      </c>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row>
    <row r="25" spans="1:256">
      <c r="A25" s="497" t="s">
        <v>567</v>
      </c>
      <c r="B25" s="498" t="s">
        <v>568</v>
      </c>
      <c r="C25" s="430">
        <v>1</v>
      </c>
      <c r="D25" s="431">
        <v>106680</v>
      </c>
      <c r="E25" s="430"/>
      <c r="F25" s="431"/>
      <c r="G25" s="430"/>
      <c r="H25" s="431"/>
      <c r="I25" s="430">
        <v>0</v>
      </c>
      <c r="J25" s="430">
        <v>1</v>
      </c>
      <c r="K25" s="431">
        <v>106680</v>
      </c>
      <c r="L25" s="501">
        <v>2.6359638261549585E-2</v>
      </c>
      <c r="M25" s="501">
        <v>3.7495313085864269E-2</v>
      </c>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row>
    <row r="26" spans="1:256">
      <c r="A26" s="499" t="s">
        <v>395</v>
      </c>
      <c r="B26" s="500" t="s">
        <v>396</v>
      </c>
      <c r="C26" s="432">
        <v>1</v>
      </c>
      <c r="D26" s="433">
        <v>96228</v>
      </c>
      <c r="E26" s="432"/>
      <c r="F26" s="433"/>
      <c r="G26" s="432"/>
      <c r="H26" s="433"/>
      <c r="I26" s="432">
        <v>0</v>
      </c>
      <c r="J26" s="432">
        <v>1</v>
      </c>
      <c r="K26" s="502">
        <v>96228</v>
      </c>
      <c r="L26" s="503">
        <v>2.3777046031424762E-2</v>
      </c>
      <c r="M26" s="503">
        <v>3.7495313085864269E-2</v>
      </c>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row>
    <row r="27" spans="1:256">
      <c r="A27" s="497" t="s">
        <v>659</v>
      </c>
      <c r="B27" s="498" t="s">
        <v>660</v>
      </c>
      <c r="C27" s="430">
        <v>2</v>
      </c>
      <c r="D27" s="431">
        <v>51538.8</v>
      </c>
      <c r="E27" s="430"/>
      <c r="F27" s="431"/>
      <c r="G27" s="430"/>
      <c r="H27" s="431"/>
      <c r="I27" s="430">
        <v>0</v>
      </c>
      <c r="J27" s="430">
        <v>2</v>
      </c>
      <c r="K27" s="431">
        <v>51538.8</v>
      </c>
      <c r="L27" s="501">
        <v>1.273475932165684E-2</v>
      </c>
      <c r="M27" s="501">
        <v>7.4990626171728539E-2</v>
      </c>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row>
    <row r="28" spans="1:256">
      <c r="A28" s="499" t="s">
        <v>569</v>
      </c>
      <c r="B28" s="500" t="s">
        <v>570</v>
      </c>
      <c r="C28" s="432">
        <v>2</v>
      </c>
      <c r="D28" s="433">
        <v>357159.8</v>
      </c>
      <c r="E28" s="432"/>
      <c r="F28" s="433"/>
      <c r="G28" s="432"/>
      <c r="H28" s="433"/>
      <c r="I28" s="432">
        <v>0</v>
      </c>
      <c r="J28" s="432">
        <v>2</v>
      </c>
      <c r="K28" s="502">
        <v>357159.8</v>
      </c>
      <c r="L28" s="503">
        <v>8.8250872980571785E-2</v>
      </c>
      <c r="M28" s="503">
        <v>7.4990626171728539E-2</v>
      </c>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row>
    <row r="29" spans="1:256">
      <c r="A29" s="497" t="s">
        <v>502</v>
      </c>
      <c r="B29" s="498" t="s">
        <v>503</v>
      </c>
      <c r="C29" s="430">
        <v>1</v>
      </c>
      <c r="D29" s="431">
        <v>75000</v>
      </c>
      <c r="E29" s="430"/>
      <c r="F29" s="431"/>
      <c r="G29" s="430"/>
      <c r="H29" s="431"/>
      <c r="I29" s="430">
        <v>0</v>
      </c>
      <c r="J29" s="430">
        <v>1</v>
      </c>
      <c r="K29" s="431">
        <v>75000</v>
      </c>
      <c r="L29" s="501">
        <v>1.853180417712991E-2</v>
      </c>
      <c r="M29" s="501">
        <v>3.7495313085864269E-2</v>
      </c>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c r="IR29" s="100"/>
      <c r="IS29" s="100"/>
      <c r="IT29" s="100"/>
      <c r="IU29" s="100"/>
      <c r="IV29" s="100"/>
    </row>
    <row r="30" spans="1:256" ht="29.4">
      <c r="A30" s="499" t="s">
        <v>36</v>
      </c>
      <c r="B30" s="500" t="s">
        <v>37</v>
      </c>
      <c r="C30" s="432">
        <v>4</v>
      </c>
      <c r="D30" s="433">
        <v>609956.6</v>
      </c>
      <c r="E30" s="432"/>
      <c r="F30" s="433"/>
      <c r="G30" s="432"/>
      <c r="H30" s="433"/>
      <c r="I30" s="432">
        <v>0</v>
      </c>
      <c r="J30" s="432">
        <v>4</v>
      </c>
      <c r="K30" s="502">
        <v>609956.6</v>
      </c>
      <c r="L30" s="503">
        <v>0.15071461690330609</v>
      </c>
      <c r="M30" s="503">
        <v>0.14998125234345708</v>
      </c>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c r="IQ30" s="100"/>
      <c r="IR30" s="100"/>
      <c r="IS30" s="100"/>
      <c r="IT30" s="100"/>
      <c r="IU30" s="100"/>
      <c r="IV30" s="100"/>
    </row>
    <row r="31" spans="1:256">
      <c r="A31" s="497" t="s">
        <v>38</v>
      </c>
      <c r="B31" s="498" t="s">
        <v>39</v>
      </c>
      <c r="C31" s="430">
        <v>1</v>
      </c>
      <c r="D31" s="431">
        <v>337584.26</v>
      </c>
      <c r="E31" s="430"/>
      <c r="F31" s="431"/>
      <c r="G31" s="430"/>
      <c r="H31" s="431"/>
      <c r="I31" s="430">
        <v>0</v>
      </c>
      <c r="J31" s="430">
        <v>1</v>
      </c>
      <c r="K31" s="431">
        <v>337584.26</v>
      </c>
      <c r="L31" s="501">
        <v>8.34139386613508E-2</v>
      </c>
      <c r="M31" s="501">
        <v>3.7495313085864269E-2</v>
      </c>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00"/>
      <c r="HI31" s="100"/>
      <c r="HJ31" s="100"/>
      <c r="HK31" s="100"/>
      <c r="HL31" s="100"/>
      <c r="HM31" s="100"/>
      <c r="HN31" s="100"/>
      <c r="HO31" s="100"/>
      <c r="HP31" s="100"/>
      <c r="HQ31" s="100"/>
      <c r="HR31" s="100"/>
      <c r="HS31" s="100"/>
      <c r="HT31" s="100"/>
      <c r="HU31" s="100"/>
      <c r="HV31" s="100"/>
      <c r="HW31" s="100"/>
      <c r="HX31" s="100"/>
      <c r="HY31" s="100"/>
      <c r="HZ31" s="100"/>
      <c r="IA31" s="100"/>
      <c r="IB31" s="100"/>
      <c r="IC31" s="100"/>
      <c r="ID31" s="100"/>
      <c r="IE31" s="100"/>
      <c r="IF31" s="100"/>
      <c r="IG31" s="100"/>
      <c r="IH31" s="100"/>
      <c r="II31" s="100"/>
      <c r="IJ31" s="100"/>
      <c r="IK31" s="100"/>
      <c r="IL31" s="100"/>
      <c r="IM31" s="100"/>
      <c r="IN31" s="100"/>
      <c r="IO31" s="100"/>
      <c r="IP31" s="100"/>
      <c r="IQ31" s="100"/>
      <c r="IR31" s="100"/>
      <c r="IS31" s="100"/>
      <c r="IT31" s="100"/>
      <c r="IU31" s="100"/>
      <c r="IV31" s="100"/>
    </row>
    <row r="32" spans="1:256">
      <c r="A32" s="499" t="s">
        <v>42</v>
      </c>
      <c r="B32" s="500" t="s">
        <v>43</v>
      </c>
      <c r="C32" s="432">
        <v>2</v>
      </c>
      <c r="D32" s="433">
        <v>169114.3</v>
      </c>
      <c r="E32" s="432"/>
      <c r="F32" s="433"/>
      <c r="G32" s="432"/>
      <c r="H32" s="433"/>
      <c r="I32" s="432">
        <v>0</v>
      </c>
      <c r="J32" s="432">
        <v>2</v>
      </c>
      <c r="K32" s="502">
        <v>169114.3</v>
      </c>
      <c r="L32" s="503">
        <v>4.1786574548698677E-2</v>
      </c>
      <c r="M32" s="503">
        <v>7.4990626171728539E-2</v>
      </c>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row>
    <row r="33" spans="1:256" ht="19.8">
      <c r="A33" s="497" t="s">
        <v>46</v>
      </c>
      <c r="B33" s="498" t="s">
        <v>47</v>
      </c>
      <c r="C33" s="430">
        <v>10</v>
      </c>
      <c r="D33" s="431">
        <v>1192808.8500000001</v>
      </c>
      <c r="E33" s="430"/>
      <c r="F33" s="431"/>
      <c r="G33" s="430"/>
      <c r="H33" s="431"/>
      <c r="I33" s="430">
        <v>0</v>
      </c>
      <c r="J33" s="430">
        <v>10</v>
      </c>
      <c r="K33" s="431">
        <v>1192808.8500000001</v>
      </c>
      <c r="L33" s="501">
        <v>0.29473200038596703</v>
      </c>
      <c r="M33" s="501">
        <v>0.37495313085864268</v>
      </c>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row>
    <row r="34" spans="1:256" ht="29.4">
      <c r="A34" s="499" t="s">
        <v>48</v>
      </c>
      <c r="B34" s="500" t="s">
        <v>49</v>
      </c>
      <c r="C34" s="432">
        <v>25</v>
      </c>
      <c r="D34" s="433">
        <v>3405931.05</v>
      </c>
      <c r="E34" s="432">
        <v>1</v>
      </c>
      <c r="F34" s="433">
        <v>47250</v>
      </c>
      <c r="G34" s="432"/>
      <c r="H34" s="433"/>
      <c r="I34" s="432">
        <v>0</v>
      </c>
      <c r="J34" s="432">
        <v>26</v>
      </c>
      <c r="K34" s="502">
        <v>3453181.05</v>
      </c>
      <c r="L34" s="503">
        <v>0.85324900009034466</v>
      </c>
      <c r="M34" s="503">
        <v>0.97487814023247099</v>
      </c>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row>
    <row r="35" spans="1:256">
      <c r="A35" s="497" t="s">
        <v>50</v>
      </c>
      <c r="B35" s="498" t="s">
        <v>51</v>
      </c>
      <c r="C35" s="430">
        <v>5</v>
      </c>
      <c r="D35" s="431">
        <v>835338.6</v>
      </c>
      <c r="E35" s="430"/>
      <c r="F35" s="431"/>
      <c r="G35" s="430"/>
      <c r="H35" s="431"/>
      <c r="I35" s="430">
        <v>0</v>
      </c>
      <c r="J35" s="430">
        <v>5</v>
      </c>
      <c r="K35" s="431">
        <v>835338.6</v>
      </c>
      <c r="L35" s="501">
        <v>0.20640441809063803</v>
      </c>
      <c r="M35" s="501">
        <v>0.18747656542932134</v>
      </c>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row>
    <row r="36" spans="1:256" ht="19.8">
      <c r="A36" s="499" t="s">
        <v>429</v>
      </c>
      <c r="B36" s="500" t="s">
        <v>430</v>
      </c>
      <c r="C36" s="432">
        <v>3</v>
      </c>
      <c r="D36" s="433">
        <v>434207.9</v>
      </c>
      <c r="E36" s="432"/>
      <c r="F36" s="433"/>
      <c r="G36" s="432"/>
      <c r="H36" s="433"/>
      <c r="I36" s="432">
        <v>0</v>
      </c>
      <c r="J36" s="432">
        <v>3</v>
      </c>
      <c r="K36" s="502">
        <v>434207.9</v>
      </c>
      <c r="L36" s="503">
        <v>0.10728874366617075</v>
      </c>
      <c r="M36" s="503">
        <v>0.1124859392575928</v>
      </c>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row>
    <row r="37" spans="1:256" ht="19.8">
      <c r="A37" s="497" t="s">
        <v>510</v>
      </c>
      <c r="B37" s="498" t="s">
        <v>511</v>
      </c>
      <c r="C37" s="430">
        <v>2</v>
      </c>
      <c r="D37" s="431">
        <v>299490.84999999998</v>
      </c>
      <c r="E37" s="430"/>
      <c r="F37" s="431"/>
      <c r="G37" s="430"/>
      <c r="H37" s="431"/>
      <c r="I37" s="430">
        <v>0</v>
      </c>
      <c r="J37" s="430">
        <v>2</v>
      </c>
      <c r="K37" s="431">
        <v>299490.84999999998</v>
      </c>
      <c r="L37" s="501">
        <v>7.4001410467229162E-2</v>
      </c>
      <c r="M37" s="501">
        <v>7.4990626171728539E-2</v>
      </c>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row>
    <row r="38" spans="1:256">
      <c r="A38" s="499" t="s">
        <v>52</v>
      </c>
      <c r="B38" s="500" t="s">
        <v>53</v>
      </c>
      <c r="C38" s="432">
        <v>3</v>
      </c>
      <c r="D38" s="433">
        <v>592776.56000000006</v>
      </c>
      <c r="E38" s="432"/>
      <c r="F38" s="433"/>
      <c r="G38" s="432"/>
      <c r="H38" s="433"/>
      <c r="I38" s="432">
        <v>0</v>
      </c>
      <c r="J38" s="432">
        <v>3</v>
      </c>
      <c r="K38" s="502">
        <v>592776.56000000006</v>
      </c>
      <c r="L38" s="503">
        <v>0.14646958840950267</v>
      </c>
      <c r="M38" s="503">
        <v>0.1124859392575928</v>
      </c>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row>
    <row r="39" spans="1:256">
      <c r="A39" s="497" t="s">
        <v>54</v>
      </c>
      <c r="B39" s="498" t="s">
        <v>55</v>
      </c>
      <c r="C39" s="430">
        <v>2</v>
      </c>
      <c r="D39" s="431">
        <v>283400</v>
      </c>
      <c r="E39" s="430"/>
      <c r="F39" s="431"/>
      <c r="G39" s="430"/>
      <c r="H39" s="431"/>
      <c r="I39" s="430">
        <v>0</v>
      </c>
      <c r="J39" s="430">
        <v>2</v>
      </c>
      <c r="K39" s="431">
        <v>283400</v>
      </c>
      <c r="L39" s="501">
        <v>7.0025510717314887E-2</v>
      </c>
      <c r="M39" s="501">
        <v>7.4990626171728539E-2</v>
      </c>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row>
    <row r="40" spans="1:256" ht="19.8">
      <c r="A40" s="499" t="s">
        <v>520</v>
      </c>
      <c r="B40" s="500" t="s">
        <v>521</v>
      </c>
      <c r="C40" s="432">
        <v>1</v>
      </c>
      <c r="D40" s="433">
        <v>167451</v>
      </c>
      <c r="E40" s="432"/>
      <c r="F40" s="433"/>
      <c r="G40" s="432"/>
      <c r="H40" s="433"/>
      <c r="I40" s="432">
        <v>0</v>
      </c>
      <c r="J40" s="432">
        <v>1</v>
      </c>
      <c r="K40" s="502">
        <v>167451</v>
      </c>
      <c r="L40" s="503">
        <v>4.1375588550194409E-2</v>
      </c>
      <c r="M40" s="503">
        <v>3.7495313085864269E-2</v>
      </c>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row>
    <row r="41" spans="1:256" ht="19.8">
      <c r="A41" s="497" t="s">
        <v>571</v>
      </c>
      <c r="B41" s="498" t="s">
        <v>572</v>
      </c>
      <c r="C41" s="430">
        <v>1</v>
      </c>
      <c r="D41" s="431">
        <v>113700</v>
      </c>
      <c r="E41" s="430"/>
      <c r="F41" s="431"/>
      <c r="G41" s="430"/>
      <c r="H41" s="431"/>
      <c r="I41" s="430">
        <v>0</v>
      </c>
      <c r="J41" s="430">
        <v>1</v>
      </c>
      <c r="K41" s="431">
        <v>113700</v>
      </c>
      <c r="L41" s="501">
        <v>2.8094215132528945E-2</v>
      </c>
      <c r="M41" s="501">
        <v>3.7495313085864269E-2</v>
      </c>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row>
    <row r="42" spans="1:256" ht="29.4">
      <c r="A42" s="499" t="s">
        <v>56</v>
      </c>
      <c r="B42" s="500" t="s">
        <v>57</v>
      </c>
      <c r="C42" s="432">
        <v>12</v>
      </c>
      <c r="D42" s="433">
        <v>1259795.42</v>
      </c>
      <c r="E42" s="432"/>
      <c r="F42" s="433"/>
      <c r="G42" s="432"/>
      <c r="H42" s="433"/>
      <c r="I42" s="432">
        <v>0</v>
      </c>
      <c r="J42" s="432">
        <v>12</v>
      </c>
      <c r="K42" s="502">
        <v>1259795.42</v>
      </c>
      <c r="L42" s="503">
        <v>0.31128376035580174</v>
      </c>
      <c r="M42" s="503">
        <v>0.44994375703037121</v>
      </c>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row>
    <row r="43" spans="1:256">
      <c r="A43" s="497" t="s">
        <v>589</v>
      </c>
      <c r="B43" s="498" t="s">
        <v>590</v>
      </c>
      <c r="C43" s="430">
        <v>1</v>
      </c>
      <c r="D43" s="431">
        <v>119040</v>
      </c>
      <c r="E43" s="430"/>
      <c r="F43" s="431"/>
      <c r="G43" s="430"/>
      <c r="H43" s="431"/>
      <c r="I43" s="430">
        <v>0</v>
      </c>
      <c r="J43" s="430">
        <v>1</v>
      </c>
      <c r="K43" s="431">
        <v>119040</v>
      </c>
      <c r="L43" s="501">
        <v>2.9413679589940595E-2</v>
      </c>
      <c r="M43" s="501">
        <v>3.7495313085864269E-2</v>
      </c>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row>
    <row r="44" spans="1:256" ht="19.8">
      <c r="A44" s="499" t="s">
        <v>58</v>
      </c>
      <c r="B44" s="500" t="s">
        <v>59</v>
      </c>
      <c r="C44" s="432">
        <v>12</v>
      </c>
      <c r="D44" s="433">
        <v>720309.46</v>
      </c>
      <c r="E44" s="432"/>
      <c r="F44" s="433"/>
      <c r="G44" s="432"/>
      <c r="H44" s="433"/>
      <c r="I44" s="432">
        <v>0</v>
      </c>
      <c r="J44" s="432">
        <v>12</v>
      </c>
      <c r="K44" s="502">
        <v>720309.46</v>
      </c>
      <c r="L44" s="503">
        <v>0.1779817847953892</v>
      </c>
      <c r="M44" s="503">
        <v>0.44994375703037121</v>
      </c>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row>
    <row r="45" spans="1:256">
      <c r="A45" s="497" t="s">
        <v>60</v>
      </c>
      <c r="B45" s="498" t="s">
        <v>61</v>
      </c>
      <c r="C45" s="430">
        <v>22</v>
      </c>
      <c r="D45" s="431">
        <v>2170064.34</v>
      </c>
      <c r="E45" s="430"/>
      <c r="F45" s="431"/>
      <c r="G45" s="430"/>
      <c r="H45" s="431"/>
      <c r="I45" s="430">
        <v>0</v>
      </c>
      <c r="J45" s="430">
        <v>22</v>
      </c>
      <c r="K45" s="431">
        <v>2170064.34</v>
      </c>
      <c r="L45" s="501">
        <v>0.53620276534203548</v>
      </c>
      <c r="M45" s="501">
        <v>0.82489688788901383</v>
      </c>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row>
    <row r="46" spans="1:256">
      <c r="A46" s="499" t="s">
        <v>62</v>
      </c>
      <c r="B46" s="500" t="s">
        <v>63</v>
      </c>
      <c r="C46" s="432">
        <v>3</v>
      </c>
      <c r="D46" s="433">
        <v>396990.28</v>
      </c>
      <c r="E46" s="432"/>
      <c r="F46" s="433"/>
      <c r="G46" s="432"/>
      <c r="H46" s="433"/>
      <c r="I46" s="432">
        <v>0</v>
      </c>
      <c r="J46" s="432">
        <v>3</v>
      </c>
      <c r="K46" s="502">
        <v>396990.28</v>
      </c>
      <c r="L46" s="503">
        <v>9.80926150557863E-2</v>
      </c>
      <c r="M46" s="503">
        <v>0.1124859392575928</v>
      </c>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row>
    <row r="47" spans="1:256">
      <c r="A47" s="497" t="s">
        <v>64</v>
      </c>
      <c r="B47" s="498" t="s">
        <v>65</v>
      </c>
      <c r="C47" s="430">
        <v>4</v>
      </c>
      <c r="D47" s="431">
        <v>434721</v>
      </c>
      <c r="E47" s="430"/>
      <c r="F47" s="431"/>
      <c r="G47" s="430"/>
      <c r="H47" s="431"/>
      <c r="I47" s="430">
        <v>0</v>
      </c>
      <c r="J47" s="430">
        <v>4</v>
      </c>
      <c r="K47" s="431">
        <v>434721</v>
      </c>
      <c r="L47" s="501">
        <v>0.10741552591581456</v>
      </c>
      <c r="M47" s="501">
        <v>0.14998125234345708</v>
      </c>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row>
    <row r="48" spans="1:256">
      <c r="A48" s="499" t="s">
        <v>68</v>
      </c>
      <c r="B48" s="500" t="s">
        <v>69</v>
      </c>
      <c r="C48" s="432">
        <v>4</v>
      </c>
      <c r="D48" s="433">
        <v>662040</v>
      </c>
      <c r="E48" s="432"/>
      <c r="F48" s="433"/>
      <c r="G48" s="432"/>
      <c r="H48" s="433"/>
      <c r="I48" s="432">
        <v>0</v>
      </c>
      <c r="J48" s="432">
        <v>4</v>
      </c>
      <c r="K48" s="502">
        <v>662040</v>
      </c>
      <c r="L48" s="503">
        <v>0.16358394183236113</v>
      </c>
      <c r="M48" s="503">
        <v>0.14998125234345708</v>
      </c>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row>
    <row r="49" spans="1:256" ht="19.8">
      <c r="A49" s="497" t="s">
        <v>468</v>
      </c>
      <c r="B49" s="498" t="s">
        <v>469</v>
      </c>
      <c r="C49" s="430">
        <v>1</v>
      </c>
      <c r="D49" s="431">
        <v>174080</v>
      </c>
      <c r="E49" s="430"/>
      <c r="F49" s="431"/>
      <c r="G49" s="430"/>
      <c r="H49" s="431"/>
      <c r="I49" s="430">
        <v>0</v>
      </c>
      <c r="J49" s="430">
        <v>1</v>
      </c>
      <c r="K49" s="431">
        <v>174080</v>
      </c>
      <c r="L49" s="501">
        <v>4.3013552948730334E-2</v>
      </c>
      <c r="M49" s="501">
        <v>3.7495313085864269E-2</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row>
    <row r="50" spans="1:256" ht="19.8">
      <c r="A50" s="499" t="s">
        <v>70</v>
      </c>
      <c r="B50" s="500" t="s">
        <v>71</v>
      </c>
      <c r="C50" s="432">
        <v>18</v>
      </c>
      <c r="D50" s="433">
        <v>3105490.41</v>
      </c>
      <c r="E50" s="432"/>
      <c r="F50" s="433"/>
      <c r="G50" s="432"/>
      <c r="H50" s="433"/>
      <c r="I50" s="432">
        <v>1</v>
      </c>
      <c r="J50" s="432">
        <v>19</v>
      </c>
      <c r="K50" s="502">
        <v>3105490.41</v>
      </c>
      <c r="L50" s="503">
        <v>0.76733786869433174</v>
      </c>
      <c r="M50" s="503">
        <v>0.71241094863142107</v>
      </c>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row>
    <row r="51" spans="1:256">
      <c r="A51" s="497" t="s">
        <v>488</v>
      </c>
      <c r="B51" s="498" t="s">
        <v>489</v>
      </c>
      <c r="C51" s="430">
        <v>2</v>
      </c>
      <c r="D51" s="431">
        <v>358081.16000000003</v>
      </c>
      <c r="E51" s="430"/>
      <c r="F51" s="431"/>
      <c r="G51" s="430"/>
      <c r="H51" s="431"/>
      <c r="I51" s="430">
        <v>0</v>
      </c>
      <c r="J51" s="430">
        <v>2</v>
      </c>
      <c r="K51" s="431">
        <v>358081.16000000003</v>
      </c>
      <c r="L51" s="501">
        <v>8.8478532488526981E-2</v>
      </c>
      <c r="M51" s="501">
        <v>7.4990626171728539E-2</v>
      </c>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c r="IT51" s="100"/>
      <c r="IU51" s="100"/>
      <c r="IV51" s="100"/>
    </row>
    <row r="52" spans="1:256">
      <c r="A52" s="499" t="s">
        <v>547</v>
      </c>
      <c r="B52" s="500" t="s">
        <v>548</v>
      </c>
      <c r="C52" s="432">
        <v>1</v>
      </c>
      <c r="D52" s="433">
        <v>127600</v>
      </c>
      <c r="E52" s="432"/>
      <c r="F52" s="433"/>
      <c r="G52" s="432"/>
      <c r="H52" s="433"/>
      <c r="I52" s="432">
        <v>0</v>
      </c>
      <c r="J52" s="432">
        <v>1</v>
      </c>
      <c r="K52" s="502">
        <v>127600</v>
      </c>
      <c r="L52" s="503">
        <v>3.1528776173357018E-2</v>
      </c>
      <c r="M52" s="503">
        <v>3.7495313085864269E-2</v>
      </c>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0"/>
      <c r="HH52" s="100"/>
      <c r="HI52" s="100"/>
      <c r="HJ52" s="100"/>
      <c r="HK52" s="100"/>
      <c r="HL52" s="100"/>
      <c r="HM52" s="100"/>
      <c r="HN52" s="100"/>
      <c r="HO52" s="100"/>
      <c r="HP52" s="100"/>
      <c r="HQ52" s="100"/>
      <c r="HR52" s="100"/>
      <c r="HS52" s="100"/>
      <c r="HT52" s="100"/>
      <c r="HU52" s="100"/>
      <c r="HV52" s="100"/>
      <c r="HW52" s="100"/>
      <c r="HX52" s="100"/>
      <c r="HY52" s="100"/>
      <c r="HZ52" s="100"/>
      <c r="IA52" s="100"/>
      <c r="IB52" s="100"/>
      <c r="IC52" s="100"/>
      <c r="ID52" s="100"/>
      <c r="IE52" s="100"/>
      <c r="IF52" s="100"/>
      <c r="IG52" s="100"/>
      <c r="IH52" s="100"/>
      <c r="II52" s="100"/>
      <c r="IJ52" s="100"/>
      <c r="IK52" s="100"/>
      <c r="IL52" s="100"/>
      <c r="IM52" s="100"/>
      <c r="IN52" s="100"/>
      <c r="IO52" s="100"/>
      <c r="IP52" s="100"/>
      <c r="IQ52" s="100"/>
      <c r="IR52" s="100"/>
      <c r="IS52" s="100"/>
      <c r="IT52" s="100"/>
      <c r="IU52" s="100"/>
      <c r="IV52" s="100"/>
    </row>
    <row r="53" spans="1:256">
      <c r="A53" s="497" t="s">
        <v>72</v>
      </c>
      <c r="B53" s="498" t="s">
        <v>73</v>
      </c>
      <c r="C53" s="430">
        <v>2</v>
      </c>
      <c r="D53" s="431">
        <v>216480.34</v>
      </c>
      <c r="E53" s="430"/>
      <c r="F53" s="431"/>
      <c r="G53" s="430"/>
      <c r="H53" s="431"/>
      <c r="I53" s="430">
        <v>0</v>
      </c>
      <c r="J53" s="430">
        <v>2</v>
      </c>
      <c r="K53" s="431">
        <v>216480.34</v>
      </c>
      <c r="L53" s="501">
        <v>5.3490283587713378E-2</v>
      </c>
      <c r="M53" s="501">
        <v>7.4990626171728539E-2</v>
      </c>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row>
    <row r="54" spans="1:256">
      <c r="A54" s="499" t="s">
        <v>74</v>
      </c>
      <c r="B54" s="500" t="s">
        <v>75</v>
      </c>
      <c r="C54" s="432">
        <v>12</v>
      </c>
      <c r="D54" s="433">
        <v>1713492</v>
      </c>
      <c r="E54" s="432"/>
      <c r="F54" s="433"/>
      <c r="G54" s="432"/>
      <c r="H54" s="433"/>
      <c r="I54" s="432">
        <v>0</v>
      </c>
      <c r="J54" s="432">
        <v>12</v>
      </c>
      <c r="K54" s="502">
        <v>1713492</v>
      </c>
      <c r="L54" s="503">
        <v>0.42338797604104911</v>
      </c>
      <c r="M54" s="503">
        <v>0.44994375703037121</v>
      </c>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row>
    <row r="55" spans="1:256">
      <c r="A55" s="497" t="s">
        <v>573</v>
      </c>
      <c r="B55" s="498" t="s">
        <v>574</v>
      </c>
      <c r="C55" s="430">
        <v>2</v>
      </c>
      <c r="D55" s="431">
        <v>319117</v>
      </c>
      <c r="E55" s="430"/>
      <c r="F55" s="431"/>
      <c r="G55" s="430"/>
      <c r="H55" s="431"/>
      <c r="I55" s="430">
        <v>0</v>
      </c>
      <c r="J55" s="430">
        <v>2</v>
      </c>
      <c r="K55" s="431">
        <v>319117</v>
      </c>
      <c r="L55" s="501">
        <v>7.8850850047908871E-2</v>
      </c>
      <c r="M55" s="501">
        <v>7.4990626171728539E-2</v>
      </c>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row>
    <row r="56" spans="1:256" ht="29.4">
      <c r="A56" s="499" t="s">
        <v>78</v>
      </c>
      <c r="B56" s="500" t="s">
        <v>79</v>
      </c>
      <c r="C56" s="432">
        <v>11</v>
      </c>
      <c r="D56" s="433">
        <v>1368334</v>
      </c>
      <c r="E56" s="432"/>
      <c r="F56" s="433"/>
      <c r="G56" s="432"/>
      <c r="H56" s="433"/>
      <c r="I56" s="432">
        <v>1</v>
      </c>
      <c r="J56" s="432">
        <v>12</v>
      </c>
      <c r="K56" s="502">
        <v>1368334</v>
      </c>
      <c r="L56" s="503">
        <v>0.33810263649211836</v>
      </c>
      <c r="M56" s="503">
        <v>0.44994375703037121</v>
      </c>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row>
    <row r="57" spans="1:256">
      <c r="A57" s="497" t="s">
        <v>80</v>
      </c>
      <c r="B57" s="498" t="s">
        <v>81</v>
      </c>
      <c r="C57" s="430">
        <v>52</v>
      </c>
      <c r="D57" s="431">
        <v>7947408.379999999</v>
      </c>
      <c r="E57" s="430"/>
      <c r="F57" s="431"/>
      <c r="G57" s="430"/>
      <c r="H57" s="431"/>
      <c r="I57" s="430">
        <v>0</v>
      </c>
      <c r="J57" s="430">
        <v>52</v>
      </c>
      <c r="K57" s="431">
        <v>7947408.379999999</v>
      </c>
      <c r="L57" s="501">
        <v>1.963730877517883</v>
      </c>
      <c r="M57" s="501">
        <v>1.949756280464942</v>
      </c>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row>
    <row r="58" spans="1:256">
      <c r="A58" s="499" t="s">
        <v>82</v>
      </c>
      <c r="B58" s="500" t="s">
        <v>83</v>
      </c>
      <c r="C58" s="432">
        <v>1</v>
      </c>
      <c r="D58" s="433">
        <v>76922</v>
      </c>
      <c r="E58" s="432"/>
      <c r="F58" s="433"/>
      <c r="G58" s="432"/>
      <c r="H58" s="433"/>
      <c r="I58" s="432">
        <v>0</v>
      </c>
      <c r="J58" s="432">
        <v>1</v>
      </c>
      <c r="K58" s="502">
        <v>76922</v>
      </c>
      <c r="L58" s="503">
        <v>1.9006712545509161E-2</v>
      </c>
      <c r="M58" s="503">
        <v>3.7495313085864269E-2</v>
      </c>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row>
    <row r="59" spans="1:256">
      <c r="A59" s="497" t="s">
        <v>492</v>
      </c>
      <c r="B59" s="498" t="s">
        <v>493</v>
      </c>
      <c r="C59" s="430">
        <v>7</v>
      </c>
      <c r="D59" s="431">
        <v>1001307.6499999999</v>
      </c>
      <c r="E59" s="430"/>
      <c r="F59" s="431"/>
      <c r="G59" s="430"/>
      <c r="H59" s="431"/>
      <c r="I59" s="430">
        <v>0</v>
      </c>
      <c r="J59" s="430">
        <v>7</v>
      </c>
      <c r="K59" s="431">
        <v>1001307.6499999999</v>
      </c>
      <c r="L59" s="501">
        <v>0.24741383054482843</v>
      </c>
      <c r="M59" s="501">
        <v>0.26246719160104987</v>
      </c>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100"/>
      <c r="GU59" s="100"/>
      <c r="GV59" s="100"/>
      <c r="GW59" s="100"/>
      <c r="GX59" s="100"/>
      <c r="GY59" s="100"/>
      <c r="GZ59" s="100"/>
      <c r="HA59" s="100"/>
      <c r="HB59" s="100"/>
      <c r="HC59" s="100"/>
      <c r="HD59" s="100"/>
      <c r="HE59" s="100"/>
      <c r="HF59" s="100"/>
      <c r="HG59" s="100"/>
      <c r="HH59" s="100"/>
      <c r="HI59" s="100"/>
      <c r="HJ59" s="100"/>
      <c r="HK59" s="100"/>
      <c r="HL59" s="100"/>
      <c r="HM59" s="100"/>
      <c r="HN59" s="100"/>
      <c r="HO59" s="100"/>
      <c r="HP59" s="100"/>
      <c r="HQ59" s="100"/>
      <c r="HR59" s="100"/>
      <c r="HS59" s="100"/>
      <c r="HT59" s="100"/>
      <c r="HU59" s="100"/>
      <c r="HV59" s="100"/>
      <c r="HW59" s="100"/>
      <c r="HX59" s="100"/>
      <c r="HY59" s="100"/>
      <c r="HZ59" s="100"/>
      <c r="IA59" s="100"/>
      <c r="IB59" s="100"/>
      <c r="IC59" s="100"/>
      <c r="ID59" s="100"/>
      <c r="IE59" s="100"/>
      <c r="IF59" s="100"/>
      <c r="IG59" s="100"/>
      <c r="IH59" s="100"/>
      <c r="II59" s="100"/>
      <c r="IJ59" s="100"/>
      <c r="IK59" s="100"/>
      <c r="IL59" s="100"/>
      <c r="IM59" s="100"/>
      <c r="IN59" s="100"/>
      <c r="IO59" s="100"/>
      <c r="IP59" s="100"/>
      <c r="IQ59" s="100"/>
      <c r="IR59" s="100"/>
      <c r="IS59" s="100"/>
      <c r="IT59" s="100"/>
      <c r="IU59" s="100"/>
      <c r="IV59" s="100"/>
    </row>
    <row r="60" spans="1:256">
      <c r="A60" s="499" t="s">
        <v>470</v>
      </c>
      <c r="B60" s="500" t="s">
        <v>471</v>
      </c>
      <c r="C60" s="432">
        <v>8</v>
      </c>
      <c r="D60" s="433">
        <v>1064230.69</v>
      </c>
      <c r="E60" s="432"/>
      <c r="F60" s="433"/>
      <c r="G60" s="432"/>
      <c r="H60" s="433"/>
      <c r="I60" s="432">
        <v>0</v>
      </c>
      <c r="J60" s="432">
        <v>8</v>
      </c>
      <c r="K60" s="502">
        <v>1064230.69</v>
      </c>
      <c r="L60" s="503">
        <v>0.26296152995162464</v>
      </c>
      <c r="M60" s="503">
        <v>0.29996250468691416</v>
      </c>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row>
    <row r="61" spans="1:256">
      <c r="A61" s="497" t="s">
        <v>84</v>
      </c>
      <c r="B61" s="498" t="s">
        <v>85</v>
      </c>
      <c r="C61" s="430">
        <v>11</v>
      </c>
      <c r="D61" s="431">
        <v>1027791.7</v>
      </c>
      <c r="E61" s="430"/>
      <c r="F61" s="431"/>
      <c r="G61" s="430"/>
      <c r="H61" s="431"/>
      <c r="I61" s="430">
        <v>0</v>
      </c>
      <c r="J61" s="430">
        <v>11</v>
      </c>
      <c r="K61" s="431">
        <v>1027791.7</v>
      </c>
      <c r="L61" s="501">
        <v>0.25395779359039267</v>
      </c>
      <c r="M61" s="501">
        <v>0.41244844394450692</v>
      </c>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row>
    <row r="62" spans="1:256">
      <c r="A62" s="499" t="s">
        <v>551</v>
      </c>
      <c r="B62" s="500" t="s">
        <v>552</v>
      </c>
      <c r="C62" s="432">
        <v>2</v>
      </c>
      <c r="D62" s="433">
        <v>277184</v>
      </c>
      <c r="E62" s="432"/>
      <c r="F62" s="433"/>
      <c r="G62" s="432"/>
      <c r="H62" s="433"/>
      <c r="I62" s="432">
        <v>0</v>
      </c>
      <c r="J62" s="432">
        <v>2</v>
      </c>
      <c r="K62" s="502">
        <v>277184</v>
      </c>
      <c r="L62" s="503">
        <v>6.8489594787114361E-2</v>
      </c>
      <c r="M62" s="503">
        <v>7.4990626171728539E-2</v>
      </c>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row>
    <row r="63" spans="1:256" ht="19.8">
      <c r="A63" s="497" t="s">
        <v>472</v>
      </c>
      <c r="B63" s="498" t="s">
        <v>473</v>
      </c>
      <c r="C63" s="430">
        <v>2</v>
      </c>
      <c r="D63" s="431">
        <v>201300</v>
      </c>
      <c r="E63" s="430"/>
      <c r="F63" s="431"/>
      <c r="G63" s="430"/>
      <c r="H63" s="431"/>
      <c r="I63" s="430">
        <v>0</v>
      </c>
      <c r="J63" s="430">
        <v>2</v>
      </c>
      <c r="K63" s="431">
        <v>201300</v>
      </c>
      <c r="L63" s="501">
        <v>4.9739362411416681E-2</v>
      </c>
      <c r="M63" s="501">
        <v>7.4990626171728539E-2</v>
      </c>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row>
    <row r="64" spans="1:256" ht="19.8">
      <c r="A64" s="499" t="s">
        <v>474</v>
      </c>
      <c r="B64" s="500" t="s">
        <v>475</v>
      </c>
      <c r="C64" s="432">
        <v>1</v>
      </c>
      <c r="D64" s="433">
        <v>114257.33</v>
      </c>
      <c r="E64" s="432"/>
      <c r="F64" s="433"/>
      <c r="G64" s="432"/>
      <c r="H64" s="433"/>
      <c r="I64" s="432">
        <v>0</v>
      </c>
      <c r="J64" s="432">
        <v>1</v>
      </c>
      <c r="K64" s="502">
        <v>114257.33</v>
      </c>
      <c r="L64" s="503">
        <v>2.8231926204822809E-2</v>
      </c>
      <c r="M64" s="503">
        <v>3.7495313085864269E-2</v>
      </c>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row>
    <row r="65" spans="1:256">
      <c r="A65" s="497" t="s">
        <v>421</v>
      </c>
      <c r="B65" s="498" t="s">
        <v>422</v>
      </c>
      <c r="C65" s="430">
        <v>6</v>
      </c>
      <c r="D65" s="431">
        <v>623622.35</v>
      </c>
      <c r="E65" s="430"/>
      <c r="F65" s="431"/>
      <c r="G65" s="430"/>
      <c r="H65" s="431"/>
      <c r="I65" s="430">
        <v>0</v>
      </c>
      <c r="J65" s="430">
        <v>6</v>
      </c>
      <c r="K65" s="431">
        <v>623622.35</v>
      </c>
      <c r="L65" s="501">
        <v>0.15409129694242094</v>
      </c>
      <c r="M65" s="501">
        <v>0.2249718785151856</v>
      </c>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c r="IR65" s="100"/>
      <c r="IS65" s="100"/>
      <c r="IT65" s="100"/>
      <c r="IU65" s="100"/>
      <c r="IV65" s="100"/>
    </row>
    <row r="66" spans="1:256">
      <c r="A66" s="499" t="s">
        <v>397</v>
      </c>
      <c r="B66" s="500" t="s">
        <v>398</v>
      </c>
      <c r="C66" s="432">
        <v>1</v>
      </c>
      <c r="D66" s="433">
        <v>60000</v>
      </c>
      <c r="E66" s="432"/>
      <c r="F66" s="433"/>
      <c r="G66" s="432"/>
      <c r="H66" s="433"/>
      <c r="I66" s="432">
        <v>0</v>
      </c>
      <c r="J66" s="432">
        <v>1</v>
      </c>
      <c r="K66" s="502">
        <v>60000</v>
      </c>
      <c r="L66" s="503">
        <v>1.4825443341703928E-2</v>
      </c>
      <c r="M66" s="503">
        <v>3.7495313085864269E-2</v>
      </c>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row>
    <row r="67" spans="1:256" ht="19.8">
      <c r="A67" s="497" t="s">
        <v>433</v>
      </c>
      <c r="B67" s="498" t="s">
        <v>434</v>
      </c>
      <c r="C67" s="430">
        <v>2</v>
      </c>
      <c r="D67" s="431">
        <v>191220</v>
      </c>
      <c r="E67" s="430"/>
      <c r="F67" s="431"/>
      <c r="G67" s="430"/>
      <c r="H67" s="431"/>
      <c r="I67" s="430">
        <v>0</v>
      </c>
      <c r="J67" s="430">
        <v>2</v>
      </c>
      <c r="K67" s="431">
        <v>191220</v>
      </c>
      <c r="L67" s="501">
        <v>4.724868793001042E-2</v>
      </c>
      <c r="M67" s="501">
        <v>7.4990626171728539E-2</v>
      </c>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row>
    <row r="68" spans="1:256">
      <c r="A68" s="499" t="s">
        <v>86</v>
      </c>
      <c r="B68" s="500" t="s">
        <v>87</v>
      </c>
      <c r="C68" s="432">
        <v>1</v>
      </c>
      <c r="D68" s="433">
        <v>23000</v>
      </c>
      <c r="E68" s="432"/>
      <c r="F68" s="433"/>
      <c r="G68" s="432"/>
      <c r="H68" s="433"/>
      <c r="I68" s="432">
        <v>0</v>
      </c>
      <c r="J68" s="432">
        <v>1</v>
      </c>
      <c r="K68" s="502">
        <v>23000</v>
      </c>
      <c r="L68" s="503">
        <v>5.6830866143198393E-3</v>
      </c>
      <c r="M68" s="503">
        <v>3.7495313085864269E-2</v>
      </c>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row>
    <row r="69" spans="1:256">
      <c r="A69" s="497" t="s">
        <v>661</v>
      </c>
      <c r="B69" s="498" t="s">
        <v>662</v>
      </c>
      <c r="C69" s="430">
        <v>1</v>
      </c>
      <c r="D69" s="431">
        <v>179256</v>
      </c>
      <c r="E69" s="430"/>
      <c r="F69" s="431"/>
      <c r="G69" s="430"/>
      <c r="H69" s="431"/>
      <c r="I69" s="430">
        <v>0</v>
      </c>
      <c r="J69" s="430">
        <v>1</v>
      </c>
      <c r="K69" s="431">
        <v>179256</v>
      </c>
      <c r="L69" s="501">
        <v>4.4292494527674656E-2</v>
      </c>
      <c r="M69" s="501">
        <v>3.7495313085864269E-2</v>
      </c>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row>
    <row r="70" spans="1:256" ht="29.4">
      <c r="A70" s="499" t="s">
        <v>380</v>
      </c>
      <c r="B70" s="500" t="s">
        <v>381</v>
      </c>
      <c r="C70" s="432">
        <v>11</v>
      </c>
      <c r="D70" s="433">
        <v>948094.59000000008</v>
      </c>
      <c r="E70" s="432">
        <v>2</v>
      </c>
      <c r="F70" s="433">
        <v>2216.8000000000002</v>
      </c>
      <c r="G70" s="432"/>
      <c r="H70" s="433"/>
      <c r="I70" s="432">
        <v>0</v>
      </c>
      <c r="J70" s="432">
        <v>13</v>
      </c>
      <c r="K70" s="502">
        <v>950311.39000000013</v>
      </c>
      <c r="L70" s="503">
        <v>0.2348131278236818</v>
      </c>
      <c r="M70" s="503">
        <v>0.4874390701162355</v>
      </c>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row>
    <row r="71" spans="1:256">
      <c r="A71" s="497" t="s">
        <v>88</v>
      </c>
      <c r="B71" s="498" t="s">
        <v>89</v>
      </c>
      <c r="C71" s="430">
        <v>45</v>
      </c>
      <c r="D71" s="431">
        <v>5806940.1300000018</v>
      </c>
      <c r="E71" s="430"/>
      <c r="F71" s="431"/>
      <c r="G71" s="430">
        <v>2</v>
      </c>
      <c r="H71" s="431">
        <v>-152599.03</v>
      </c>
      <c r="I71" s="430">
        <v>0</v>
      </c>
      <c r="J71" s="430">
        <v>47</v>
      </c>
      <c r="K71" s="431">
        <v>5654341.1000000015</v>
      </c>
      <c r="L71" s="501">
        <v>1.3971352268786315</v>
      </c>
      <c r="M71" s="501">
        <v>1.7622797150356206</v>
      </c>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row>
    <row r="72" spans="1:256">
      <c r="A72" s="499" t="s">
        <v>435</v>
      </c>
      <c r="B72" s="500" t="s">
        <v>436</v>
      </c>
      <c r="C72" s="432">
        <v>8</v>
      </c>
      <c r="D72" s="433">
        <v>1140034.1200000001</v>
      </c>
      <c r="E72" s="432"/>
      <c r="F72" s="433"/>
      <c r="G72" s="432"/>
      <c r="H72" s="433"/>
      <c r="I72" s="432">
        <v>0</v>
      </c>
      <c r="J72" s="432">
        <v>8</v>
      </c>
      <c r="K72" s="502">
        <v>1140034.1200000001</v>
      </c>
      <c r="L72" s="503">
        <v>0.28169185422782167</v>
      </c>
      <c r="M72" s="503">
        <v>0.29996250468691416</v>
      </c>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row>
    <row r="73" spans="1:256">
      <c r="A73" s="497" t="s">
        <v>512</v>
      </c>
      <c r="B73" s="498" t="s">
        <v>513</v>
      </c>
      <c r="C73" s="430">
        <v>1</v>
      </c>
      <c r="D73" s="431">
        <v>119952</v>
      </c>
      <c r="E73" s="430"/>
      <c r="F73" s="431"/>
      <c r="G73" s="430"/>
      <c r="H73" s="431"/>
      <c r="I73" s="430">
        <v>0</v>
      </c>
      <c r="J73" s="430">
        <v>1</v>
      </c>
      <c r="K73" s="431">
        <v>119952</v>
      </c>
      <c r="L73" s="501">
        <v>2.9639026328734493E-2</v>
      </c>
      <c r="M73" s="501">
        <v>3.7495313085864269E-2</v>
      </c>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row>
    <row r="74" spans="1:256">
      <c r="A74" s="499" t="s">
        <v>494</v>
      </c>
      <c r="B74" s="500" t="s">
        <v>495</v>
      </c>
      <c r="C74" s="432">
        <v>3</v>
      </c>
      <c r="D74" s="433">
        <v>141519.35</v>
      </c>
      <c r="E74" s="432"/>
      <c r="F74" s="433"/>
      <c r="G74" s="432"/>
      <c r="H74" s="433"/>
      <c r="I74" s="432">
        <v>0</v>
      </c>
      <c r="J74" s="432">
        <v>3</v>
      </c>
      <c r="K74" s="502">
        <v>141519.35</v>
      </c>
      <c r="L74" s="503">
        <v>3.4968118419662797E-2</v>
      </c>
      <c r="M74" s="503">
        <v>0.1124859392575928</v>
      </c>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row>
    <row r="75" spans="1:256" ht="19.8">
      <c r="A75" s="497" t="s">
        <v>553</v>
      </c>
      <c r="B75" s="498" t="s">
        <v>554</v>
      </c>
      <c r="C75" s="430">
        <v>1</v>
      </c>
      <c r="D75" s="431">
        <v>237402</v>
      </c>
      <c r="E75" s="430"/>
      <c r="F75" s="431"/>
      <c r="G75" s="430">
        <v>1</v>
      </c>
      <c r="H75" s="431">
        <v>-63848.52</v>
      </c>
      <c r="I75" s="430">
        <v>0</v>
      </c>
      <c r="J75" s="430">
        <v>2</v>
      </c>
      <c r="K75" s="431">
        <v>173553.48</v>
      </c>
      <c r="L75" s="501">
        <v>4.2883454741592435E-2</v>
      </c>
      <c r="M75" s="501">
        <v>7.4990626171728539E-2</v>
      </c>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row>
    <row r="76" spans="1:256" ht="19.8">
      <c r="A76" s="499" t="s">
        <v>478</v>
      </c>
      <c r="B76" s="500" t="s">
        <v>479</v>
      </c>
      <c r="C76" s="432">
        <v>2</v>
      </c>
      <c r="D76" s="433">
        <v>387018.78</v>
      </c>
      <c r="E76" s="432"/>
      <c r="F76" s="433"/>
      <c r="G76" s="432"/>
      <c r="H76" s="433"/>
      <c r="I76" s="432">
        <v>0</v>
      </c>
      <c r="J76" s="432">
        <v>2</v>
      </c>
      <c r="K76" s="502">
        <v>387018.78</v>
      </c>
      <c r="L76" s="503">
        <v>9.5628749917756287E-2</v>
      </c>
      <c r="M76" s="503">
        <v>7.4990626171728539E-2</v>
      </c>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row>
    <row r="77" spans="1:256">
      <c r="A77" s="497" t="s">
        <v>92</v>
      </c>
      <c r="B77" s="498" t="s">
        <v>93</v>
      </c>
      <c r="C77" s="430">
        <v>276</v>
      </c>
      <c r="D77" s="431">
        <v>56778788.169999987</v>
      </c>
      <c r="E77" s="430">
        <v>1</v>
      </c>
      <c r="F77" s="431">
        <v>16784.27</v>
      </c>
      <c r="G77" s="430"/>
      <c r="H77" s="431"/>
      <c r="I77" s="430">
        <v>0</v>
      </c>
      <c r="J77" s="430">
        <v>277</v>
      </c>
      <c r="K77" s="431">
        <v>56795572.43999999</v>
      </c>
      <c r="L77" s="501">
        <v>14.033659021147683</v>
      </c>
      <c r="M77" s="501">
        <v>10.386201724784401</v>
      </c>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row>
    <row r="78" spans="1:256">
      <c r="A78" s="499" t="s">
        <v>94</v>
      </c>
      <c r="B78" s="500" t="s">
        <v>95</v>
      </c>
      <c r="C78" s="432">
        <v>35</v>
      </c>
      <c r="D78" s="433">
        <v>7042897.4200000009</v>
      </c>
      <c r="E78" s="432"/>
      <c r="F78" s="433"/>
      <c r="G78" s="432"/>
      <c r="H78" s="433"/>
      <c r="I78" s="432">
        <v>0</v>
      </c>
      <c r="J78" s="432">
        <v>35</v>
      </c>
      <c r="K78" s="502">
        <v>7042897.4200000009</v>
      </c>
      <c r="L78" s="503">
        <v>1.7402346110273799</v>
      </c>
      <c r="M78" s="503">
        <v>1.3123359580052494</v>
      </c>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row>
    <row r="79" spans="1:256" ht="19.8">
      <c r="A79" s="497" t="s">
        <v>96</v>
      </c>
      <c r="B79" s="498" t="s">
        <v>97</v>
      </c>
      <c r="C79" s="430">
        <v>583</v>
      </c>
      <c r="D79" s="431">
        <v>115611064.35000007</v>
      </c>
      <c r="E79" s="430"/>
      <c r="F79" s="431"/>
      <c r="G79" s="430">
        <v>2</v>
      </c>
      <c r="H79" s="431">
        <v>-165566.73000000001</v>
      </c>
      <c r="I79" s="430">
        <v>0</v>
      </c>
      <c r="J79" s="430">
        <v>585</v>
      </c>
      <c r="K79" s="431">
        <v>115445497.62000008</v>
      </c>
      <c r="L79" s="501">
        <v>28.525511400335446</v>
      </c>
      <c r="M79" s="501">
        <v>21.934758155230597</v>
      </c>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row>
    <row r="80" spans="1:256">
      <c r="A80" s="499" t="s">
        <v>98</v>
      </c>
      <c r="B80" s="500" t="s">
        <v>99</v>
      </c>
      <c r="C80" s="432">
        <v>112</v>
      </c>
      <c r="D80" s="433">
        <v>21442241.380000006</v>
      </c>
      <c r="E80" s="432"/>
      <c r="F80" s="433"/>
      <c r="G80" s="432">
        <v>3</v>
      </c>
      <c r="H80" s="433">
        <v>-52297.53</v>
      </c>
      <c r="I80" s="432">
        <v>1</v>
      </c>
      <c r="J80" s="432">
        <v>116</v>
      </c>
      <c r="K80" s="502">
        <v>21389943.850000005</v>
      </c>
      <c r="L80" s="503">
        <v>5.2852566771733906</v>
      </c>
      <c r="M80" s="503">
        <v>4.3494563179602546</v>
      </c>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row>
    <row r="81" spans="1:256">
      <c r="A81" s="497" t="s">
        <v>100</v>
      </c>
      <c r="B81" s="498" t="s">
        <v>101</v>
      </c>
      <c r="C81" s="430">
        <v>488</v>
      </c>
      <c r="D81" s="431">
        <v>97234815.469999969</v>
      </c>
      <c r="E81" s="430">
        <v>1</v>
      </c>
      <c r="F81" s="431">
        <v>25584.37</v>
      </c>
      <c r="G81" s="430">
        <v>6</v>
      </c>
      <c r="H81" s="431">
        <v>-89334.52</v>
      </c>
      <c r="I81" s="430">
        <v>1</v>
      </c>
      <c r="J81" s="430">
        <v>496</v>
      </c>
      <c r="K81" s="431">
        <v>97171065.319999963</v>
      </c>
      <c r="L81" s="501">
        <v>24.010068722577849</v>
      </c>
      <c r="M81" s="501">
        <v>18.597675290588676</v>
      </c>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100"/>
      <c r="FD81" s="100"/>
      <c r="FE81" s="100"/>
      <c r="FF81" s="100"/>
      <c r="FG81" s="100"/>
      <c r="FH81" s="100"/>
      <c r="FI81" s="100"/>
      <c r="FJ81" s="100"/>
      <c r="FK81" s="100"/>
      <c r="FL81" s="100"/>
      <c r="FM81" s="100"/>
      <c r="FN81" s="100"/>
      <c r="FO81" s="100"/>
      <c r="FP81" s="100"/>
      <c r="FQ81" s="100"/>
      <c r="FR81" s="100"/>
      <c r="FS81" s="100"/>
      <c r="FT81" s="100"/>
      <c r="FU81" s="100"/>
      <c r="FV81" s="100"/>
      <c r="FW81" s="100"/>
      <c r="FX81" s="100"/>
      <c r="FY81" s="100"/>
      <c r="FZ81" s="100"/>
      <c r="GA81" s="100"/>
      <c r="GB81" s="100"/>
      <c r="GC81" s="100"/>
      <c r="GD81" s="100"/>
      <c r="GE81" s="100"/>
      <c r="GF81" s="100"/>
      <c r="GG81" s="100"/>
      <c r="GH81" s="100"/>
      <c r="GI81" s="100"/>
      <c r="GJ81" s="100"/>
      <c r="GK81" s="100"/>
      <c r="GL81" s="100"/>
      <c r="GM81" s="100"/>
      <c r="GN81" s="100"/>
      <c r="GO81" s="100"/>
      <c r="GP81" s="100"/>
      <c r="GQ81" s="100"/>
      <c r="GR81" s="100"/>
      <c r="GS81" s="100"/>
      <c r="GT81" s="100"/>
      <c r="GU81" s="100"/>
      <c r="GV81" s="100"/>
      <c r="GW81" s="100"/>
      <c r="GX81" s="100"/>
      <c r="GY81" s="100"/>
      <c r="GZ81" s="100"/>
      <c r="HA81" s="100"/>
      <c r="HB81" s="100"/>
      <c r="HC81" s="100"/>
      <c r="HD81" s="100"/>
      <c r="HE81" s="100"/>
      <c r="HF81" s="100"/>
      <c r="HG81" s="100"/>
      <c r="HH81" s="100"/>
      <c r="HI81" s="100"/>
      <c r="HJ81" s="100"/>
      <c r="HK81" s="100"/>
      <c r="HL81" s="100"/>
      <c r="HM81" s="100"/>
      <c r="HN81" s="100"/>
      <c r="HO81" s="100"/>
      <c r="HP81" s="100"/>
      <c r="HQ81" s="100"/>
      <c r="HR81" s="100"/>
      <c r="HS81" s="100"/>
      <c r="HT81" s="100"/>
      <c r="HU81" s="100"/>
      <c r="HV81" s="100"/>
      <c r="HW81" s="100"/>
      <c r="HX81" s="100"/>
      <c r="HY81" s="100"/>
      <c r="HZ81" s="100"/>
      <c r="IA81" s="100"/>
      <c r="IB81" s="100"/>
      <c r="IC81" s="100"/>
      <c r="ID81" s="100"/>
      <c r="IE81" s="100"/>
      <c r="IF81" s="100"/>
      <c r="IG81" s="100"/>
      <c r="IH81" s="100"/>
      <c r="II81" s="100"/>
      <c r="IJ81" s="100"/>
      <c r="IK81" s="100"/>
      <c r="IL81" s="100"/>
      <c r="IM81" s="100"/>
      <c r="IN81" s="100"/>
      <c r="IO81" s="100"/>
      <c r="IP81" s="100"/>
      <c r="IQ81" s="100"/>
      <c r="IR81" s="100"/>
      <c r="IS81" s="100"/>
      <c r="IT81" s="100"/>
      <c r="IU81" s="100"/>
      <c r="IV81" s="100"/>
    </row>
    <row r="82" spans="1:256">
      <c r="A82" s="499" t="s">
        <v>102</v>
      </c>
      <c r="B82" s="500" t="s">
        <v>103</v>
      </c>
      <c r="C82" s="432">
        <v>1</v>
      </c>
      <c r="D82" s="433">
        <v>178200</v>
      </c>
      <c r="E82" s="432"/>
      <c r="F82" s="433"/>
      <c r="G82" s="432"/>
      <c r="H82" s="433"/>
      <c r="I82" s="432">
        <v>0</v>
      </c>
      <c r="J82" s="432">
        <v>1</v>
      </c>
      <c r="K82" s="502">
        <v>178200</v>
      </c>
      <c r="L82" s="503">
        <v>4.4031566724860666E-2</v>
      </c>
      <c r="M82" s="503">
        <v>3.7495313085864269E-2</v>
      </c>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100"/>
      <c r="FD82" s="100"/>
      <c r="FE82" s="100"/>
      <c r="FF82" s="100"/>
      <c r="FG82" s="100"/>
      <c r="FH82" s="100"/>
      <c r="FI82" s="100"/>
      <c r="FJ82" s="100"/>
      <c r="FK82" s="100"/>
      <c r="FL82" s="100"/>
      <c r="FM82" s="100"/>
      <c r="FN82" s="100"/>
      <c r="FO82" s="100"/>
      <c r="FP82" s="100"/>
      <c r="FQ82" s="100"/>
      <c r="FR82" s="100"/>
      <c r="FS82" s="100"/>
      <c r="FT82" s="100"/>
      <c r="FU82" s="100"/>
      <c r="FV82" s="100"/>
      <c r="FW82" s="100"/>
      <c r="FX82" s="100"/>
      <c r="FY82" s="100"/>
      <c r="FZ82" s="100"/>
      <c r="GA82" s="100"/>
      <c r="GB82" s="100"/>
      <c r="GC82" s="100"/>
      <c r="GD82" s="100"/>
      <c r="GE82" s="100"/>
      <c r="GF82" s="100"/>
      <c r="GG82" s="100"/>
      <c r="GH82" s="100"/>
      <c r="GI82" s="100"/>
      <c r="GJ82" s="100"/>
      <c r="GK82" s="100"/>
      <c r="GL82" s="100"/>
      <c r="GM82" s="100"/>
      <c r="GN82" s="100"/>
      <c r="GO82" s="100"/>
      <c r="GP82" s="100"/>
      <c r="GQ82" s="100"/>
      <c r="GR82" s="100"/>
      <c r="GS82" s="100"/>
      <c r="GT82" s="100"/>
      <c r="GU82" s="100"/>
      <c r="GV82" s="100"/>
      <c r="GW82" s="100"/>
      <c r="GX82" s="100"/>
      <c r="GY82" s="100"/>
      <c r="GZ82" s="100"/>
      <c r="HA82" s="100"/>
      <c r="HB82" s="100"/>
      <c r="HC82" s="100"/>
      <c r="HD82" s="100"/>
      <c r="HE82" s="100"/>
      <c r="HF82" s="100"/>
      <c r="HG82" s="100"/>
      <c r="HH82" s="100"/>
      <c r="HI82" s="100"/>
      <c r="HJ82" s="100"/>
      <c r="HK82" s="100"/>
      <c r="HL82" s="100"/>
      <c r="HM82" s="100"/>
      <c r="HN82" s="100"/>
      <c r="HO82" s="100"/>
      <c r="HP82" s="100"/>
      <c r="HQ82" s="100"/>
      <c r="HR82" s="100"/>
      <c r="HS82" s="100"/>
      <c r="HT82" s="100"/>
      <c r="HU82" s="100"/>
      <c r="HV82" s="100"/>
      <c r="HW82" s="100"/>
      <c r="HX82" s="100"/>
      <c r="HY82" s="100"/>
      <c r="HZ82" s="100"/>
      <c r="IA82" s="100"/>
      <c r="IB82" s="100"/>
      <c r="IC82" s="100"/>
      <c r="ID82" s="100"/>
      <c r="IE82" s="100"/>
      <c r="IF82" s="100"/>
      <c r="IG82" s="100"/>
      <c r="IH82" s="100"/>
      <c r="II82" s="100"/>
      <c r="IJ82" s="100"/>
      <c r="IK82" s="100"/>
      <c r="IL82" s="100"/>
      <c r="IM82" s="100"/>
      <c r="IN82" s="100"/>
      <c r="IO82" s="100"/>
      <c r="IP82" s="100"/>
      <c r="IQ82" s="100"/>
      <c r="IR82" s="100"/>
      <c r="IS82" s="100"/>
      <c r="IT82" s="100"/>
      <c r="IU82" s="100"/>
      <c r="IV82" s="100"/>
    </row>
    <row r="83" spans="1:256">
      <c r="A83" s="497" t="s">
        <v>393</v>
      </c>
      <c r="B83" s="498" t="s">
        <v>394</v>
      </c>
      <c r="C83" s="430">
        <v>1</v>
      </c>
      <c r="D83" s="431">
        <v>136440</v>
      </c>
      <c r="E83" s="430"/>
      <c r="F83" s="431"/>
      <c r="G83" s="430"/>
      <c r="H83" s="431"/>
      <c r="I83" s="430">
        <v>0</v>
      </c>
      <c r="J83" s="430">
        <v>1</v>
      </c>
      <c r="K83" s="431">
        <v>136440</v>
      </c>
      <c r="L83" s="501">
        <v>3.3713058159034734E-2</v>
      </c>
      <c r="M83" s="501">
        <v>3.7495313085864269E-2</v>
      </c>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100"/>
      <c r="FD83" s="100"/>
      <c r="FE83" s="100"/>
      <c r="FF83" s="100"/>
      <c r="FG83" s="100"/>
      <c r="FH83" s="100"/>
      <c r="FI83" s="100"/>
      <c r="FJ83" s="100"/>
      <c r="FK83" s="100"/>
      <c r="FL83" s="100"/>
      <c r="FM83" s="100"/>
      <c r="FN83" s="100"/>
      <c r="FO83" s="100"/>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100"/>
      <c r="GU83" s="100"/>
      <c r="GV83" s="100"/>
      <c r="GW83" s="100"/>
      <c r="GX83" s="100"/>
      <c r="GY83" s="100"/>
      <c r="GZ83" s="100"/>
      <c r="HA83" s="100"/>
      <c r="HB83" s="100"/>
      <c r="HC83" s="100"/>
      <c r="HD83" s="100"/>
      <c r="HE83" s="100"/>
      <c r="HF83" s="100"/>
      <c r="HG83" s="100"/>
      <c r="HH83" s="100"/>
      <c r="HI83" s="100"/>
      <c r="HJ83" s="100"/>
      <c r="HK83" s="100"/>
      <c r="HL83" s="100"/>
      <c r="HM83" s="100"/>
      <c r="HN83" s="100"/>
      <c r="HO83" s="100"/>
      <c r="HP83" s="100"/>
      <c r="HQ83" s="100"/>
      <c r="HR83" s="100"/>
      <c r="HS83" s="100"/>
      <c r="HT83" s="100"/>
      <c r="HU83" s="100"/>
      <c r="HV83" s="100"/>
      <c r="HW83" s="100"/>
      <c r="HX83" s="100"/>
      <c r="HY83" s="100"/>
      <c r="HZ83" s="100"/>
      <c r="IA83" s="100"/>
      <c r="IB83" s="100"/>
      <c r="IC83" s="100"/>
      <c r="ID83" s="100"/>
      <c r="IE83" s="100"/>
      <c r="IF83" s="100"/>
      <c r="IG83" s="100"/>
      <c r="IH83" s="100"/>
      <c r="II83" s="100"/>
      <c r="IJ83" s="100"/>
      <c r="IK83" s="100"/>
      <c r="IL83" s="100"/>
      <c r="IM83" s="100"/>
      <c r="IN83" s="100"/>
      <c r="IO83" s="100"/>
      <c r="IP83" s="100"/>
      <c r="IQ83" s="100"/>
      <c r="IR83" s="100"/>
      <c r="IS83" s="100"/>
      <c r="IT83" s="100"/>
      <c r="IU83" s="100"/>
      <c r="IV83" s="100"/>
    </row>
    <row r="84" spans="1:256">
      <c r="A84" s="499" t="s">
        <v>104</v>
      </c>
      <c r="B84" s="500" t="s">
        <v>105</v>
      </c>
      <c r="C84" s="432">
        <v>7</v>
      </c>
      <c r="D84" s="433">
        <v>1074091.73</v>
      </c>
      <c r="E84" s="432"/>
      <c r="F84" s="433"/>
      <c r="G84" s="432"/>
      <c r="H84" s="433"/>
      <c r="I84" s="432">
        <v>0</v>
      </c>
      <c r="J84" s="432">
        <v>7</v>
      </c>
      <c r="K84" s="502">
        <v>1074091.73</v>
      </c>
      <c r="L84" s="503">
        <v>0.26539810144846254</v>
      </c>
      <c r="M84" s="503">
        <v>0.26246719160104987</v>
      </c>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c r="GE84" s="100"/>
      <c r="GF84" s="100"/>
      <c r="GG84" s="100"/>
      <c r="GH84" s="100"/>
      <c r="GI84" s="100"/>
      <c r="GJ84" s="100"/>
      <c r="GK84" s="100"/>
      <c r="GL84" s="100"/>
      <c r="GM84" s="100"/>
      <c r="GN84" s="100"/>
      <c r="GO84" s="100"/>
      <c r="GP84" s="100"/>
      <c r="GQ84" s="100"/>
      <c r="GR84" s="100"/>
      <c r="GS84" s="100"/>
      <c r="GT84" s="100"/>
      <c r="GU84" s="100"/>
      <c r="GV84" s="100"/>
      <c r="GW84" s="100"/>
      <c r="GX84" s="100"/>
      <c r="GY84" s="100"/>
      <c r="GZ84" s="100"/>
      <c r="HA84" s="100"/>
      <c r="HB84" s="100"/>
      <c r="HC84" s="100"/>
      <c r="HD84" s="100"/>
      <c r="HE84" s="100"/>
      <c r="HF84" s="100"/>
      <c r="HG84" s="100"/>
      <c r="HH84" s="100"/>
      <c r="HI84" s="100"/>
      <c r="HJ84" s="100"/>
      <c r="HK84" s="100"/>
      <c r="HL84" s="100"/>
      <c r="HM84" s="100"/>
      <c r="HN84" s="100"/>
      <c r="HO84" s="100"/>
      <c r="HP84" s="100"/>
      <c r="HQ84" s="100"/>
      <c r="HR84" s="100"/>
      <c r="HS84" s="100"/>
      <c r="HT84" s="100"/>
      <c r="HU84" s="100"/>
      <c r="HV84" s="100"/>
      <c r="HW84" s="100"/>
      <c r="HX84" s="100"/>
      <c r="HY84" s="100"/>
      <c r="HZ84" s="100"/>
      <c r="IA84" s="100"/>
      <c r="IB84" s="100"/>
      <c r="IC84" s="100"/>
      <c r="ID84" s="100"/>
      <c r="IE84" s="100"/>
      <c r="IF84" s="100"/>
      <c r="IG84" s="100"/>
      <c r="IH84" s="100"/>
      <c r="II84" s="100"/>
      <c r="IJ84" s="100"/>
      <c r="IK84" s="100"/>
      <c r="IL84" s="100"/>
      <c r="IM84" s="100"/>
      <c r="IN84" s="100"/>
      <c r="IO84" s="100"/>
      <c r="IP84" s="100"/>
      <c r="IQ84" s="100"/>
      <c r="IR84" s="100"/>
      <c r="IS84" s="100"/>
      <c r="IT84" s="100"/>
      <c r="IU84" s="100"/>
      <c r="IV84" s="100"/>
    </row>
    <row r="85" spans="1:256" ht="19.8">
      <c r="A85" s="497" t="s">
        <v>106</v>
      </c>
      <c r="B85" s="498" t="s">
        <v>107</v>
      </c>
      <c r="C85" s="430">
        <v>9</v>
      </c>
      <c r="D85" s="431">
        <v>1400148.08</v>
      </c>
      <c r="E85" s="430"/>
      <c r="F85" s="431"/>
      <c r="G85" s="430">
        <v>1</v>
      </c>
      <c r="H85" s="431">
        <v>-63075</v>
      </c>
      <c r="I85" s="430">
        <v>0</v>
      </c>
      <c r="J85" s="430">
        <v>10</v>
      </c>
      <c r="K85" s="431">
        <v>1337073.08</v>
      </c>
      <c r="L85" s="501">
        <v>0.33037835318762604</v>
      </c>
      <c r="M85" s="501">
        <v>0.37495313085864268</v>
      </c>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100"/>
      <c r="GU85" s="100"/>
      <c r="GV85" s="100"/>
      <c r="GW85" s="100"/>
      <c r="GX85" s="100"/>
      <c r="GY85" s="100"/>
      <c r="GZ85" s="100"/>
      <c r="HA85" s="100"/>
      <c r="HB85" s="100"/>
      <c r="HC85" s="100"/>
      <c r="HD85" s="100"/>
      <c r="HE85" s="100"/>
      <c r="HF85" s="100"/>
      <c r="HG85" s="100"/>
      <c r="HH85" s="100"/>
      <c r="HI85" s="100"/>
      <c r="HJ85" s="100"/>
      <c r="HK85" s="100"/>
      <c r="HL85" s="100"/>
      <c r="HM85" s="100"/>
      <c r="HN85" s="100"/>
      <c r="HO85" s="100"/>
      <c r="HP85" s="100"/>
      <c r="HQ85" s="100"/>
      <c r="HR85" s="100"/>
      <c r="HS85" s="100"/>
      <c r="HT85" s="100"/>
      <c r="HU85" s="100"/>
      <c r="HV85" s="100"/>
      <c r="HW85" s="100"/>
      <c r="HX85" s="100"/>
      <c r="HY85" s="100"/>
      <c r="HZ85" s="100"/>
      <c r="IA85" s="100"/>
      <c r="IB85" s="100"/>
      <c r="IC85" s="100"/>
      <c r="ID85" s="100"/>
      <c r="IE85" s="100"/>
      <c r="IF85" s="100"/>
      <c r="IG85" s="100"/>
      <c r="IH85" s="100"/>
      <c r="II85" s="100"/>
      <c r="IJ85" s="100"/>
      <c r="IK85" s="100"/>
      <c r="IL85" s="100"/>
      <c r="IM85" s="100"/>
      <c r="IN85" s="100"/>
      <c r="IO85" s="100"/>
      <c r="IP85" s="100"/>
      <c r="IQ85" s="100"/>
      <c r="IR85" s="100"/>
      <c r="IS85" s="100"/>
      <c r="IT85" s="100"/>
      <c r="IU85" s="100"/>
      <c r="IV85" s="100"/>
    </row>
    <row r="86" spans="1:256" ht="29.4">
      <c r="A86" s="499" t="s">
        <v>496</v>
      </c>
      <c r="B86" s="500" t="s">
        <v>497</v>
      </c>
      <c r="C86" s="432">
        <v>3</v>
      </c>
      <c r="D86" s="433">
        <v>478439.4</v>
      </c>
      <c r="E86" s="432"/>
      <c r="F86" s="433"/>
      <c r="G86" s="432"/>
      <c r="H86" s="433"/>
      <c r="I86" s="432">
        <v>0</v>
      </c>
      <c r="J86" s="432">
        <v>3</v>
      </c>
      <c r="K86" s="502">
        <v>478439.4</v>
      </c>
      <c r="L86" s="503">
        <v>0.11821793695231371</v>
      </c>
      <c r="M86" s="503">
        <v>0.1124859392575928</v>
      </c>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c r="FX86" s="100"/>
      <c r="FY86" s="100"/>
      <c r="FZ86" s="100"/>
      <c r="GA86" s="100"/>
      <c r="GB86" s="100"/>
      <c r="GC86" s="100"/>
      <c r="GD86" s="100"/>
      <c r="GE86" s="100"/>
      <c r="GF86" s="100"/>
      <c r="GG86" s="100"/>
      <c r="GH86" s="100"/>
      <c r="GI86" s="100"/>
      <c r="GJ86" s="100"/>
      <c r="GK86" s="100"/>
      <c r="GL86" s="100"/>
      <c r="GM86" s="100"/>
      <c r="GN86" s="100"/>
      <c r="GO86" s="100"/>
      <c r="GP86" s="100"/>
      <c r="GQ86" s="100"/>
      <c r="GR86" s="100"/>
      <c r="GS86" s="100"/>
      <c r="GT86" s="100"/>
      <c r="GU86" s="100"/>
      <c r="GV86" s="100"/>
      <c r="GW86" s="100"/>
      <c r="GX86" s="100"/>
      <c r="GY86" s="100"/>
      <c r="GZ86" s="100"/>
      <c r="HA86" s="100"/>
      <c r="HB86" s="100"/>
      <c r="HC86" s="100"/>
      <c r="HD86" s="100"/>
      <c r="HE86" s="100"/>
      <c r="HF86" s="100"/>
      <c r="HG86" s="100"/>
      <c r="HH86" s="100"/>
      <c r="HI86" s="100"/>
      <c r="HJ86" s="100"/>
      <c r="HK86" s="100"/>
      <c r="HL86" s="100"/>
      <c r="HM86" s="100"/>
      <c r="HN86" s="100"/>
      <c r="HO86" s="100"/>
      <c r="HP86" s="100"/>
      <c r="HQ86" s="100"/>
      <c r="HR86" s="100"/>
      <c r="HS86" s="100"/>
      <c r="HT86" s="100"/>
      <c r="HU86" s="100"/>
      <c r="HV86" s="100"/>
      <c r="HW86" s="100"/>
      <c r="HX86" s="100"/>
      <c r="HY86" s="100"/>
      <c r="HZ86" s="100"/>
      <c r="IA86" s="100"/>
      <c r="IB86" s="100"/>
      <c r="IC86" s="100"/>
      <c r="ID86" s="100"/>
      <c r="IE86" s="100"/>
      <c r="IF86" s="100"/>
      <c r="IG86" s="100"/>
      <c r="IH86" s="100"/>
      <c r="II86" s="100"/>
      <c r="IJ86" s="100"/>
      <c r="IK86" s="100"/>
      <c r="IL86" s="100"/>
      <c r="IM86" s="100"/>
      <c r="IN86" s="100"/>
      <c r="IO86" s="100"/>
      <c r="IP86" s="100"/>
      <c r="IQ86" s="100"/>
      <c r="IR86" s="100"/>
      <c r="IS86" s="100"/>
      <c r="IT86" s="100"/>
      <c r="IU86" s="100"/>
      <c r="IV86" s="100"/>
    </row>
    <row r="87" spans="1:256" ht="36" customHeight="1">
      <c r="A87" s="497" t="s">
        <v>108</v>
      </c>
      <c r="B87" s="498" t="s">
        <v>109</v>
      </c>
      <c r="C87" s="430">
        <v>1</v>
      </c>
      <c r="D87" s="431">
        <v>117000</v>
      </c>
      <c r="E87" s="430"/>
      <c r="F87" s="431"/>
      <c r="G87" s="430"/>
      <c r="H87" s="431"/>
      <c r="I87" s="430">
        <v>0</v>
      </c>
      <c r="J87" s="430">
        <v>1</v>
      </c>
      <c r="K87" s="431">
        <v>117000</v>
      </c>
      <c r="L87" s="501">
        <v>2.8909614516322662E-2</v>
      </c>
      <c r="M87" s="501">
        <v>3.7495313085864269E-2</v>
      </c>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c r="GH87" s="100"/>
      <c r="GI87" s="100"/>
      <c r="GJ87" s="100"/>
      <c r="GK87" s="100"/>
      <c r="GL87" s="100"/>
      <c r="GM87" s="100"/>
      <c r="GN87" s="100"/>
      <c r="GO87" s="100"/>
      <c r="GP87" s="100"/>
      <c r="GQ87" s="100"/>
      <c r="GR87" s="100"/>
      <c r="GS87" s="100"/>
      <c r="GT87" s="100"/>
      <c r="GU87" s="100"/>
      <c r="GV87" s="100"/>
      <c r="GW87" s="100"/>
      <c r="GX87" s="100"/>
      <c r="GY87" s="100"/>
      <c r="GZ87" s="100"/>
      <c r="HA87" s="100"/>
      <c r="HB87" s="100"/>
      <c r="HC87" s="100"/>
      <c r="HD87" s="100"/>
      <c r="HE87" s="100"/>
      <c r="HF87" s="100"/>
      <c r="HG87" s="100"/>
      <c r="HH87" s="100"/>
      <c r="HI87" s="100"/>
      <c r="HJ87" s="100"/>
      <c r="HK87" s="100"/>
      <c r="HL87" s="100"/>
      <c r="HM87" s="100"/>
      <c r="HN87" s="100"/>
      <c r="HO87" s="100"/>
      <c r="HP87" s="100"/>
      <c r="HQ87" s="100"/>
      <c r="HR87" s="100"/>
      <c r="HS87" s="100"/>
      <c r="HT87" s="100"/>
      <c r="HU87" s="100"/>
      <c r="HV87" s="100"/>
      <c r="HW87" s="100"/>
      <c r="HX87" s="100"/>
      <c r="HY87" s="100"/>
      <c r="HZ87" s="100"/>
      <c r="IA87" s="100"/>
      <c r="IB87" s="100"/>
      <c r="IC87" s="100"/>
      <c r="ID87" s="100"/>
      <c r="IE87" s="100"/>
      <c r="IF87" s="100"/>
      <c r="IG87" s="100"/>
      <c r="IH87" s="100"/>
      <c r="II87" s="100"/>
      <c r="IJ87" s="100"/>
      <c r="IK87" s="100"/>
      <c r="IL87" s="100"/>
      <c r="IM87" s="100"/>
      <c r="IN87" s="100"/>
      <c r="IO87" s="100"/>
      <c r="IP87" s="100"/>
      <c r="IQ87" s="100"/>
      <c r="IR87" s="100"/>
      <c r="IS87" s="100"/>
      <c r="IT87" s="100"/>
      <c r="IU87" s="100"/>
      <c r="IV87" s="100"/>
    </row>
    <row r="88" spans="1:256" ht="19.8">
      <c r="A88" s="499" t="s">
        <v>110</v>
      </c>
      <c r="B88" s="500" t="s">
        <v>111</v>
      </c>
      <c r="C88" s="432">
        <v>1</v>
      </c>
      <c r="D88" s="433">
        <v>122390</v>
      </c>
      <c r="E88" s="432"/>
      <c r="F88" s="433"/>
      <c r="G88" s="432"/>
      <c r="H88" s="433"/>
      <c r="I88" s="432">
        <v>0</v>
      </c>
      <c r="J88" s="432">
        <v>1</v>
      </c>
      <c r="K88" s="502">
        <v>122390</v>
      </c>
      <c r="L88" s="503">
        <v>3.0241433509852398E-2</v>
      </c>
      <c r="M88" s="503">
        <v>3.7495313085864269E-2</v>
      </c>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c r="GE88" s="100"/>
      <c r="GF88" s="100"/>
      <c r="GG88" s="100"/>
      <c r="GH88" s="100"/>
      <c r="GI88" s="100"/>
      <c r="GJ88" s="100"/>
      <c r="GK88" s="100"/>
      <c r="GL88" s="100"/>
      <c r="GM88" s="100"/>
      <c r="GN88" s="100"/>
      <c r="GO88" s="100"/>
      <c r="GP88" s="100"/>
      <c r="GQ88" s="100"/>
      <c r="GR88" s="100"/>
      <c r="GS88" s="100"/>
      <c r="GT88" s="100"/>
      <c r="GU88" s="100"/>
      <c r="GV88" s="100"/>
      <c r="GW88" s="100"/>
      <c r="GX88" s="100"/>
      <c r="GY88" s="100"/>
      <c r="GZ88" s="100"/>
      <c r="HA88" s="100"/>
      <c r="HB88" s="100"/>
      <c r="HC88" s="100"/>
      <c r="HD88" s="100"/>
      <c r="HE88" s="100"/>
      <c r="HF88" s="100"/>
      <c r="HG88" s="100"/>
      <c r="HH88" s="100"/>
      <c r="HI88" s="100"/>
      <c r="HJ88" s="100"/>
      <c r="HK88" s="100"/>
      <c r="HL88" s="100"/>
      <c r="HM88" s="100"/>
      <c r="HN88" s="100"/>
      <c r="HO88" s="100"/>
      <c r="HP88" s="100"/>
      <c r="HQ88" s="100"/>
      <c r="HR88" s="100"/>
      <c r="HS88" s="100"/>
      <c r="HT88" s="100"/>
      <c r="HU88" s="100"/>
      <c r="HV88" s="100"/>
      <c r="HW88" s="100"/>
      <c r="HX88" s="100"/>
      <c r="HY88" s="100"/>
      <c r="HZ88" s="100"/>
      <c r="IA88" s="100"/>
      <c r="IB88" s="100"/>
      <c r="IC88" s="100"/>
      <c r="ID88" s="100"/>
      <c r="IE88" s="100"/>
      <c r="IF88" s="100"/>
      <c r="IG88" s="100"/>
      <c r="IH88" s="100"/>
      <c r="II88" s="100"/>
      <c r="IJ88" s="100"/>
      <c r="IK88" s="100"/>
      <c r="IL88" s="100"/>
      <c r="IM88" s="100"/>
      <c r="IN88" s="100"/>
      <c r="IO88" s="100"/>
      <c r="IP88" s="100"/>
      <c r="IQ88" s="100"/>
      <c r="IR88" s="100"/>
      <c r="IS88" s="100"/>
      <c r="IT88" s="100"/>
      <c r="IU88" s="100"/>
      <c r="IV88" s="100"/>
    </row>
    <row r="89" spans="1:256" ht="29.4">
      <c r="A89" s="497" t="s">
        <v>112</v>
      </c>
      <c r="B89" s="498" t="s">
        <v>113</v>
      </c>
      <c r="C89" s="430">
        <v>1</v>
      </c>
      <c r="D89" s="431">
        <v>189488</v>
      </c>
      <c r="E89" s="430"/>
      <c r="F89" s="431"/>
      <c r="G89" s="430"/>
      <c r="H89" s="431"/>
      <c r="I89" s="430">
        <v>0</v>
      </c>
      <c r="J89" s="430">
        <v>1</v>
      </c>
      <c r="K89" s="431">
        <v>189488</v>
      </c>
      <c r="L89" s="501">
        <v>4.68207267988799E-2</v>
      </c>
      <c r="M89" s="501">
        <v>3.7495313085864269E-2</v>
      </c>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c r="FX89" s="100"/>
      <c r="FY89" s="100"/>
      <c r="FZ89" s="100"/>
      <c r="GA89" s="100"/>
      <c r="GB89" s="100"/>
      <c r="GC89" s="100"/>
      <c r="GD89" s="100"/>
      <c r="GE89" s="100"/>
      <c r="GF89" s="100"/>
      <c r="GG89" s="100"/>
      <c r="GH89" s="100"/>
      <c r="GI89" s="100"/>
      <c r="GJ89" s="100"/>
      <c r="GK89" s="100"/>
      <c r="GL89" s="100"/>
      <c r="GM89" s="100"/>
      <c r="GN89" s="100"/>
      <c r="GO89" s="100"/>
      <c r="GP89" s="100"/>
      <c r="GQ89" s="100"/>
      <c r="GR89" s="100"/>
      <c r="GS89" s="100"/>
      <c r="GT89" s="100"/>
      <c r="GU89" s="100"/>
      <c r="GV89" s="100"/>
      <c r="GW89" s="100"/>
      <c r="GX89" s="100"/>
      <c r="GY89" s="100"/>
      <c r="GZ89" s="100"/>
      <c r="HA89" s="100"/>
      <c r="HB89" s="100"/>
      <c r="HC89" s="100"/>
      <c r="HD89" s="100"/>
      <c r="HE89" s="100"/>
      <c r="HF89" s="100"/>
      <c r="HG89" s="100"/>
      <c r="HH89" s="100"/>
      <c r="HI89" s="100"/>
      <c r="HJ89" s="100"/>
      <c r="HK89" s="100"/>
      <c r="HL89" s="100"/>
      <c r="HM89" s="100"/>
      <c r="HN89" s="100"/>
      <c r="HO89" s="100"/>
      <c r="HP89" s="100"/>
      <c r="HQ89" s="100"/>
      <c r="HR89" s="100"/>
      <c r="HS89" s="100"/>
      <c r="HT89" s="100"/>
      <c r="HU89" s="100"/>
      <c r="HV89" s="100"/>
      <c r="HW89" s="100"/>
      <c r="HX89" s="100"/>
      <c r="HY89" s="100"/>
      <c r="HZ89" s="100"/>
      <c r="IA89" s="100"/>
      <c r="IB89" s="100"/>
      <c r="IC89" s="100"/>
      <c r="ID89" s="100"/>
      <c r="IE89" s="100"/>
      <c r="IF89" s="100"/>
      <c r="IG89" s="100"/>
      <c r="IH89" s="100"/>
      <c r="II89" s="100"/>
      <c r="IJ89" s="100"/>
      <c r="IK89" s="100"/>
      <c r="IL89" s="100"/>
      <c r="IM89" s="100"/>
      <c r="IN89" s="100"/>
      <c r="IO89" s="100"/>
      <c r="IP89" s="100"/>
      <c r="IQ89" s="100"/>
      <c r="IR89" s="100"/>
      <c r="IS89" s="100"/>
      <c r="IT89" s="100"/>
      <c r="IU89" s="100"/>
      <c r="IV89" s="100"/>
    </row>
    <row r="90" spans="1:256" ht="19.8">
      <c r="A90" s="499" t="s">
        <v>114</v>
      </c>
      <c r="B90" s="500" t="s">
        <v>115</v>
      </c>
      <c r="C90" s="432">
        <v>5</v>
      </c>
      <c r="D90" s="433">
        <v>744573.97</v>
      </c>
      <c r="E90" s="432"/>
      <c r="F90" s="433"/>
      <c r="G90" s="432"/>
      <c r="H90" s="433"/>
      <c r="I90" s="432">
        <v>0</v>
      </c>
      <c r="J90" s="432">
        <v>5</v>
      </c>
      <c r="K90" s="502">
        <v>744573.97</v>
      </c>
      <c r="L90" s="503">
        <v>0.18397732009904266</v>
      </c>
      <c r="M90" s="503">
        <v>0.18747656542932134</v>
      </c>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GZ90" s="100"/>
      <c r="HA90" s="100"/>
      <c r="HB90" s="100"/>
      <c r="HC90" s="100"/>
      <c r="HD90" s="100"/>
      <c r="HE90" s="100"/>
      <c r="HF90" s="100"/>
      <c r="HG90" s="100"/>
      <c r="HH90" s="100"/>
      <c r="HI90" s="100"/>
      <c r="HJ90" s="100"/>
      <c r="HK90" s="100"/>
      <c r="HL90" s="100"/>
      <c r="HM90" s="100"/>
      <c r="HN90" s="100"/>
      <c r="HO90" s="100"/>
      <c r="HP90" s="100"/>
      <c r="HQ90" s="100"/>
      <c r="HR90" s="100"/>
      <c r="HS90" s="100"/>
      <c r="HT90" s="100"/>
      <c r="HU90" s="100"/>
      <c r="HV90" s="100"/>
      <c r="HW90" s="100"/>
      <c r="HX90" s="100"/>
      <c r="HY90" s="100"/>
      <c r="HZ90" s="100"/>
      <c r="IA90" s="100"/>
      <c r="IB90" s="100"/>
      <c r="IC90" s="100"/>
      <c r="ID90" s="100"/>
      <c r="IE90" s="100"/>
      <c r="IF90" s="100"/>
      <c r="IG90" s="100"/>
      <c r="IH90" s="100"/>
      <c r="II90" s="100"/>
      <c r="IJ90" s="100"/>
      <c r="IK90" s="100"/>
      <c r="IL90" s="100"/>
      <c r="IM90" s="100"/>
      <c r="IN90" s="100"/>
      <c r="IO90" s="100"/>
      <c r="IP90" s="100"/>
      <c r="IQ90" s="100"/>
      <c r="IR90" s="100"/>
      <c r="IS90" s="100"/>
      <c r="IT90" s="100"/>
      <c r="IU90" s="100"/>
      <c r="IV90" s="100"/>
    </row>
    <row r="91" spans="1:256">
      <c r="A91" s="497" t="s">
        <v>577</v>
      </c>
      <c r="B91" s="498" t="s">
        <v>578</v>
      </c>
      <c r="C91" s="430">
        <v>5</v>
      </c>
      <c r="D91" s="431">
        <v>846899.95</v>
      </c>
      <c r="E91" s="430"/>
      <c r="F91" s="431"/>
      <c r="G91" s="430"/>
      <c r="H91" s="431"/>
      <c r="I91" s="430">
        <v>0</v>
      </c>
      <c r="J91" s="430">
        <v>5</v>
      </c>
      <c r="K91" s="431">
        <v>846899.95</v>
      </c>
      <c r="L91" s="501">
        <v>0.20926112041361483</v>
      </c>
      <c r="M91" s="501">
        <v>0.18747656542932134</v>
      </c>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0"/>
      <c r="ET91" s="100"/>
      <c r="EU91" s="100"/>
      <c r="EV91" s="100"/>
      <c r="EW91" s="100"/>
      <c r="EX91" s="100"/>
      <c r="EY91" s="100"/>
      <c r="EZ91" s="100"/>
      <c r="FA91" s="100"/>
      <c r="FB91" s="100"/>
      <c r="FC91" s="100"/>
      <c r="FD91" s="100"/>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c r="GJ91" s="100"/>
      <c r="GK91" s="100"/>
      <c r="GL91" s="100"/>
      <c r="GM91" s="100"/>
      <c r="GN91" s="100"/>
      <c r="GO91" s="100"/>
      <c r="GP91" s="100"/>
      <c r="GQ91" s="100"/>
      <c r="GR91" s="100"/>
      <c r="GS91" s="100"/>
      <c r="GT91" s="100"/>
      <c r="GU91" s="100"/>
      <c r="GV91" s="100"/>
      <c r="GW91" s="100"/>
      <c r="GX91" s="100"/>
      <c r="GY91" s="100"/>
      <c r="GZ91" s="100"/>
      <c r="HA91" s="100"/>
      <c r="HB91" s="100"/>
      <c r="HC91" s="100"/>
      <c r="HD91" s="100"/>
      <c r="HE91" s="100"/>
      <c r="HF91" s="100"/>
      <c r="HG91" s="100"/>
      <c r="HH91" s="100"/>
      <c r="HI91" s="100"/>
      <c r="HJ91" s="100"/>
      <c r="HK91" s="100"/>
      <c r="HL91" s="100"/>
      <c r="HM91" s="100"/>
      <c r="HN91" s="100"/>
      <c r="HO91" s="100"/>
      <c r="HP91" s="100"/>
      <c r="HQ91" s="100"/>
      <c r="HR91" s="100"/>
      <c r="HS91" s="100"/>
      <c r="HT91" s="100"/>
      <c r="HU91" s="100"/>
      <c r="HV91" s="100"/>
      <c r="HW91" s="100"/>
      <c r="HX91" s="100"/>
      <c r="HY91" s="100"/>
      <c r="HZ91" s="100"/>
      <c r="IA91" s="100"/>
      <c r="IB91" s="100"/>
      <c r="IC91" s="100"/>
      <c r="ID91" s="100"/>
      <c r="IE91" s="100"/>
      <c r="IF91" s="100"/>
      <c r="IG91" s="100"/>
      <c r="IH91" s="100"/>
      <c r="II91" s="100"/>
      <c r="IJ91" s="100"/>
      <c r="IK91" s="100"/>
      <c r="IL91" s="100"/>
      <c r="IM91" s="100"/>
      <c r="IN91" s="100"/>
      <c r="IO91" s="100"/>
      <c r="IP91" s="100"/>
      <c r="IQ91" s="100"/>
      <c r="IR91" s="100"/>
      <c r="IS91" s="100"/>
      <c r="IT91" s="100"/>
      <c r="IU91" s="100"/>
      <c r="IV91" s="100"/>
    </row>
    <row r="92" spans="1:256" ht="19.8">
      <c r="A92" s="499" t="s">
        <v>555</v>
      </c>
      <c r="B92" s="500" t="s">
        <v>556</v>
      </c>
      <c r="C92" s="432">
        <v>6</v>
      </c>
      <c r="D92" s="433">
        <v>1188115.71</v>
      </c>
      <c r="E92" s="432"/>
      <c r="F92" s="433"/>
      <c r="G92" s="432"/>
      <c r="H92" s="433"/>
      <c r="I92" s="432">
        <v>0</v>
      </c>
      <c r="J92" s="432">
        <v>6</v>
      </c>
      <c r="K92" s="502">
        <v>1188115.71</v>
      </c>
      <c r="L92" s="503">
        <v>0.29357236903322226</v>
      </c>
      <c r="M92" s="503">
        <v>0.2249718785151856</v>
      </c>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c r="HD92" s="100"/>
      <c r="HE92" s="100"/>
      <c r="HF92" s="100"/>
      <c r="HG92" s="100"/>
      <c r="HH92" s="100"/>
      <c r="HI92" s="100"/>
      <c r="HJ92" s="100"/>
      <c r="HK92" s="100"/>
      <c r="HL92" s="100"/>
      <c r="HM92" s="100"/>
      <c r="HN92" s="100"/>
      <c r="HO92" s="100"/>
      <c r="HP92" s="100"/>
      <c r="HQ92" s="100"/>
      <c r="HR92" s="100"/>
      <c r="HS92" s="100"/>
      <c r="HT92" s="100"/>
      <c r="HU92" s="100"/>
      <c r="HV92" s="100"/>
      <c r="HW92" s="100"/>
      <c r="HX92" s="100"/>
      <c r="HY92" s="100"/>
      <c r="HZ92" s="100"/>
      <c r="IA92" s="100"/>
      <c r="IB92" s="100"/>
      <c r="IC92" s="100"/>
      <c r="ID92" s="100"/>
      <c r="IE92" s="100"/>
      <c r="IF92" s="100"/>
      <c r="IG92" s="100"/>
      <c r="IH92" s="100"/>
      <c r="II92" s="100"/>
      <c r="IJ92" s="100"/>
      <c r="IK92" s="100"/>
      <c r="IL92" s="100"/>
      <c r="IM92" s="100"/>
      <c r="IN92" s="100"/>
      <c r="IO92" s="100"/>
      <c r="IP92" s="100"/>
      <c r="IQ92" s="100"/>
      <c r="IR92" s="100"/>
      <c r="IS92" s="100"/>
      <c r="IT92" s="100"/>
      <c r="IU92" s="100"/>
      <c r="IV92" s="100"/>
    </row>
    <row r="93" spans="1:256" ht="19.8">
      <c r="A93" s="497" t="s">
        <v>557</v>
      </c>
      <c r="B93" s="498" t="s">
        <v>558</v>
      </c>
      <c r="C93" s="430">
        <v>1</v>
      </c>
      <c r="D93" s="431">
        <v>47211</v>
      </c>
      <c r="E93" s="430"/>
      <c r="F93" s="431"/>
      <c r="G93" s="430"/>
      <c r="H93" s="431"/>
      <c r="I93" s="430">
        <v>0</v>
      </c>
      <c r="J93" s="430">
        <v>1</v>
      </c>
      <c r="K93" s="431">
        <v>47211</v>
      </c>
      <c r="L93" s="501">
        <v>1.1665400093419737E-2</v>
      </c>
      <c r="M93" s="501">
        <v>3.7495313085864269E-2</v>
      </c>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c r="DO93" s="100"/>
      <c r="DP93" s="100"/>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c r="GH93" s="100"/>
      <c r="GI93" s="100"/>
      <c r="GJ93" s="100"/>
      <c r="GK93" s="100"/>
      <c r="GL93" s="100"/>
      <c r="GM93" s="100"/>
      <c r="GN93" s="100"/>
      <c r="GO93" s="100"/>
      <c r="GP93" s="100"/>
      <c r="GQ93" s="100"/>
      <c r="GR93" s="100"/>
      <c r="GS93" s="100"/>
      <c r="GT93" s="100"/>
      <c r="GU93" s="100"/>
      <c r="GV93" s="100"/>
      <c r="GW93" s="100"/>
      <c r="GX93" s="100"/>
      <c r="GY93" s="100"/>
      <c r="GZ93" s="100"/>
      <c r="HA93" s="100"/>
      <c r="HB93" s="100"/>
      <c r="HC93" s="100"/>
      <c r="HD93" s="100"/>
      <c r="HE93" s="100"/>
      <c r="HF93" s="100"/>
      <c r="HG93" s="100"/>
      <c r="HH93" s="100"/>
      <c r="HI93" s="100"/>
      <c r="HJ93" s="100"/>
      <c r="HK93" s="100"/>
      <c r="HL93" s="100"/>
      <c r="HM93" s="100"/>
      <c r="HN93" s="100"/>
      <c r="HO93" s="100"/>
      <c r="HP93" s="100"/>
      <c r="HQ93" s="100"/>
      <c r="HR93" s="100"/>
      <c r="HS93" s="100"/>
      <c r="HT93" s="100"/>
      <c r="HU93" s="100"/>
      <c r="HV93" s="100"/>
      <c r="HW93" s="100"/>
      <c r="HX93" s="100"/>
      <c r="HY93" s="100"/>
      <c r="HZ93" s="100"/>
      <c r="IA93" s="100"/>
      <c r="IB93" s="100"/>
      <c r="IC93" s="100"/>
      <c r="ID93" s="100"/>
      <c r="IE93" s="100"/>
      <c r="IF93" s="100"/>
      <c r="IG93" s="100"/>
      <c r="IH93" s="100"/>
      <c r="II93" s="100"/>
      <c r="IJ93" s="100"/>
      <c r="IK93" s="100"/>
      <c r="IL93" s="100"/>
      <c r="IM93" s="100"/>
      <c r="IN93" s="100"/>
      <c r="IO93" s="100"/>
      <c r="IP93" s="100"/>
      <c r="IQ93" s="100"/>
      <c r="IR93" s="100"/>
      <c r="IS93" s="100"/>
      <c r="IT93" s="100"/>
      <c r="IU93" s="100"/>
      <c r="IV93" s="100"/>
    </row>
    <row r="94" spans="1:256" ht="19.8">
      <c r="A94" s="499" t="s">
        <v>579</v>
      </c>
      <c r="B94" s="500" t="s">
        <v>580</v>
      </c>
      <c r="C94" s="432">
        <v>1</v>
      </c>
      <c r="D94" s="433">
        <v>97608</v>
      </c>
      <c r="E94" s="432"/>
      <c r="F94" s="433"/>
      <c r="G94" s="432"/>
      <c r="H94" s="433"/>
      <c r="I94" s="432">
        <v>0</v>
      </c>
      <c r="J94" s="432">
        <v>1</v>
      </c>
      <c r="K94" s="502">
        <v>97608</v>
      </c>
      <c r="L94" s="503">
        <v>2.4118031228283949E-2</v>
      </c>
      <c r="M94" s="503">
        <v>3.7495313085864269E-2</v>
      </c>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00"/>
      <c r="DN94" s="100"/>
      <c r="DO94" s="100"/>
      <c r="DP94" s="100"/>
      <c r="DQ94" s="100"/>
      <c r="DR94" s="100"/>
      <c r="DS94" s="100"/>
      <c r="DT94" s="100"/>
      <c r="DU94" s="100"/>
      <c r="DV94" s="100"/>
      <c r="DW94" s="100"/>
      <c r="DX94" s="100"/>
      <c r="DY94" s="100"/>
      <c r="DZ94" s="100"/>
      <c r="EA94" s="100"/>
      <c r="EB94" s="100"/>
      <c r="EC94" s="100"/>
      <c r="ED94" s="100"/>
      <c r="EE94" s="100"/>
      <c r="EF94" s="100"/>
      <c r="EG94" s="100"/>
      <c r="EH94" s="100"/>
      <c r="EI94" s="100"/>
      <c r="EJ94" s="100"/>
      <c r="EK94" s="100"/>
      <c r="EL94" s="100"/>
      <c r="EM94" s="100"/>
      <c r="EN94" s="100"/>
      <c r="EO94" s="100"/>
      <c r="EP94" s="100"/>
      <c r="EQ94" s="100"/>
      <c r="ER94" s="100"/>
      <c r="ES94" s="100"/>
      <c r="ET94" s="100"/>
      <c r="EU94" s="100"/>
      <c r="EV94" s="100"/>
      <c r="EW94" s="100"/>
      <c r="EX94" s="100"/>
      <c r="EY94" s="100"/>
      <c r="EZ94" s="100"/>
      <c r="FA94" s="100"/>
      <c r="FB94" s="100"/>
      <c r="FC94" s="100"/>
      <c r="FD94" s="100"/>
      <c r="FE94" s="100"/>
      <c r="FF94" s="100"/>
      <c r="FG94" s="100"/>
      <c r="FH94" s="100"/>
      <c r="FI94" s="100"/>
      <c r="FJ94" s="100"/>
      <c r="FK94" s="100"/>
      <c r="FL94" s="100"/>
      <c r="FM94" s="100"/>
      <c r="FN94" s="100"/>
      <c r="FO94" s="100"/>
      <c r="FP94" s="100"/>
      <c r="FQ94" s="100"/>
      <c r="FR94" s="100"/>
      <c r="FS94" s="100"/>
      <c r="FT94" s="100"/>
      <c r="FU94" s="100"/>
      <c r="FV94" s="100"/>
      <c r="FW94" s="100"/>
      <c r="FX94" s="100"/>
      <c r="FY94" s="100"/>
      <c r="FZ94" s="100"/>
      <c r="GA94" s="100"/>
      <c r="GB94" s="100"/>
      <c r="GC94" s="100"/>
      <c r="GD94" s="100"/>
      <c r="GE94" s="100"/>
      <c r="GF94" s="100"/>
      <c r="GG94" s="100"/>
      <c r="GH94" s="100"/>
      <c r="GI94" s="100"/>
      <c r="GJ94" s="100"/>
      <c r="GK94" s="100"/>
      <c r="GL94" s="100"/>
      <c r="GM94" s="100"/>
      <c r="GN94" s="100"/>
      <c r="GO94" s="100"/>
      <c r="GP94" s="100"/>
      <c r="GQ94" s="100"/>
      <c r="GR94" s="100"/>
      <c r="GS94" s="100"/>
      <c r="GT94" s="100"/>
      <c r="GU94" s="100"/>
      <c r="GV94" s="100"/>
      <c r="GW94" s="100"/>
      <c r="GX94" s="100"/>
      <c r="GY94" s="100"/>
      <c r="GZ94" s="100"/>
      <c r="HA94" s="100"/>
      <c r="HB94" s="100"/>
      <c r="HC94" s="100"/>
      <c r="HD94" s="100"/>
      <c r="HE94" s="100"/>
      <c r="HF94" s="100"/>
      <c r="HG94" s="100"/>
      <c r="HH94" s="100"/>
      <c r="HI94" s="100"/>
      <c r="HJ94" s="100"/>
      <c r="HK94" s="100"/>
      <c r="HL94" s="100"/>
      <c r="HM94" s="100"/>
      <c r="HN94" s="100"/>
      <c r="HO94" s="100"/>
      <c r="HP94" s="100"/>
      <c r="HQ94" s="100"/>
      <c r="HR94" s="100"/>
      <c r="HS94" s="100"/>
      <c r="HT94" s="100"/>
      <c r="HU94" s="100"/>
      <c r="HV94" s="100"/>
      <c r="HW94" s="100"/>
      <c r="HX94" s="100"/>
      <c r="HY94" s="100"/>
      <c r="HZ94" s="100"/>
      <c r="IA94" s="100"/>
      <c r="IB94" s="100"/>
      <c r="IC94" s="100"/>
      <c r="ID94" s="100"/>
      <c r="IE94" s="100"/>
      <c r="IF94" s="100"/>
      <c r="IG94" s="100"/>
      <c r="IH94" s="100"/>
      <c r="II94" s="100"/>
      <c r="IJ94" s="100"/>
      <c r="IK94" s="100"/>
      <c r="IL94" s="100"/>
      <c r="IM94" s="100"/>
      <c r="IN94" s="100"/>
      <c r="IO94" s="100"/>
      <c r="IP94" s="100"/>
      <c r="IQ94" s="100"/>
      <c r="IR94" s="100"/>
      <c r="IS94" s="100"/>
      <c r="IT94" s="100"/>
      <c r="IU94" s="100"/>
      <c r="IV94" s="100"/>
    </row>
    <row r="95" spans="1:256" ht="19.8">
      <c r="A95" s="497" t="s">
        <v>443</v>
      </c>
      <c r="B95" s="498" t="s">
        <v>444</v>
      </c>
      <c r="C95" s="430">
        <v>1</v>
      </c>
      <c r="D95" s="431">
        <v>149500</v>
      </c>
      <c r="E95" s="430"/>
      <c r="F95" s="431"/>
      <c r="G95" s="430"/>
      <c r="H95" s="431"/>
      <c r="I95" s="430">
        <v>0</v>
      </c>
      <c r="J95" s="430">
        <v>1</v>
      </c>
      <c r="K95" s="431">
        <v>149500</v>
      </c>
      <c r="L95" s="501">
        <v>3.6940062993078955E-2</v>
      </c>
      <c r="M95" s="501">
        <v>3.7495313085864269E-2</v>
      </c>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c r="EH95" s="100"/>
      <c r="EI95" s="100"/>
      <c r="EJ95" s="100"/>
      <c r="EK95" s="100"/>
      <c r="EL95" s="100"/>
      <c r="EM95" s="100"/>
      <c r="EN95" s="100"/>
      <c r="EO95" s="100"/>
      <c r="EP95" s="100"/>
      <c r="EQ95" s="100"/>
      <c r="ER95" s="100"/>
      <c r="ES95" s="100"/>
      <c r="ET95" s="100"/>
      <c r="EU95" s="100"/>
      <c r="EV95" s="100"/>
      <c r="EW95" s="100"/>
      <c r="EX95" s="100"/>
      <c r="EY95" s="100"/>
      <c r="EZ95" s="100"/>
      <c r="FA95" s="100"/>
      <c r="FB95" s="100"/>
      <c r="FC95" s="100"/>
      <c r="FD95" s="100"/>
      <c r="FE95" s="100"/>
      <c r="FF95" s="100"/>
      <c r="FG95" s="100"/>
      <c r="FH95" s="100"/>
      <c r="FI95" s="100"/>
      <c r="FJ95" s="100"/>
      <c r="FK95" s="100"/>
      <c r="FL95" s="100"/>
      <c r="FM95" s="100"/>
      <c r="FN95" s="100"/>
      <c r="FO95" s="100"/>
      <c r="FP95" s="100"/>
      <c r="FQ95" s="100"/>
      <c r="FR95" s="100"/>
      <c r="FS95" s="100"/>
      <c r="FT95" s="100"/>
      <c r="FU95" s="100"/>
      <c r="FV95" s="100"/>
      <c r="FW95" s="100"/>
      <c r="FX95" s="100"/>
      <c r="FY95" s="100"/>
      <c r="FZ95" s="100"/>
      <c r="GA95" s="100"/>
      <c r="GB95" s="100"/>
      <c r="GC95" s="100"/>
      <c r="GD95" s="100"/>
      <c r="GE95" s="100"/>
      <c r="GF95" s="100"/>
      <c r="GG95" s="100"/>
      <c r="GH95" s="100"/>
      <c r="GI95" s="100"/>
      <c r="GJ95" s="100"/>
      <c r="GK95" s="100"/>
      <c r="GL95" s="100"/>
      <c r="GM95" s="100"/>
      <c r="GN95" s="100"/>
      <c r="GO95" s="100"/>
      <c r="GP95" s="100"/>
      <c r="GQ95" s="100"/>
      <c r="GR95" s="100"/>
      <c r="GS95" s="100"/>
      <c r="GT95" s="100"/>
      <c r="GU95" s="100"/>
      <c r="GV95" s="100"/>
      <c r="GW95" s="100"/>
      <c r="GX95" s="100"/>
      <c r="GY95" s="100"/>
      <c r="GZ95" s="100"/>
      <c r="HA95" s="100"/>
      <c r="HB95" s="100"/>
      <c r="HC95" s="100"/>
      <c r="HD95" s="100"/>
      <c r="HE95" s="100"/>
      <c r="HF95" s="100"/>
      <c r="HG95" s="100"/>
      <c r="HH95" s="100"/>
      <c r="HI95" s="100"/>
      <c r="HJ95" s="100"/>
      <c r="HK95" s="100"/>
      <c r="HL95" s="100"/>
      <c r="HM95" s="100"/>
      <c r="HN95" s="100"/>
      <c r="HO95" s="100"/>
      <c r="HP95" s="100"/>
      <c r="HQ95" s="100"/>
      <c r="HR95" s="100"/>
      <c r="HS95" s="100"/>
      <c r="HT95" s="100"/>
      <c r="HU95" s="100"/>
      <c r="HV95" s="100"/>
      <c r="HW95" s="100"/>
      <c r="HX95" s="100"/>
      <c r="HY95" s="100"/>
      <c r="HZ95" s="100"/>
      <c r="IA95" s="100"/>
      <c r="IB95" s="100"/>
      <c r="IC95" s="100"/>
      <c r="ID95" s="100"/>
      <c r="IE95" s="100"/>
      <c r="IF95" s="100"/>
      <c r="IG95" s="100"/>
      <c r="IH95" s="100"/>
      <c r="II95" s="100"/>
      <c r="IJ95" s="100"/>
      <c r="IK95" s="100"/>
      <c r="IL95" s="100"/>
      <c r="IM95" s="100"/>
      <c r="IN95" s="100"/>
      <c r="IO95" s="100"/>
      <c r="IP95" s="100"/>
      <c r="IQ95" s="100"/>
      <c r="IR95" s="100"/>
      <c r="IS95" s="100"/>
      <c r="IT95" s="100"/>
      <c r="IU95" s="100"/>
      <c r="IV95" s="100"/>
    </row>
    <row r="96" spans="1:256">
      <c r="A96" s="499" t="s">
        <v>120</v>
      </c>
      <c r="B96" s="500" t="s">
        <v>121</v>
      </c>
      <c r="C96" s="432">
        <v>2</v>
      </c>
      <c r="D96" s="433">
        <v>327339</v>
      </c>
      <c r="E96" s="432"/>
      <c r="F96" s="433"/>
      <c r="G96" s="432">
        <v>1</v>
      </c>
      <c r="H96" s="433">
        <v>-91024</v>
      </c>
      <c r="I96" s="432">
        <v>0</v>
      </c>
      <c r="J96" s="432">
        <v>3</v>
      </c>
      <c r="K96" s="502">
        <v>236315</v>
      </c>
      <c r="L96" s="503">
        <v>5.8391244054912729E-2</v>
      </c>
      <c r="M96" s="503">
        <v>0.1124859392575928</v>
      </c>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00"/>
      <c r="FR96" s="100"/>
      <c r="FS96" s="100"/>
      <c r="FT96" s="100"/>
      <c r="FU96" s="100"/>
      <c r="FV96" s="100"/>
      <c r="FW96" s="100"/>
      <c r="FX96" s="100"/>
      <c r="FY96" s="100"/>
      <c r="FZ96" s="100"/>
      <c r="GA96" s="100"/>
      <c r="GB96" s="100"/>
      <c r="GC96" s="100"/>
      <c r="GD96" s="100"/>
      <c r="GE96" s="100"/>
      <c r="GF96" s="100"/>
      <c r="GG96" s="100"/>
      <c r="GH96" s="100"/>
      <c r="GI96" s="100"/>
      <c r="GJ96" s="100"/>
      <c r="GK96" s="100"/>
      <c r="GL96" s="100"/>
      <c r="GM96" s="100"/>
      <c r="GN96" s="100"/>
      <c r="GO96" s="100"/>
      <c r="GP96" s="100"/>
      <c r="GQ96" s="100"/>
      <c r="GR96" s="100"/>
      <c r="GS96" s="100"/>
      <c r="GT96" s="100"/>
      <c r="GU96" s="100"/>
      <c r="GV96" s="100"/>
      <c r="GW96" s="100"/>
      <c r="GX96" s="100"/>
      <c r="GY96" s="100"/>
      <c r="GZ96" s="100"/>
      <c r="HA96" s="100"/>
      <c r="HB96" s="100"/>
      <c r="HC96" s="100"/>
      <c r="HD96" s="100"/>
      <c r="HE96" s="100"/>
      <c r="HF96" s="100"/>
      <c r="HG96" s="100"/>
      <c r="HH96" s="100"/>
      <c r="HI96" s="100"/>
      <c r="HJ96" s="100"/>
      <c r="HK96" s="100"/>
      <c r="HL96" s="100"/>
      <c r="HM96" s="100"/>
      <c r="HN96" s="100"/>
      <c r="HO96" s="100"/>
      <c r="HP96" s="100"/>
      <c r="HQ96" s="100"/>
      <c r="HR96" s="100"/>
      <c r="HS96" s="100"/>
      <c r="HT96" s="100"/>
      <c r="HU96" s="100"/>
      <c r="HV96" s="100"/>
      <c r="HW96" s="100"/>
      <c r="HX96" s="100"/>
      <c r="HY96" s="100"/>
      <c r="HZ96" s="100"/>
      <c r="IA96" s="100"/>
      <c r="IB96" s="100"/>
      <c r="IC96" s="100"/>
      <c r="ID96" s="100"/>
      <c r="IE96" s="100"/>
      <c r="IF96" s="100"/>
      <c r="IG96" s="100"/>
      <c r="IH96" s="100"/>
      <c r="II96" s="100"/>
      <c r="IJ96" s="100"/>
      <c r="IK96" s="100"/>
      <c r="IL96" s="100"/>
      <c r="IM96" s="100"/>
      <c r="IN96" s="100"/>
      <c r="IO96" s="100"/>
      <c r="IP96" s="100"/>
      <c r="IQ96" s="100"/>
      <c r="IR96" s="100"/>
      <c r="IS96" s="100"/>
      <c r="IT96" s="100"/>
      <c r="IU96" s="100"/>
      <c r="IV96" s="100"/>
    </row>
    <row r="97" spans="1:256" ht="19.8">
      <c r="A97" s="497" t="s">
        <v>122</v>
      </c>
      <c r="B97" s="498" t="s">
        <v>123</v>
      </c>
      <c r="C97" s="430">
        <v>1</v>
      </c>
      <c r="D97" s="431">
        <v>58046.69</v>
      </c>
      <c r="E97" s="430"/>
      <c r="F97" s="431"/>
      <c r="G97" s="430"/>
      <c r="H97" s="431"/>
      <c r="I97" s="430">
        <v>0</v>
      </c>
      <c r="J97" s="430">
        <v>1</v>
      </c>
      <c r="K97" s="431">
        <v>58046.69</v>
      </c>
      <c r="L97" s="501">
        <v>1.4342798562807534E-2</v>
      </c>
      <c r="M97" s="501">
        <v>3.7495313085864269E-2</v>
      </c>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0"/>
      <c r="ET97" s="100"/>
      <c r="EU97" s="100"/>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c r="FS97" s="100"/>
      <c r="FT97" s="100"/>
      <c r="FU97" s="100"/>
      <c r="FV97" s="100"/>
      <c r="FW97" s="100"/>
      <c r="FX97" s="100"/>
      <c r="FY97" s="100"/>
      <c r="FZ97" s="100"/>
      <c r="GA97" s="100"/>
      <c r="GB97" s="100"/>
      <c r="GC97" s="100"/>
      <c r="GD97" s="100"/>
      <c r="GE97" s="100"/>
      <c r="GF97" s="100"/>
      <c r="GG97" s="100"/>
      <c r="GH97" s="100"/>
      <c r="GI97" s="100"/>
      <c r="GJ97" s="100"/>
      <c r="GK97" s="100"/>
      <c r="GL97" s="100"/>
      <c r="GM97" s="100"/>
      <c r="GN97" s="100"/>
      <c r="GO97" s="100"/>
      <c r="GP97" s="100"/>
      <c r="GQ97" s="100"/>
      <c r="GR97" s="100"/>
      <c r="GS97" s="100"/>
      <c r="GT97" s="100"/>
      <c r="GU97" s="100"/>
      <c r="GV97" s="100"/>
      <c r="GW97" s="100"/>
      <c r="GX97" s="100"/>
      <c r="GY97" s="100"/>
      <c r="GZ97" s="100"/>
      <c r="HA97" s="100"/>
      <c r="HB97" s="100"/>
      <c r="HC97" s="100"/>
      <c r="HD97" s="100"/>
      <c r="HE97" s="100"/>
      <c r="HF97" s="100"/>
      <c r="HG97" s="100"/>
      <c r="HH97" s="100"/>
      <c r="HI97" s="100"/>
      <c r="HJ97" s="100"/>
      <c r="HK97" s="100"/>
      <c r="HL97" s="100"/>
      <c r="HM97" s="100"/>
      <c r="HN97" s="100"/>
      <c r="HO97" s="100"/>
      <c r="HP97" s="100"/>
      <c r="HQ97" s="100"/>
      <c r="HR97" s="100"/>
      <c r="HS97" s="100"/>
      <c r="HT97" s="100"/>
      <c r="HU97" s="100"/>
      <c r="HV97" s="100"/>
      <c r="HW97" s="100"/>
      <c r="HX97" s="100"/>
      <c r="HY97" s="100"/>
      <c r="HZ97" s="100"/>
      <c r="IA97" s="100"/>
      <c r="IB97" s="100"/>
      <c r="IC97" s="100"/>
      <c r="ID97" s="100"/>
      <c r="IE97" s="100"/>
      <c r="IF97" s="100"/>
      <c r="IG97" s="100"/>
      <c r="IH97" s="100"/>
      <c r="II97" s="100"/>
      <c r="IJ97" s="100"/>
      <c r="IK97" s="100"/>
      <c r="IL97" s="100"/>
      <c r="IM97" s="100"/>
      <c r="IN97" s="100"/>
      <c r="IO97" s="100"/>
      <c r="IP97" s="100"/>
      <c r="IQ97" s="100"/>
      <c r="IR97" s="100"/>
      <c r="IS97" s="100"/>
      <c r="IT97" s="100"/>
      <c r="IU97" s="100"/>
      <c r="IV97" s="100"/>
    </row>
    <row r="98" spans="1:256">
      <c r="A98" s="499" t="s">
        <v>124</v>
      </c>
      <c r="B98" s="500" t="s">
        <v>125</v>
      </c>
      <c r="C98" s="432">
        <v>7</v>
      </c>
      <c r="D98" s="433">
        <v>1029870.04</v>
      </c>
      <c r="E98" s="432"/>
      <c r="F98" s="433"/>
      <c r="G98" s="432">
        <v>1</v>
      </c>
      <c r="H98" s="433">
        <v>-62400</v>
      </c>
      <c r="I98" s="432">
        <v>0</v>
      </c>
      <c r="J98" s="432">
        <v>8</v>
      </c>
      <c r="K98" s="502">
        <v>967470.04</v>
      </c>
      <c r="L98" s="503">
        <v>0.23905287104693387</v>
      </c>
      <c r="M98" s="503">
        <v>0.29996250468691416</v>
      </c>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0"/>
      <c r="ET98" s="100"/>
      <c r="EU98" s="100"/>
      <c r="EV98" s="100"/>
      <c r="EW98" s="100"/>
      <c r="EX98" s="100"/>
      <c r="EY98" s="100"/>
      <c r="EZ98" s="100"/>
      <c r="FA98" s="100"/>
      <c r="FB98" s="100"/>
      <c r="FC98" s="100"/>
      <c r="FD98" s="100"/>
      <c r="FE98" s="100"/>
      <c r="FF98" s="100"/>
      <c r="FG98" s="100"/>
      <c r="FH98" s="100"/>
      <c r="FI98" s="100"/>
      <c r="FJ98" s="100"/>
      <c r="FK98" s="100"/>
      <c r="FL98" s="100"/>
      <c r="FM98" s="100"/>
      <c r="FN98" s="100"/>
      <c r="FO98" s="100"/>
      <c r="FP98" s="100"/>
      <c r="FQ98" s="100"/>
      <c r="FR98" s="100"/>
      <c r="FS98" s="100"/>
      <c r="FT98" s="100"/>
      <c r="FU98" s="100"/>
      <c r="FV98" s="100"/>
      <c r="FW98" s="100"/>
      <c r="FX98" s="100"/>
      <c r="FY98" s="100"/>
      <c r="FZ98" s="100"/>
      <c r="GA98" s="100"/>
      <c r="GB98" s="100"/>
      <c r="GC98" s="100"/>
      <c r="GD98" s="100"/>
      <c r="GE98" s="100"/>
      <c r="GF98" s="100"/>
      <c r="GG98" s="100"/>
      <c r="GH98" s="100"/>
      <c r="GI98" s="100"/>
      <c r="GJ98" s="100"/>
      <c r="GK98" s="100"/>
      <c r="GL98" s="100"/>
      <c r="GM98" s="100"/>
      <c r="GN98" s="100"/>
      <c r="GO98" s="100"/>
      <c r="GP98" s="100"/>
      <c r="GQ98" s="100"/>
      <c r="GR98" s="100"/>
      <c r="GS98" s="100"/>
      <c r="GT98" s="100"/>
      <c r="GU98" s="100"/>
      <c r="GV98" s="100"/>
      <c r="GW98" s="100"/>
      <c r="GX98" s="100"/>
      <c r="GY98" s="100"/>
      <c r="GZ98" s="100"/>
      <c r="HA98" s="100"/>
      <c r="HB98" s="100"/>
      <c r="HC98" s="100"/>
      <c r="HD98" s="100"/>
      <c r="HE98" s="100"/>
      <c r="HF98" s="100"/>
      <c r="HG98" s="100"/>
      <c r="HH98" s="100"/>
      <c r="HI98" s="100"/>
      <c r="HJ98" s="100"/>
      <c r="HK98" s="100"/>
      <c r="HL98" s="100"/>
      <c r="HM98" s="100"/>
      <c r="HN98" s="100"/>
      <c r="HO98" s="100"/>
      <c r="HP98" s="100"/>
      <c r="HQ98" s="100"/>
      <c r="HR98" s="100"/>
      <c r="HS98" s="100"/>
      <c r="HT98" s="100"/>
      <c r="HU98" s="100"/>
      <c r="HV98" s="100"/>
      <c r="HW98" s="100"/>
      <c r="HX98" s="100"/>
      <c r="HY98" s="100"/>
      <c r="HZ98" s="100"/>
      <c r="IA98" s="100"/>
      <c r="IB98" s="100"/>
      <c r="IC98" s="100"/>
      <c r="ID98" s="100"/>
      <c r="IE98" s="100"/>
      <c r="IF98" s="100"/>
      <c r="IG98" s="100"/>
      <c r="IH98" s="100"/>
      <c r="II98" s="100"/>
      <c r="IJ98" s="100"/>
      <c r="IK98" s="100"/>
      <c r="IL98" s="100"/>
      <c r="IM98" s="100"/>
      <c r="IN98" s="100"/>
      <c r="IO98" s="100"/>
      <c r="IP98" s="100"/>
      <c r="IQ98" s="100"/>
      <c r="IR98" s="100"/>
      <c r="IS98" s="100"/>
      <c r="IT98" s="100"/>
      <c r="IU98" s="100"/>
      <c r="IV98" s="100"/>
    </row>
    <row r="99" spans="1:256">
      <c r="A99" s="497" t="s">
        <v>126</v>
      </c>
      <c r="B99" s="498" t="s">
        <v>127</v>
      </c>
      <c r="C99" s="430">
        <v>2</v>
      </c>
      <c r="D99" s="431">
        <v>173815.93</v>
      </c>
      <c r="E99" s="430"/>
      <c r="F99" s="431"/>
      <c r="G99" s="430"/>
      <c r="H99" s="431"/>
      <c r="I99" s="430">
        <v>0</v>
      </c>
      <c r="J99" s="430">
        <v>2</v>
      </c>
      <c r="K99" s="431">
        <v>173815.93</v>
      </c>
      <c r="L99" s="501">
        <v>4.2948303701676266E-2</v>
      </c>
      <c r="M99" s="501">
        <v>7.4990626171728539E-2</v>
      </c>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c r="DP99" s="100"/>
      <c r="DQ99" s="100"/>
      <c r="DR99" s="100"/>
      <c r="DS99" s="100"/>
      <c r="DT99" s="100"/>
      <c r="DU99" s="100"/>
      <c r="DV99" s="100"/>
      <c r="DW99" s="100"/>
      <c r="DX99" s="100"/>
      <c r="DY99" s="100"/>
      <c r="DZ99" s="100"/>
      <c r="EA99" s="100"/>
      <c r="EB99" s="100"/>
      <c r="EC99" s="100"/>
      <c r="ED99" s="100"/>
      <c r="EE99" s="100"/>
      <c r="EF99" s="100"/>
      <c r="EG99" s="100"/>
      <c r="EH99" s="100"/>
      <c r="EI99" s="100"/>
      <c r="EJ99" s="100"/>
      <c r="EK99" s="100"/>
      <c r="EL99" s="100"/>
      <c r="EM99" s="100"/>
      <c r="EN99" s="100"/>
      <c r="EO99" s="100"/>
      <c r="EP99" s="100"/>
      <c r="EQ99" s="100"/>
      <c r="ER99" s="100"/>
      <c r="ES99" s="100"/>
      <c r="ET99" s="100"/>
      <c r="EU99" s="100"/>
      <c r="EV99" s="100"/>
      <c r="EW99" s="100"/>
      <c r="EX99" s="100"/>
      <c r="EY99" s="100"/>
      <c r="EZ99" s="100"/>
      <c r="FA99" s="100"/>
      <c r="FB99" s="100"/>
      <c r="FC99" s="100"/>
      <c r="FD99" s="100"/>
      <c r="FE99" s="100"/>
      <c r="FF99" s="100"/>
      <c r="FG99" s="100"/>
      <c r="FH99" s="100"/>
      <c r="FI99" s="100"/>
      <c r="FJ99" s="100"/>
      <c r="FK99" s="100"/>
      <c r="FL99" s="100"/>
      <c r="FM99" s="100"/>
      <c r="FN99" s="100"/>
      <c r="FO99" s="100"/>
      <c r="FP99" s="100"/>
      <c r="FQ99" s="100"/>
      <c r="FR99" s="100"/>
      <c r="FS99" s="100"/>
      <c r="FT99" s="100"/>
      <c r="FU99" s="100"/>
      <c r="FV99" s="100"/>
      <c r="FW99" s="100"/>
      <c r="FX99" s="100"/>
      <c r="FY99" s="100"/>
      <c r="FZ99" s="100"/>
      <c r="GA99" s="100"/>
      <c r="GB99" s="100"/>
      <c r="GC99" s="100"/>
      <c r="GD99" s="100"/>
      <c r="GE99" s="100"/>
      <c r="GF99" s="100"/>
      <c r="GG99" s="100"/>
      <c r="GH99" s="100"/>
      <c r="GI99" s="100"/>
      <c r="GJ99" s="100"/>
      <c r="GK99" s="100"/>
      <c r="GL99" s="100"/>
      <c r="GM99" s="100"/>
      <c r="GN99" s="100"/>
      <c r="GO99" s="100"/>
      <c r="GP99" s="100"/>
      <c r="GQ99" s="100"/>
      <c r="GR99" s="100"/>
      <c r="GS99" s="100"/>
      <c r="GT99" s="100"/>
      <c r="GU99" s="100"/>
      <c r="GV99" s="100"/>
      <c r="GW99" s="100"/>
      <c r="GX99" s="100"/>
      <c r="GY99" s="100"/>
      <c r="GZ99" s="100"/>
      <c r="HA99" s="100"/>
      <c r="HB99" s="100"/>
      <c r="HC99" s="100"/>
      <c r="HD99" s="100"/>
      <c r="HE99" s="100"/>
      <c r="HF99" s="100"/>
      <c r="HG99" s="100"/>
      <c r="HH99" s="100"/>
      <c r="HI99" s="100"/>
      <c r="HJ99" s="100"/>
      <c r="HK99" s="100"/>
      <c r="HL99" s="100"/>
      <c r="HM99" s="100"/>
      <c r="HN99" s="100"/>
      <c r="HO99" s="100"/>
      <c r="HP99" s="100"/>
      <c r="HQ99" s="100"/>
      <c r="HR99" s="100"/>
      <c r="HS99" s="100"/>
      <c r="HT99" s="100"/>
      <c r="HU99" s="100"/>
      <c r="HV99" s="100"/>
      <c r="HW99" s="100"/>
      <c r="HX99" s="100"/>
      <c r="HY99" s="100"/>
      <c r="HZ99" s="100"/>
      <c r="IA99" s="100"/>
      <c r="IB99" s="100"/>
      <c r="IC99" s="100"/>
      <c r="ID99" s="100"/>
      <c r="IE99" s="100"/>
      <c r="IF99" s="100"/>
      <c r="IG99" s="100"/>
      <c r="IH99" s="100"/>
      <c r="II99" s="100"/>
      <c r="IJ99" s="100"/>
      <c r="IK99" s="100"/>
      <c r="IL99" s="100"/>
      <c r="IM99" s="100"/>
      <c r="IN99" s="100"/>
      <c r="IO99" s="100"/>
      <c r="IP99" s="100"/>
      <c r="IQ99" s="100"/>
      <c r="IR99" s="100"/>
      <c r="IS99" s="100"/>
      <c r="IT99" s="100"/>
      <c r="IU99" s="100"/>
      <c r="IV99" s="100"/>
    </row>
    <row r="100" spans="1:256">
      <c r="A100" s="499" t="s">
        <v>132</v>
      </c>
      <c r="B100" s="500" t="s">
        <v>133</v>
      </c>
      <c r="C100" s="432">
        <v>1</v>
      </c>
      <c r="D100" s="433">
        <v>81000</v>
      </c>
      <c r="E100" s="432"/>
      <c r="F100" s="433"/>
      <c r="G100" s="432"/>
      <c r="H100" s="433"/>
      <c r="I100" s="432">
        <v>0</v>
      </c>
      <c r="J100" s="432">
        <v>1</v>
      </c>
      <c r="K100" s="502">
        <v>81000</v>
      </c>
      <c r="L100" s="503">
        <v>2.0014348511300302E-2</v>
      </c>
      <c r="M100" s="503">
        <v>3.7495313085864269E-2</v>
      </c>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c r="DP100" s="100"/>
      <c r="DQ100" s="100"/>
      <c r="DR100" s="100"/>
      <c r="DS100" s="100"/>
      <c r="DT100" s="100"/>
      <c r="DU100" s="100"/>
      <c r="DV100" s="100"/>
      <c r="DW100" s="100"/>
      <c r="DX100" s="100"/>
      <c r="DY100" s="100"/>
      <c r="DZ100" s="100"/>
      <c r="EA100" s="100"/>
      <c r="EB100" s="100"/>
      <c r="EC100" s="100"/>
      <c r="ED100" s="100"/>
      <c r="EE100" s="100"/>
      <c r="EF100" s="100"/>
      <c r="EG100" s="100"/>
      <c r="EH100" s="100"/>
      <c r="EI100" s="100"/>
      <c r="EJ100" s="100"/>
      <c r="EK100" s="100"/>
      <c r="EL100" s="100"/>
      <c r="EM100" s="100"/>
      <c r="EN100" s="100"/>
      <c r="EO100" s="100"/>
      <c r="EP100" s="100"/>
      <c r="EQ100" s="100"/>
      <c r="ER100" s="100"/>
      <c r="ES100" s="100"/>
      <c r="ET100" s="100"/>
      <c r="EU100" s="100"/>
      <c r="EV100" s="100"/>
      <c r="EW100" s="100"/>
      <c r="EX100" s="100"/>
      <c r="EY100" s="100"/>
      <c r="EZ100" s="100"/>
      <c r="FA100" s="100"/>
      <c r="FB100" s="100"/>
      <c r="FC100" s="100"/>
      <c r="FD100" s="100"/>
      <c r="FE100" s="100"/>
      <c r="FF100" s="100"/>
      <c r="FG100" s="100"/>
      <c r="FH100" s="100"/>
      <c r="FI100" s="100"/>
      <c r="FJ100" s="100"/>
      <c r="FK100" s="100"/>
      <c r="FL100" s="100"/>
      <c r="FM100" s="100"/>
      <c r="FN100" s="100"/>
      <c r="FO100" s="100"/>
      <c r="FP100" s="100"/>
      <c r="FQ100" s="100"/>
      <c r="FR100" s="100"/>
      <c r="FS100" s="100"/>
      <c r="FT100" s="100"/>
      <c r="FU100" s="100"/>
      <c r="FV100" s="100"/>
      <c r="FW100" s="100"/>
      <c r="FX100" s="100"/>
      <c r="FY100" s="100"/>
      <c r="FZ100" s="100"/>
      <c r="GA100" s="100"/>
      <c r="GB100" s="100"/>
      <c r="GC100" s="100"/>
      <c r="GD100" s="100"/>
      <c r="GE100" s="100"/>
      <c r="GF100" s="100"/>
      <c r="GG100" s="100"/>
      <c r="GH100" s="100"/>
      <c r="GI100" s="100"/>
      <c r="GJ100" s="100"/>
      <c r="GK100" s="100"/>
      <c r="GL100" s="100"/>
      <c r="GM100" s="100"/>
      <c r="GN100" s="100"/>
      <c r="GO100" s="100"/>
      <c r="GP100" s="100"/>
      <c r="GQ100" s="100"/>
      <c r="GR100" s="100"/>
      <c r="GS100" s="100"/>
      <c r="GT100" s="100"/>
      <c r="GU100" s="100"/>
      <c r="GV100" s="100"/>
      <c r="GW100" s="100"/>
      <c r="GX100" s="100"/>
      <c r="GY100" s="100"/>
      <c r="GZ100" s="100"/>
      <c r="HA100" s="100"/>
      <c r="HB100" s="100"/>
      <c r="HC100" s="100"/>
      <c r="HD100" s="100"/>
      <c r="HE100" s="100"/>
      <c r="HF100" s="100"/>
      <c r="HG100" s="100"/>
      <c r="HH100" s="100"/>
      <c r="HI100" s="100"/>
      <c r="HJ100" s="100"/>
      <c r="HK100" s="100"/>
      <c r="HL100" s="100"/>
      <c r="HM100" s="100"/>
      <c r="HN100" s="100"/>
      <c r="HO100" s="100"/>
      <c r="HP100" s="100"/>
      <c r="HQ100" s="100"/>
      <c r="HR100" s="100"/>
      <c r="HS100" s="100"/>
      <c r="HT100" s="100"/>
      <c r="HU100" s="100"/>
      <c r="HV100" s="100"/>
      <c r="HW100" s="100"/>
      <c r="HX100" s="100"/>
      <c r="HY100" s="100"/>
      <c r="HZ100" s="100"/>
      <c r="IA100" s="100"/>
      <c r="IB100" s="100"/>
      <c r="IC100" s="100"/>
      <c r="ID100" s="100"/>
      <c r="IE100" s="100"/>
      <c r="IF100" s="100"/>
      <c r="IG100" s="100"/>
      <c r="IH100" s="100"/>
      <c r="II100" s="100"/>
      <c r="IJ100" s="100"/>
      <c r="IK100" s="100"/>
      <c r="IL100" s="100"/>
      <c r="IM100" s="100"/>
      <c r="IN100" s="100"/>
      <c r="IO100" s="100"/>
      <c r="IP100" s="100"/>
      <c r="IQ100" s="100"/>
      <c r="IR100" s="100"/>
      <c r="IS100" s="100"/>
      <c r="IT100" s="100"/>
      <c r="IU100" s="100"/>
      <c r="IV100" s="100"/>
    </row>
    <row r="101" spans="1:256">
      <c r="A101" s="497" t="s">
        <v>134</v>
      </c>
      <c r="B101" s="498" t="s">
        <v>135</v>
      </c>
      <c r="C101" s="430">
        <v>6</v>
      </c>
      <c r="D101" s="431">
        <v>640248.78</v>
      </c>
      <c r="E101" s="430"/>
      <c r="F101" s="431"/>
      <c r="G101" s="430"/>
      <c r="H101" s="431"/>
      <c r="I101" s="430">
        <v>0</v>
      </c>
      <c r="J101" s="430">
        <v>6</v>
      </c>
      <c r="K101" s="431">
        <v>640248.78</v>
      </c>
      <c r="L101" s="501">
        <v>0.15819953354141772</v>
      </c>
      <c r="M101" s="501">
        <v>0.2249718785151856</v>
      </c>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GZ101" s="100"/>
      <c r="HA101" s="100"/>
      <c r="HB101" s="100"/>
      <c r="HC101" s="100"/>
      <c r="HD101" s="100"/>
      <c r="HE101" s="100"/>
      <c r="HF101" s="100"/>
      <c r="HG101" s="100"/>
      <c r="HH101" s="100"/>
      <c r="HI101" s="100"/>
      <c r="HJ101" s="100"/>
      <c r="HK101" s="100"/>
      <c r="HL101" s="100"/>
      <c r="HM101" s="100"/>
      <c r="HN101" s="100"/>
      <c r="HO101" s="100"/>
      <c r="HP101" s="100"/>
      <c r="HQ101" s="100"/>
      <c r="HR101" s="100"/>
      <c r="HS101" s="100"/>
      <c r="HT101" s="100"/>
      <c r="HU101" s="100"/>
      <c r="HV101" s="100"/>
      <c r="HW101" s="100"/>
      <c r="HX101" s="100"/>
      <c r="HY101" s="100"/>
      <c r="HZ101" s="100"/>
      <c r="IA101" s="100"/>
      <c r="IB101" s="100"/>
      <c r="IC101" s="100"/>
      <c r="ID101" s="100"/>
      <c r="IE101" s="100"/>
      <c r="IF101" s="100"/>
      <c r="IG101" s="100"/>
      <c r="IH101" s="100"/>
      <c r="II101" s="100"/>
      <c r="IJ101" s="100"/>
      <c r="IK101" s="100"/>
      <c r="IL101" s="100"/>
      <c r="IM101" s="100"/>
      <c r="IN101" s="100"/>
      <c r="IO101" s="100"/>
      <c r="IP101" s="100"/>
      <c r="IQ101" s="100"/>
      <c r="IR101" s="100"/>
      <c r="IS101" s="100"/>
      <c r="IT101" s="100"/>
      <c r="IU101" s="100"/>
      <c r="IV101" s="100"/>
    </row>
    <row r="102" spans="1:256" ht="19.8">
      <c r="A102" s="499" t="s">
        <v>437</v>
      </c>
      <c r="B102" s="500" t="s">
        <v>438</v>
      </c>
      <c r="C102" s="432">
        <v>1</v>
      </c>
      <c r="D102" s="433">
        <v>239743.25</v>
      </c>
      <c r="E102" s="432"/>
      <c r="F102" s="433"/>
      <c r="G102" s="432"/>
      <c r="H102" s="433"/>
      <c r="I102" s="432">
        <v>0</v>
      </c>
      <c r="J102" s="432">
        <v>1</v>
      </c>
      <c r="K102" s="502">
        <v>239743.25</v>
      </c>
      <c r="L102" s="503">
        <v>5.9238332823849341E-2</v>
      </c>
      <c r="M102" s="503">
        <v>3.7495313085864269E-2</v>
      </c>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c r="FX102" s="100"/>
      <c r="FY102" s="100"/>
      <c r="FZ102" s="100"/>
      <c r="GA102" s="100"/>
      <c r="GB102" s="100"/>
      <c r="GC102" s="100"/>
      <c r="GD102" s="100"/>
      <c r="GE102" s="100"/>
      <c r="GF102" s="100"/>
      <c r="GG102" s="100"/>
      <c r="GH102" s="100"/>
      <c r="GI102" s="100"/>
      <c r="GJ102" s="100"/>
      <c r="GK102" s="100"/>
      <c r="GL102" s="100"/>
      <c r="GM102" s="100"/>
      <c r="GN102" s="100"/>
      <c r="GO102" s="100"/>
      <c r="GP102" s="100"/>
      <c r="GQ102" s="100"/>
      <c r="GR102" s="100"/>
      <c r="GS102" s="100"/>
      <c r="GT102" s="100"/>
      <c r="GU102" s="100"/>
      <c r="GV102" s="100"/>
      <c r="GW102" s="100"/>
      <c r="GX102" s="100"/>
      <c r="GY102" s="100"/>
      <c r="GZ102" s="100"/>
      <c r="HA102" s="100"/>
      <c r="HB102" s="100"/>
      <c r="HC102" s="100"/>
      <c r="HD102" s="100"/>
      <c r="HE102" s="100"/>
      <c r="HF102" s="100"/>
      <c r="HG102" s="100"/>
      <c r="HH102" s="100"/>
      <c r="HI102" s="100"/>
      <c r="HJ102" s="100"/>
      <c r="HK102" s="100"/>
      <c r="HL102" s="100"/>
      <c r="HM102" s="100"/>
      <c r="HN102" s="100"/>
      <c r="HO102" s="100"/>
      <c r="HP102" s="100"/>
      <c r="HQ102" s="100"/>
      <c r="HR102" s="100"/>
      <c r="HS102" s="100"/>
      <c r="HT102" s="100"/>
      <c r="HU102" s="100"/>
      <c r="HV102" s="100"/>
      <c r="HW102" s="100"/>
      <c r="HX102" s="100"/>
      <c r="HY102" s="100"/>
      <c r="HZ102" s="100"/>
      <c r="IA102" s="100"/>
      <c r="IB102" s="100"/>
      <c r="IC102" s="100"/>
      <c r="ID102" s="100"/>
      <c r="IE102" s="100"/>
      <c r="IF102" s="100"/>
      <c r="IG102" s="100"/>
      <c r="IH102" s="100"/>
      <c r="II102" s="100"/>
      <c r="IJ102" s="100"/>
      <c r="IK102" s="100"/>
      <c r="IL102" s="100"/>
      <c r="IM102" s="100"/>
      <c r="IN102" s="100"/>
      <c r="IO102" s="100"/>
      <c r="IP102" s="100"/>
      <c r="IQ102" s="100"/>
      <c r="IR102" s="100"/>
      <c r="IS102" s="100"/>
      <c r="IT102" s="100"/>
      <c r="IU102" s="100"/>
      <c r="IV102" s="100"/>
    </row>
    <row r="103" spans="1:256">
      <c r="A103" s="497" t="s">
        <v>136</v>
      </c>
      <c r="B103" s="498" t="s">
        <v>137</v>
      </c>
      <c r="C103" s="430">
        <v>28</v>
      </c>
      <c r="D103" s="431">
        <v>4122077.7</v>
      </c>
      <c r="E103" s="430"/>
      <c r="F103" s="431"/>
      <c r="G103" s="430"/>
      <c r="H103" s="431"/>
      <c r="I103" s="430">
        <v>0</v>
      </c>
      <c r="J103" s="430">
        <v>28</v>
      </c>
      <c r="K103" s="431">
        <v>4122077.7</v>
      </c>
      <c r="L103" s="501">
        <v>1.0185271565241873</v>
      </c>
      <c r="M103" s="501">
        <v>1.0498687664041995</v>
      </c>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c r="FX103" s="100"/>
      <c r="FY103" s="100"/>
      <c r="FZ103" s="100"/>
      <c r="GA103" s="100"/>
      <c r="GB103" s="100"/>
      <c r="GC103" s="100"/>
      <c r="GD103" s="100"/>
      <c r="GE103" s="100"/>
      <c r="GF103" s="100"/>
      <c r="GG103" s="100"/>
      <c r="GH103" s="100"/>
      <c r="GI103" s="100"/>
      <c r="GJ103" s="100"/>
      <c r="GK103" s="100"/>
      <c r="GL103" s="100"/>
      <c r="GM103" s="100"/>
      <c r="GN103" s="100"/>
      <c r="GO103" s="100"/>
      <c r="GP103" s="100"/>
      <c r="GQ103" s="100"/>
      <c r="GR103" s="100"/>
      <c r="GS103" s="100"/>
      <c r="GT103" s="100"/>
      <c r="GU103" s="100"/>
      <c r="GV103" s="100"/>
      <c r="GW103" s="100"/>
      <c r="GX103" s="100"/>
      <c r="GY103" s="100"/>
      <c r="GZ103" s="100"/>
      <c r="HA103" s="100"/>
      <c r="HB103" s="100"/>
      <c r="HC103" s="100"/>
      <c r="HD103" s="100"/>
      <c r="HE103" s="100"/>
      <c r="HF103" s="100"/>
      <c r="HG103" s="100"/>
      <c r="HH103" s="100"/>
      <c r="HI103" s="100"/>
      <c r="HJ103" s="100"/>
      <c r="HK103" s="100"/>
      <c r="HL103" s="100"/>
      <c r="HM103" s="100"/>
      <c r="HN103" s="100"/>
      <c r="HO103" s="100"/>
      <c r="HP103" s="100"/>
      <c r="HQ103" s="100"/>
      <c r="HR103" s="100"/>
      <c r="HS103" s="100"/>
      <c r="HT103" s="100"/>
      <c r="HU103" s="100"/>
      <c r="HV103" s="100"/>
      <c r="HW103" s="100"/>
      <c r="HX103" s="100"/>
      <c r="HY103" s="100"/>
      <c r="HZ103" s="100"/>
      <c r="IA103" s="100"/>
      <c r="IB103" s="100"/>
      <c r="IC103" s="100"/>
      <c r="ID103" s="100"/>
      <c r="IE103" s="100"/>
      <c r="IF103" s="100"/>
      <c r="IG103" s="100"/>
      <c r="IH103" s="100"/>
      <c r="II103" s="100"/>
      <c r="IJ103" s="100"/>
      <c r="IK103" s="100"/>
      <c r="IL103" s="100"/>
      <c r="IM103" s="100"/>
      <c r="IN103" s="100"/>
      <c r="IO103" s="100"/>
      <c r="IP103" s="100"/>
      <c r="IQ103" s="100"/>
      <c r="IR103" s="100"/>
      <c r="IS103" s="100"/>
      <c r="IT103" s="100"/>
      <c r="IU103" s="100"/>
      <c r="IV103" s="100"/>
    </row>
    <row r="104" spans="1:256">
      <c r="A104" s="499" t="s">
        <v>138</v>
      </c>
      <c r="B104" s="500" t="s">
        <v>139</v>
      </c>
      <c r="C104" s="432">
        <v>31</v>
      </c>
      <c r="D104" s="433">
        <v>4538588.1899999995</v>
      </c>
      <c r="E104" s="432"/>
      <c r="F104" s="433"/>
      <c r="G104" s="432"/>
      <c r="H104" s="433"/>
      <c r="I104" s="432">
        <v>0</v>
      </c>
      <c r="J104" s="432">
        <v>31</v>
      </c>
      <c r="K104" s="502">
        <v>4538588.1899999995</v>
      </c>
      <c r="L104" s="503">
        <v>1.1214430343695263</v>
      </c>
      <c r="M104" s="503">
        <v>1.1623547056617922</v>
      </c>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100"/>
      <c r="FD104" s="100"/>
      <c r="FE104" s="100"/>
      <c r="FF104" s="100"/>
      <c r="FG104" s="100"/>
      <c r="FH104" s="100"/>
      <c r="FI104" s="100"/>
      <c r="FJ104" s="100"/>
      <c r="FK104" s="100"/>
      <c r="FL104" s="100"/>
      <c r="FM104" s="100"/>
      <c r="FN104" s="100"/>
      <c r="FO104" s="100"/>
      <c r="FP104" s="100"/>
      <c r="FQ104" s="100"/>
      <c r="FR104" s="100"/>
      <c r="FS104" s="100"/>
      <c r="FT104" s="100"/>
      <c r="FU104" s="100"/>
      <c r="FV104" s="100"/>
      <c r="FW104" s="100"/>
      <c r="FX104" s="100"/>
      <c r="FY104" s="100"/>
      <c r="FZ104" s="100"/>
      <c r="GA104" s="100"/>
      <c r="GB104" s="100"/>
      <c r="GC104" s="100"/>
      <c r="GD104" s="100"/>
      <c r="GE104" s="100"/>
      <c r="GF104" s="100"/>
      <c r="GG104" s="100"/>
      <c r="GH104" s="100"/>
      <c r="GI104" s="100"/>
      <c r="GJ104" s="100"/>
      <c r="GK104" s="100"/>
      <c r="GL104" s="100"/>
      <c r="GM104" s="100"/>
      <c r="GN104" s="100"/>
      <c r="GO104" s="100"/>
      <c r="GP104" s="100"/>
      <c r="GQ104" s="100"/>
      <c r="GR104" s="100"/>
      <c r="GS104" s="100"/>
      <c r="GT104" s="100"/>
      <c r="GU104" s="100"/>
      <c r="GV104" s="100"/>
      <c r="GW104" s="100"/>
      <c r="GX104" s="100"/>
      <c r="GY104" s="100"/>
      <c r="GZ104" s="100"/>
      <c r="HA104" s="100"/>
      <c r="HB104" s="100"/>
      <c r="HC104" s="100"/>
      <c r="HD104" s="100"/>
      <c r="HE104" s="100"/>
      <c r="HF104" s="100"/>
      <c r="HG104" s="100"/>
      <c r="HH104" s="100"/>
      <c r="HI104" s="100"/>
      <c r="HJ104" s="100"/>
      <c r="HK104" s="100"/>
      <c r="HL104" s="100"/>
      <c r="HM104" s="100"/>
      <c r="HN104" s="100"/>
      <c r="HO104" s="100"/>
      <c r="HP104" s="100"/>
      <c r="HQ104" s="100"/>
      <c r="HR104" s="100"/>
      <c r="HS104" s="100"/>
      <c r="HT104" s="100"/>
      <c r="HU104" s="100"/>
      <c r="HV104" s="100"/>
      <c r="HW104" s="100"/>
      <c r="HX104" s="100"/>
      <c r="HY104" s="100"/>
      <c r="HZ104" s="100"/>
      <c r="IA104" s="100"/>
      <c r="IB104" s="100"/>
      <c r="IC104" s="100"/>
      <c r="ID104" s="100"/>
      <c r="IE104" s="100"/>
      <c r="IF104" s="100"/>
      <c r="IG104" s="100"/>
      <c r="IH104" s="100"/>
      <c r="II104" s="100"/>
      <c r="IJ104" s="100"/>
      <c r="IK104" s="100"/>
      <c r="IL104" s="100"/>
      <c r="IM104" s="100"/>
      <c r="IN104" s="100"/>
      <c r="IO104" s="100"/>
      <c r="IP104" s="100"/>
      <c r="IQ104" s="100"/>
      <c r="IR104" s="100"/>
      <c r="IS104" s="100"/>
      <c r="IT104" s="100"/>
      <c r="IU104" s="100"/>
      <c r="IV104" s="100"/>
    </row>
    <row r="105" spans="1:256">
      <c r="A105" s="497" t="s">
        <v>140</v>
      </c>
      <c r="B105" s="498" t="s">
        <v>141</v>
      </c>
      <c r="C105" s="430">
        <v>7</v>
      </c>
      <c r="D105" s="431">
        <v>294726.92</v>
      </c>
      <c r="E105" s="430"/>
      <c r="F105" s="431"/>
      <c r="G105" s="430"/>
      <c r="H105" s="431"/>
      <c r="I105" s="430">
        <v>0</v>
      </c>
      <c r="J105" s="430">
        <v>7</v>
      </c>
      <c r="K105" s="431">
        <v>294726.92</v>
      </c>
      <c r="L105" s="501">
        <v>7.2824287562248444E-2</v>
      </c>
      <c r="M105" s="501">
        <v>0.26246719160104987</v>
      </c>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0"/>
      <c r="GC105" s="100"/>
      <c r="GD105" s="100"/>
      <c r="GE105" s="100"/>
      <c r="GF105" s="100"/>
      <c r="GG105" s="100"/>
      <c r="GH105" s="100"/>
      <c r="GI105" s="100"/>
      <c r="GJ105" s="100"/>
      <c r="GK105" s="100"/>
      <c r="GL105" s="100"/>
      <c r="GM105" s="100"/>
      <c r="GN105" s="100"/>
      <c r="GO105" s="100"/>
      <c r="GP105" s="100"/>
      <c r="GQ105" s="100"/>
      <c r="GR105" s="100"/>
      <c r="GS105" s="100"/>
      <c r="GT105" s="100"/>
      <c r="GU105" s="100"/>
      <c r="GV105" s="100"/>
      <c r="GW105" s="100"/>
      <c r="GX105" s="100"/>
      <c r="GY105" s="100"/>
      <c r="GZ105" s="100"/>
      <c r="HA105" s="100"/>
      <c r="HB105" s="100"/>
      <c r="HC105" s="100"/>
      <c r="HD105" s="100"/>
      <c r="HE105" s="100"/>
      <c r="HF105" s="100"/>
      <c r="HG105" s="100"/>
      <c r="HH105" s="100"/>
      <c r="HI105" s="100"/>
      <c r="HJ105" s="100"/>
      <c r="HK105" s="100"/>
      <c r="HL105" s="100"/>
      <c r="HM105" s="100"/>
      <c r="HN105" s="100"/>
      <c r="HO105" s="100"/>
      <c r="HP105" s="100"/>
      <c r="HQ105" s="100"/>
      <c r="HR105" s="100"/>
      <c r="HS105" s="100"/>
      <c r="HT105" s="100"/>
      <c r="HU105" s="100"/>
      <c r="HV105" s="100"/>
      <c r="HW105" s="100"/>
      <c r="HX105" s="100"/>
      <c r="HY105" s="100"/>
      <c r="HZ105" s="100"/>
      <c r="IA105" s="100"/>
      <c r="IB105" s="100"/>
      <c r="IC105" s="100"/>
      <c r="ID105" s="100"/>
      <c r="IE105" s="100"/>
      <c r="IF105" s="100"/>
      <c r="IG105" s="100"/>
      <c r="IH105" s="100"/>
      <c r="II105" s="100"/>
      <c r="IJ105" s="100"/>
      <c r="IK105" s="100"/>
      <c r="IL105" s="100"/>
      <c r="IM105" s="100"/>
      <c r="IN105" s="100"/>
      <c r="IO105" s="100"/>
      <c r="IP105" s="100"/>
      <c r="IQ105" s="100"/>
      <c r="IR105" s="100"/>
      <c r="IS105" s="100"/>
      <c r="IT105" s="100"/>
      <c r="IU105" s="100"/>
      <c r="IV105" s="100"/>
    </row>
    <row r="106" spans="1:256">
      <c r="A106" s="499" t="s">
        <v>663</v>
      </c>
      <c r="B106" s="500" t="s">
        <v>664</v>
      </c>
      <c r="C106" s="432">
        <v>1</v>
      </c>
      <c r="D106" s="433">
        <v>148875.16</v>
      </c>
      <c r="E106" s="432"/>
      <c r="F106" s="433"/>
      <c r="G106" s="432"/>
      <c r="H106" s="433"/>
      <c r="I106" s="432">
        <v>0</v>
      </c>
      <c r="J106" s="432">
        <v>1</v>
      </c>
      <c r="K106" s="502">
        <v>148875.16</v>
      </c>
      <c r="L106" s="503">
        <v>3.6785670826118451E-2</v>
      </c>
      <c r="M106" s="503">
        <v>3.7495313085864269E-2</v>
      </c>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c r="EO106" s="100"/>
      <c r="EP106" s="100"/>
      <c r="EQ106" s="100"/>
      <c r="ER106" s="100"/>
      <c r="ES106" s="100"/>
      <c r="ET106" s="100"/>
      <c r="EU106" s="100"/>
      <c r="EV106" s="100"/>
      <c r="EW106" s="100"/>
      <c r="EX106" s="100"/>
      <c r="EY106" s="100"/>
      <c r="EZ106" s="100"/>
      <c r="FA106" s="100"/>
      <c r="FB106" s="100"/>
      <c r="FC106" s="100"/>
      <c r="FD106" s="100"/>
      <c r="FE106" s="100"/>
      <c r="FF106" s="100"/>
      <c r="FG106" s="100"/>
      <c r="FH106" s="100"/>
      <c r="FI106" s="100"/>
      <c r="FJ106" s="100"/>
      <c r="FK106" s="100"/>
      <c r="FL106" s="100"/>
      <c r="FM106" s="100"/>
      <c r="FN106" s="100"/>
      <c r="FO106" s="100"/>
      <c r="FP106" s="100"/>
      <c r="FQ106" s="100"/>
      <c r="FR106" s="100"/>
      <c r="FS106" s="100"/>
      <c r="FT106" s="100"/>
      <c r="FU106" s="100"/>
      <c r="FV106" s="100"/>
      <c r="FW106" s="100"/>
      <c r="FX106" s="100"/>
      <c r="FY106" s="100"/>
      <c r="FZ106" s="100"/>
      <c r="GA106" s="100"/>
      <c r="GB106" s="100"/>
      <c r="GC106" s="100"/>
      <c r="GD106" s="100"/>
      <c r="GE106" s="100"/>
      <c r="GF106" s="100"/>
      <c r="GG106" s="100"/>
      <c r="GH106" s="100"/>
      <c r="GI106" s="100"/>
      <c r="GJ106" s="100"/>
      <c r="GK106" s="100"/>
      <c r="GL106" s="100"/>
      <c r="GM106" s="100"/>
      <c r="GN106" s="100"/>
      <c r="GO106" s="100"/>
      <c r="GP106" s="100"/>
      <c r="GQ106" s="100"/>
      <c r="GR106" s="100"/>
      <c r="GS106" s="100"/>
      <c r="GT106" s="100"/>
      <c r="GU106" s="100"/>
      <c r="GV106" s="100"/>
      <c r="GW106" s="100"/>
      <c r="GX106" s="100"/>
      <c r="GY106" s="100"/>
      <c r="GZ106" s="100"/>
      <c r="HA106" s="100"/>
      <c r="HB106" s="100"/>
      <c r="HC106" s="100"/>
      <c r="HD106" s="100"/>
      <c r="HE106" s="100"/>
      <c r="HF106" s="100"/>
      <c r="HG106" s="100"/>
      <c r="HH106" s="100"/>
      <c r="HI106" s="100"/>
      <c r="HJ106" s="100"/>
      <c r="HK106" s="100"/>
      <c r="HL106" s="100"/>
      <c r="HM106" s="100"/>
      <c r="HN106" s="100"/>
      <c r="HO106" s="100"/>
      <c r="HP106" s="100"/>
      <c r="HQ106" s="100"/>
      <c r="HR106" s="100"/>
      <c r="HS106" s="100"/>
      <c r="HT106" s="100"/>
      <c r="HU106" s="100"/>
      <c r="HV106" s="100"/>
      <c r="HW106" s="100"/>
      <c r="HX106" s="100"/>
      <c r="HY106" s="100"/>
      <c r="HZ106" s="100"/>
      <c r="IA106" s="100"/>
      <c r="IB106" s="100"/>
      <c r="IC106" s="100"/>
      <c r="ID106" s="100"/>
      <c r="IE106" s="100"/>
      <c r="IF106" s="100"/>
      <c r="IG106" s="100"/>
      <c r="IH106" s="100"/>
      <c r="II106" s="100"/>
      <c r="IJ106" s="100"/>
      <c r="IK106" s="100"/>
      <c r="IL106" s="100"/>
      <c r="IM106" s="100"/>
      <c r="IN106" s="100"/>
      <c r="IO106" s="100"/>
      <c r="IP106" s="100"/>
      <c r="IQ106" s="100"/>
      <c r="IR106" s="100"/>
      <c r="IS106" s="100"/>
      <c r="IT106" s="100"/>
      <c r="IU106" s="100"/>
      <c r="IV106" s="100"/>
    </row>
    <row r="107" spans="1:256">
      <c r="A107" s="497" t="s">
        <v>581</v>
      </c>
      <c r="B107" s="498" t="s">
        <v>582</v>
      </c>
      <c r="C107" s="430">
        <v>1</v>
      </c>
      <c r="D107" s="431">
        <v>110380</v>
      </c>
      <c r="E107" s="430"/>
      <c r="F107" s="431"/>
      <c r="G107" s="430"/>
      <c r="H107" s="431"/>
      <c r="I107" s="430">
        <v>0</v>
      </c>
      <c r="J107" s="430">
        <v>1</v>
      </c>
      <c r="K107" s="431">
        <v>110380</v>
      </c>
      <c r="L107" s="501">
        <v>2.7273873934287995E-2</v>
      </c>
      <c r="M107" s="501">
        <v>3.7495313085864269E-2</v>
      </c>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c r="EO107" s="100"/>
      <c r="EP107" s="100"/>
      <c r="EQ107" s="100"/>
      <c r="ER107" s="100"/>
      <c r="ES107" s="100"/>
      <c r="ET107" s="100"/>
      <c r="EU107" s="100"/>
      <c r="EV107" s="100"/>
      <c r="EW107" s="100"/>
      <c r="EX107" s="100"/>
      <c r="EY107" s="100"/>
      <c r="EZ107" s="100"/>
      <c r="FA107" s="100"/>
      <c r="FB107" s="100"/>
      <c r="FC107" s="100"/>
      <c r="FD107" s="100"/>
      <c r="FE107" s="100"/>
      <c r="FF107" s="100"/>
      <c r="FG107" s="100"/>
      <c r="FH107" s="100"/>
      <c r="FI107" s="100"/>
      <c r="FJ107" s="100"/>
      <c r="FK107" s="100"/>
      <c r="FL107" s="100"/>
      <c r="FM107" s="100"/>
      <c r="FN107" s="100"/>
      <c r="FO107" s="100"/>
      <c r="FP107" s="100"/>
      <c r="FQ107" s="100"/>
      <c r="FR107" s="100"/>
      <c r="FS107" s="100"/>
      <c r="FT107" s="100"/>
      <c r="FU107" s="100"/>
      <c r="FV107" s="100"/>
      <c r="FW107" s="100"/>
      <c r="FX107" s="100"/>
      <c r="FY107" s="100"/>
      <c r="FZ107" s="100"/>
      <c r="GA107" s="100"/>
      <c r="GB107" s="100"/>
      <c r="GC107" s="100"/>
      <c r="GD107" s="100"/>
      <c r="GE107" s="100"/>
      <c r="GF107" s="100"/>
      <c r="GG107" s="100"/>
      <c r="GH107" s="100"/>
      <c r="GI107" s="100"/>
      <c r="GJ107" s="100"/>
      <c r="GK107" s="100"/>
      <c r="GL107" s="100"/>
      <c r="GM107" s="100"/>
      <c r="GN107" s="100"/>
      <c r="GO107" s="100"/>
      <c r="GP107" s="100"/>
      <c r="GQ107" s="100"/>
      <c r="GR107" s="100"/>
      <c r="GS107" s="100"/>
      <c r="GT107" s="100"/>
      <c r="GU107" s="100"/>
      <c r="GV107" s="100"/>
      <c r="GW107" s="100"/>
      <c r="GX107" s="100"/>
      <c r="GY107" s="100"/>
      <c r="GZ107" s="100"/>
      <c r="HA107" s="100"/>
      <c r="HB107" s="100"/>
      <c r="HC107" s="100"/>
      <c r="HD107" s="100"/>
      <c r="HE107" s="100"/>
      <c r="HF107" s="100"/>
      <c r="HG107" s="100"/>
      <c r="HH107" s="100"/>
      <c r="HI107" s="100"/>
      <c r="HJ107" s="100"/>
      <c r="HK107" s="100"/>
      <c r="HL107" s="100"/>
      <c r="HM107" s="100"/>
      <c r="HN107" s="100"/>
      <c r="HO107" s="100"/>
      <c r="HP107" s="100"/>
      <c r="HQ107" s="100"/>
      <c r="HR107" s="100"/>
      <c r="HS107" s="100"/>
      <c r="HT107" s="100"/>
      <c r="HU107" s="100"/>
      <c r="HV107" s="100"/>
      <c r="HW107" s="100"/>
      <c r="HX107" s="100"/>
      <c r="HY107" s="100"/>
      <c r="HZ107" s="100"/>
      <c r="IA107" s="100"/>
      <c r="IB107" s="100"/>
      <c r="IC107" s="100"/>
      <c r="ID107" s="100"/>
      <c r="IE107" s="100"/>
      <c r="IF107" s="100"/>
      <c r="IG107" s="100"/>
      <c r="IH107" s="100"/>
      <c r="II107" s="100"/>
      <c r="IJ107" s="100"/>
      <c r="IK107" s="100"/>
      <c r="IL107" s="100"/>
      <c r="IM107" s="100"/>
      <c r="IN107" s="100"/>
      <c r="IO107" s="100"/>
      <c r="IP107" s="100"/>
      <c r="IQ107" s="100"/>
      <c r="IR107" s="100"/>
      <c r="IS107" s="100"/>
      <c r="IT107" s="100"/>
      <c r="IU107" s="100"/>
      <c r="IV107" s="100"/>
    </row>
    <row r="108" spans="1:256">
      <c r="A108" s="499" t="s">
        <v>152</v>
      </c>
      <c r="B108" s="500" t="s">
        <v>153</v>
      </c>
      <c r="C108" s="432">
        <v>1</v>
      </c>
      <c r="D108" s="433">
        <v>151920</v>
      </c>
      <c r="E108" s="432"/>
      <c r="F108" s="433"/>
      <c r="G108" s="432"/>
      <c r="H108" s="433"/>
      <c r="I108" s="432">
        <v>0</v>
      </c>
      <c r="J108" s="432">
        <v>1</v>
      </c>
      <c r="K108" s="502">
        <v>151920</v>
      </c>
      <c r="L108" s="503">
        <v>3.7538022541194344E-2</v>
      </c>
      <c r="M108" s="503">
        <v>3.7495313085864269E-2</v>
      </c>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c r="DP108" s="100"/>
      <c r="DQ108" s="100"/>
      <c r="DR108" s="100"/>
      <c r="DS108" s="100"/>
      <c r="DT108" s="100"/>
      <c r="DU108" s="100"/>
      <c r="DV108" s="100"/>
      <c r="DW108" s="100"/>
      <c r="DX108" s="100"/>
      <c r="DY108" s="100"/>
      <c r="DZ108" s="100"/>
      <c r="EA108" s="100"/>
      <c r="EB108" s="100"/>
      <c r="EC108" s="100"/>
      <c r="ED108" s="100"/>
      <c r="EE108" s="100"/>
      <c r="EF108" s="100"/>
      <c r="EG108" s="100"/>
      <c r="EH108" s="100"/>
      <c r="EI108" s="100"/>
      <c r="EJ108" s="100"/>
      <c r="EK108" s="100"/>
      <c r="EL108" s="100"/>
      <c r="EM108" s="100"/>
      <c r="EN108" s="100"/>
      <c r="EO108" s="100"/>
      <c r="EP108" s="100"/>
      <c r="EQ108" s="100"/>
      <c r="ER108" s="100"/>
      <c r="ES108" s="100"/>
      <c r="ET108" s="100"/>
      <c r="EU108" s="100"/>
      <c r="EV108" s="100"/>
      <c r="EW108" s="100"/>
      <c r="EX108" s="100"/>
      <c r="EY108" s="100"/>
      <c r="EZ108" s="100"/>
      <c r="FA108" s="100"/>
      <c r="FB108" s="100"/>
      <c r="FC108" s="100"/>
      <c r="FD108" s="100"/>
      <c r="FE108" s="100"/>
      <c r="FF108" s="100"/>
      <c r="FG108" s="100"/>
      <c r="FH108" s="100"/>
      <c r="FI108" s="100"/>
      <c r="FJ108" s="100"/>
      <c r="FK108" s="100"/>
      <c r="FL108" s="100"/>
      <c r="FM108" s="100"/>
      <c r="FN108" s="100"/>
      <c r="FO108" s="100"/>
      <c r="FP108" s="100"/>
      <c r="FQ108" s="100"/>
      <c r="FR108" s="100"/>
      <c r="FS108" s="100"/>
      <c r="FT108" s="100"/>
      <c r="FU108" s="100"/>
      <c r="FV108" s="100"/>
      <c r="FW108" s="100"/>
      <c r="FX108" s="100"/>
      <c r="FY108" s="100"/>
      <c r="FZ108" s="100"/>
      <c r="GA108" s="100"/>
      <c r="GB108" s="100"/>
      <c r="GC108" s="100"/>
      <c r="GD108" s="100"/>
      <c r="GE108" s="100"/>
      <c r="GF108" s="100"/>
      <c r="GG108" s="100"/>
      <c r="GH108" s="100"/>
      <c r="GI108" s="100"/>
      <c r="GJ108" s="100"/>
      <c r="GK108" s="100"/>
      <c r="GL108" s="100"/>
      <c r="GM108" s="100"/>
      <c r="GN108" s="100"/>
      <c r="GO108" s="100"/>
      <c r="GP108" s="100"/>
      <c r="GQ108" s="100"/>
      <c r="GR108" s="100"/>
      <c r="GS108" s="100"/>
      <c r="GT108" s="100"/>
      <c r="GU108" s="100"/>
      <c r="GV108" s="100"/>
      <c r="GW108" s="100"/>
      <c r="GX108" s="100"/>
      <c r="GY108" s="100"/>
      <c r="GZ108" s="100"/>
      <c r="HA108" s="100"/>
      <c r="HB108" s="100"/>
      <c r="HC108" s="100"/>
      <c r="HD108" s="100"/>
      <c r="HE108" s="100"/>
      <c r="HF108" s="100"/>
      <c r="HG108" s="100"/>
      <c r="HH108" s="100"/>
      <c r="HI108" s="100"/>
      <c r="HJ108" s="100"/>
      <c r="HK108" s="100"/>
      <c r="HL108" s="100"/>
      <c r="HM108" s="100"/>
      <c r="HN108" s="100"/>
      <c r="HO108" s="100"/>
      <c r="HP108" s="100"/>
      <c r="HQ108" s="100"/>
      <c r="HR108" s="100"/>
      <c r="HS108" s="100"/>
      <c r="HT108" s="100"/>
      <c r="HU108" s="100"/>
      <c r="HV108" s="100"/>
      <c r="HW108" s="100"/>
      <c r="HX108" s="100"/>
      <c r="HY108" s="100"/>
      <c r="HZ108" s="100"/>
      <c r="IA108" s="100"/>
      <c r="IB108" s="100"/>
      <c r="IC108" s="100"/>
      <c r="ID108" s="100"/>
      <c r="IE108" s="100"/>
      <c r="IF108" s="100"/>
      <c r="IG108" s="100"/>
      <c r="IH108" s="100"/>
      <c r="II108" s="100"/>
      <c r="IJ108" s="100"/>
      <c r="IK108" s="100"/>
      <c r="IL108" s="100"/>
      <c r="IM108" s="100"/>
      <c r="IN108" s="100"/>
      <c r="IO108" s="100"/>
      <c r="IP108" s="100"/>
      <c r="IQ108" s="100"/>
      <c r="IR108" s="100"/>
      <c r="IS108" s="100"/>
      <c r="IT108" s="100"/>
      <c r="IU108" s="100"/>
      <c r="IV108" s="100"/>
    </row>
    <row r="109" spans="1:256">
      <c r="A109" s="497" t="s">
        <v>154</v>
      </c>
      <c r="B109" s="498" t="s">
        <v>155</v>
      </c>
      <c r="C109" s="430">
        <v>3</v>
      </c>
      <c r="D109" s="431">
        <v>295257.09999999998</v>
      </c>
      <c r="E109" s="430"/>
      <c r="F109" s="431"/>
      <c r="G109" s="430"/>
      <c r="H109" s="431"/>
      <c r="I109" s="430">
        <v>0</v>
      </c>
      <c r="J109" s="430">
        <v>3</v>
      </c>
      <c r="K109" s="431">
        <v>295257.09999999998</v>
      </c>
      <c r="L109" s="501">
        <v>7.2955290121430177E-2</v>
      </c>
      <c r="M109" s="501">
        <v>0.1124859392575928</v>
      </c>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c r="EE109" s="100"/>
      <c r="EF109" s="100"/>
      <c r="EG109" s="100"/>
      <c r="EH109" s="100"/>
      <c r="EI109" s="100"/>
      <c r="EJ109" s="100"/>
      <c r="EK109" s="100"/>
      <c r="EL109" s="100"/>
      <c r="EM109" s="100"/>
      <c r="EN109" s="100"/>
      <c r="EO109" s="100"/>
      <c r="EP109" s="100"/>
      <c r="EQ109" s="100"/>
      <c r="ER109" s="100"/>
      <c r="ES109" s="100"/>
      <c r="ET109" s="100"/>
      <c r="EU109" s="100"/>
      <c r="EV109" s="100"/>
      <c r="EW109" s="100"/>
      <c r="EX109" s="100"/>
      <c r="EY109" s="100"/>
      <c r="EZ109" s="100"/>
      <c r="FA109" s="100"/>
      <c r="FB109" s="100"/>
      <c r="FC109" s="100"/>
      <c r="FD109" s="100"/>
      <c r="FE109" s="100"/>
      <c r="FF109" s="100"/>
      <c r="FG109" s="100"/>
      <c r="FH109" s="100"/>
      <c r="FI109" s="100"/>
      <c r="FJ109" s="100"/>
      <c r="FK109" s="100"/>
      <c r="FL109" s="100"/>
      <c r="FM109" s="100"/>
      <c r="FN109" s="100"/>
      <c r="FO109" s="100"/>
      <c r="FP109" s="100"/>
      <c r="FQ109" s="100"/>
      <c r="FR109" s="100"/>
      <c r="FS109" s="100"/>
      <c r="FT109" s="100"/>
      <c r="FU109" s="100"/>
      <c r="FV109" s="100"/>
      <c r="FW109" s="100"/>
      <c r="FX109" s="100"/>
      <c r="FY109" s="100"/>
      <c r="FZ109" s="100"/>
      <c r="GA109" s="100"/>
      <c r="GB109" s="100"/>
      <c r="GC109" s="100"/>
      <c r="GD109" s="100"/>
      <c r="GE109" s="100"/>
      <c r="GF109" s="100"/>
      <c r="GG109" s="100"/>
      <c r="GH109" s="100"/>
      <c r="GI109" s="100"/>
      <c r="GJ109" s="100"/>
      <c r="GK109" s="100"/>
      <c r="GL109" s="100"/>
      <c r="GM109" s="100"/>
      <c r="GN109" s="100"/>
      <c r="GO109" s="100"/>
      <c r="GP109" s="100"/>
      <c r="GQ109" s="100"/>
      <c r="GR109" s="100"/>
      <c r="GS109" s="100"/>
      <c r="GT109" s="100"/>
      <c r="GU109" s="100"/>
      <c r="GV109" s="100"/>
      <c r="GW109" s="100"/>
      <c r="GX109" s="100"/>
      <c r="GY109" s="100"/>
      <c r="GZ109" s="100"/>
      <c r="HA109" s="100"/>
      <c r="HB109" s="100"/>
      <c r="HC109" s="100"/>
      <c r="HD109" s="100"/>
      <c r="HE109" s="100"/>
      <c r="HF109" s="100"/>
      <c r="HG109" s="100"/>
      <c r="HH109" s="100"/>
      <c r="HI109" s="100"/>
      <c r="HJ109" s="100"/>
      <c r="HK109" s="100"/>
      <c r="HL109" s="100"/>
      <c r="HM109" s="100"/>
      <c r="HN109" s="100"/>
      <c r="HO109" s="100"/>
      <c r="HP109" s="100"/>
      <c r="HQ109" s="100"/>
      <c r="HR109" s="100"/>
      <c r="HS109" s="100"/>
      <c r="HT109" s="100"/>
      <c r="HU109" s="100"/>
      <c r="HV109" s="100"/>
      <c r="HW109" s="100"/>
      <c r="HX109" s="100"/>
      <c r="HY109" s="100"/>
      <c r="HZ109" s="100"/>
      <c r="IA109" s="100"/>
      <c r="IB109" s="100"/>
      <c r="IC109" s="100"/>
      <c r="ID109" s="100"/>
      <c r="IE109" s="100"/>
      <c r="IF109" s="100"/>
      <c r="IG109" s="100"/>
      <c r="IH109" s="100"/>
      <c r="II109" s="100"/>
      <c r="IJ109" s="100"/>
      <c r="IK109" s="100"/>
      <c r="IL109" s="100"/>
      <c r="IM109" s="100"/>
      <c r="IN109" s="100"/>
      <c r="IO109" s="100"/>
      <c r="IP109" s="100"/>
      <c r="IQ109" s="100"/>
      <c r="IR109" s="100"/>
      <c r="IS109" s="100"/>
      <c r="IT109" s="100"/>
      <c r="IU109" s="100"/>
      <c r="IV109" s="100"/>
    </row>
    <row r="110" spans="1:256">
      <c r="A110" s="499" t="s">
        <v>498</v>
      </c>
      <c r="B110" s="500" t="s">
        <v>499</v>
      </c>
      <c r="C110" s="432">
        <v>2</v>
      </c>
      <c r="D110" s="433">
        <v>315882.12</v>
      </c>
      <c r="E110" s="432"/>
      <c r="F110" s="433"/>
      <c r="G110" s="432"/>
      <c r="H110" s="433"/>
      <c r="I110" s="432">
        <v>0</v>
      </c>
      <c r="J110" s="432">
        <v>2</v>
      </c>
      <c r="K110" s="502">
        <v>315882.12</v>
      </c>
      <c r="L110" s="503">
        <v>7.8051541211955358E-2</v>
      </c>
      <c r="M110" s="503">
        <v>7.4990626171728539E-2</v>
      </c>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00"/>
      <c r="DG110" s="100"/>
      <c r="DH110" s="100"/>
      <c r="DI110" s="100"/>
      <c r="DJ110" s="100"/>
      <c r="DK110" s="100"/>
      <c r="DL110" s="100"/>
      <c r="DM110" s="100"/>
      <c r="DN110" s="100"/>
      <c r="DO110" s="100"/>
      <c r="DP110" s="100"/>
      <c r="DQ110" s="100"/>
      <c r="DR110" s="100"/>
      <c r="DS110" s="100"/>
      <c r="DT110" s="100"/>
      <c r="DU110" s="100"/>
      <c r="DV110" s="100"/>
      <c r="DW110" s="100"/>
      <c r="DX110" s="100"/>
      <c r="DY110" s="100"/>
      <c r="DZ110" s="100"/>
      <c r="EA110" s="100"/>
      <c r="EB110" s="100"/>
      <c r="EC110" s="100"/>
      <c r="ED110" s="100"/>
      <c r="EE110" s="100"/>
      <c r="EF110" s="100"/>
      <c r="EG110" s="100"/>
      <c r="EH110" s="100"/>
      <c r="EI110" s="100"/>
      <c r="EJ110" s="100"/>
      <c r="EK110" s="100"/>
      <c r="EL110" s="100"/>
      <c r="EM110" s="100"/>
      <c r="EN110" s="100"/>
      <c r="EO110" s="100"/>
      <c r="EP110" s="100"/>
      <c r="EQ110" s="100"/>
      <c r="ER110" s="100"/>
      <c r="ES110" s="100"/>
      <c r="ET110" s="100"/>
      <c r="EU110" s="100"/>
      <c r="EV110" s="100"/>
      <c r="EW110" s="100"/>
      <c r="EX110" s="100"/>
      <c r="EY110" s="100"/>
      <c r="EZ110" s="100"/>
      <c r="FA110" s="100"/>
      <c r="FB110" s="100"/>
      <c r="FC110" s="100"/>
      <c r="FD110" s="100"/>
      <c r="FE110" s="100"/>
      <c r="FF110" s="100"/>
      <c r="FG110" s="100"/>
      <c r="FH110" s="100"/>
      <c r="FI110" s="100"/>
      <c r="FJ110" s="100"/>
      <c r="FK110" s="100"/>
      <c r="FL110" s="100"/>
      <c r="FM110" s="100"/>
      <c r="FN110" s="100"/>
      <c r="FO110" s="100"/>
      <c r="FP110" s="100"/>
      <c r="FQ110" s="100"/>
      <c r="FR110" s="100"/>
      <c r="FS110" s="100"/>
      <c r="FT110" s="100"/>
      <c r="FU110" s="100"/>
      <c r="FV110" s="100"/>
      <c r="FW110" s="100"/>
      <c r="FX110" s="100"/>
      <c r="FY110" s="100"/>
      <c r="FZ110" s="100"/>
      <c r="GA110" s="100"/>
      <c r="GB110" s="100"/>
      <c r="GC110" s="100"/>
      <c r="GD110" s="100"/>
      <c r="GE110" s="100"/>
      <c r="GF110" s="100"/>
      <c r="GG110" s="100"/>
      <c r="GH110" s="100"/>
      <c r="GI110" s="100"/>
      <c r="GJ110" s="100"/>
      <c r="GK110" s="100"/>
      <c r="GL110" s="100"/>
      <c r="GM110" s="100"/>
      <c r="GN110" s="100"/>
      <c r="GO110" s="100"/>
      <c r="GP110" s="100"/>
      <c r="GQ110" s="100"/>
      <c r="GR110" s="100"/>
      <c r="GS110" s="100"/>
      <c r="GT110" s="100"/>
      <c r="GU110" s="100"/>
      <c r="GV110" s="100"/>
      <c r="GW110" s="100"/>
      <c r="GX110" s="100"/>
      <c r="GY110" s="100"/>
      <c r="GZ110" s="100"/>
      <c r="HA110" s="100"/>
      <c r="HB110" s="100"/>
      <c r="HC110" s="100"/>
      <c r="HD110" s="100"/>
      <c r="HE110" s="100"/>
      <c r="HF110" s="100"/>
      <c r="HG110" s="100"/>
      <c r="HH110" s="100"/>
      <c r="HI110" s="100"/>
      <c r="HJ110" s="100"/>
      <c r="HK110" s="100"/>
      <c r="HL110" s="100"/>
      <c r="HM110" s="100"/>
      <c r="HN110" s="100"/>
      <c r="HO110" s="100"/>
      <c r="HP110" s="100"/>
      <c r="HQ110" s="100"/>
      <c r="HR110" s="100"/>
      <c r="HS110" s="100"/>
      <c r="HT110" s="100"/>
      <c r="HU110" s="100"/>
      <c r="HV110" s="100"/>
      <c r="HW110" s="100"/>
      <c r="HX110" s="100"/>
      <c r="HY110" s="100"/>
      <c r="HZ110" s="100"/>
      <c r="IA110" s="100"/>
      <c r="IB110" s="100"/>
      <c r="IC110" s="100"/>
      <c r="ID110" s="100"/>
      <c r="IE110" s="100"/>
      <c r="IF110" s="100"/>
      <c r="IG110" s="100"/>
      <c r="IH110" s="100"/>
      <c r="II110" s="100"/>
      <c r="IJ110" s="100"/>
      <c r="IK110" s="100"/>
      <c r="IL110" s="100"/>
      <c r="IM110" s="100"/>
      <c r="IN110" s="100"/>
      <c r="IO110" s="100"/>
      <c r="IP110" s="100"/>
      <c r="IQ110" s="100"/>
      <c r="IR110" s="100"/>
      <c r="IS110" s="100"/>
      <c r="IT110" s="100"/>
      <c r="IU110" s="100"/>
      <c r="IV110" s="100"/>
    </row>
    <row r="111" spans="1:256">
      <c r="A111" s="497" t="s">
        <v>156</v>
      </c>
      <c r="B111" s="498" t="s">
        <v>157</v>
      </c>
      <c r="C111" s="430">
        <v>2</v>
      </c>
      <c r="D111" s="431">
        <v>288000</v>
      </c>
      <c r="E111" s="430"/>
      <c r="F111" s="431"/>
      <c r="G111" s="430"/>
      <c r="H111" s="431"/>
      <c r="I111" s="430">
        <v>0</v>
      </c>
      <c r="J111" s="430">
        <v>2</v>
      </c>
      <c r="K111" s="431">
        <v>288000</v>
      </c>
      <c r="L111" s="501">
        <v>7.1162128040178851E-2</v>
      </c>
      <c r="M111" s="501">
        <v>7.4990626171728539E-2</v>
      </c>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c r="DP111" s="100"/>
      <c r="DQ111" s="100"/>
      <c r="DR111" s="100"/>
      <c r="DS111" s="100"/>
      <c r="DT111" s="100"/>
      <c r="DU111" s="100"/>
      <c r="DV111" s="100"/>
      <c r="DW111" s="100"/>
      <c r="DX111" s="100"/>
      <c r="DY111" s="100"/>
      <c r="DZ111" s="100"/>
      <c r="EA111" s="100"/>
      <c r="EB111" s="100"/>
      <c r="EC111" s="100"/>
      <c r="ED111" s="100"/>
      <c r="EE111" s="100"/>
      <c r="EF111" s="100"/>
      <c r="EG111" s="100"/>
      <c r="EH111" s="100"/>
      <c r="EI111" s="100"/>
      <c r="EJ111" s="100"/>
      <c r="EK111" s="100"/>
      <c r="EL111" s="100"/>
      <c r="EM111" s="100"/>
      <c r="EN111" s="100"/>
      <c r="EO111" s="100"/>
      <c r="EP111" s="100"/>
      <c r="EQ111" s="100"/>
      <c r="ER111" s="100"/>
      <c r="ES111" s="100"/>
      <c r="ET111" s="100"/>
      <c r="EU111" s="100"/>
      <c r="EV111" s="100"/>
      <c r="EW111" s="100"/>
      <c r="EX111" s="100"/>
      <c r="EY111" s="100"/>
      <c r="EZ111" s="100"/>
      <c r="FA111" s="100"/>
      <c r="FB111" s="100"/>
      <c r="FC111" s="100"/>
      <c r="FD111" s="100"/>
      <c r="FE111" s="100"/>
      <c r="FF111" s="100"/>
      <c r="FG111" s="100"/>
      <c r="FH111" s="100"/>
      <c r="FI111" s="100"/>
      <c r="FJ111" s="100"/>
      <c r="FK111" s="100"/>
      <c r="FL111" s="100"/>
      <c r="FM111" s="100"/>
      <c r="FN111" s="100"/>
      <c r="FO111" s="100"/>
      <c r="FP111" s="100"/>
      <c r="FQ111" s="100"/>
      <c r="FR111" s="100"/>
      <c r="FS111" s="100"/>
      <c r="FT111" s="100"/>
      <c r="FU111" s="100"/>
      <c r="FV111" s="100"/>
      <c r="FW111" s="100"/>
      <c r="FX111" s="100"/>
      <c r="FY111" s="100"/>
      <c r="FZ111" s="100"/>
      <c r="GA111" s="100"/>
      <c r="GB111" s="100"/>
      <c r="GC111" s="100"/>
      <c r="GD111" s="100"/>
      <c r="GE111" s="100"/>
      <c r="GF111" s="100"/>
      <c r="GG111" s="100"/>
      <c r="GH111" s="100"/>
      <c r="GI111" s="100"/>
      <c r="GJ111" s="100"/>
      <c r="GK111" s="100"/>
      <c r="GL111" s="100"/>
      <c r="GM111" s="100"/>
      <c r="GN111" s="100"/>
      <c r="GO111" s="100"/>
      <c r="GP111" s="100"/>
      <c r="GQ111" s="100"/>
      <c r="GR111" s="100"/>
      <c r="GS111" s="100"/>
      <c r="GT111" s="100"/>
      <c r="GU111" s="100"/>
      <c r="GV111" s="100"/>
      <c r="GW111" s="100"/>
      <c r="GX111" s="100"/>
      <c r="GY111" s="100"/>
      <c r="GZ111" s="100"/>
      <c r="HA111" s="100"/>
      <c r="HB111" s="100"/>
      <c r="HC111" s="100"/>
      <c r="HD111" s="100"/>
      <c r="HE111" s="100"/>
      <c r="HF111" s="100"/>
      <c r="HG111" s="100"/>
      <c r="HH111" s="100"/>
      <c r="HI111" s="100"/>
      <c r="HJ111" s="100"/>
      <c r="HK111" s="100"/>
      <c r="HL111" s="100"/>
      <c r="HM111" s="100"/>
      <c r="HN111" s="100"/>
      <c r="HO111" s="100"/>
      <c r="HP111" s="100"/>
      <c r="HQ111" s="100"/>
      <c r="HR111" s="100"/>
      <c r="HS111" s="100"/>
      <c r="HT111" s="100"/>
      <c r="HU111" s="100"/>
      <c r="HV111" s="100"/>
      <c r="HW111" s="100"/>
      <c r="HX111" s="100"/>
      <c r="HY111" s="100"/>
      <c r="HZ111" s="100"/>
      <c r="IA111" s="100"/>
      <c r="IB111" s="100"/>
      <c r="IC111" s="100"/>
      <c r="ID111" s="100"/>
      <c r="IE111" s="100"/>
      <c r="IF111" s="100"/>
      <c r="IG111" s="100"/>
      <c r="IH111" s="100"/>
      <c r="II111" s="100"/>
      <c r="IJ111" s="100"/>
      <c r="IK111" s="100"/>
      <c r="IL111" s="100"/>
      <c r="IM111" s="100"/>
      <c r="IN111" s="100"/>
      <c r="IO111" s="100"/>
      <c r="IP111" s="100"/>
      <c r="IQ111" s="100"/>
      <c r="IR111" s="100"/>
      <c r="IS111" s="100"/>
      <c r="IT111" s="100"/>
      <c r="IU111" s="100"/>
      <c r="IV111" s="100"/>
    </row>
    <row r="112" spans="1:256" ht="19.8">
      <c r="A112" s="499" t="s">
        <v>158</v>
      </c>
      <c r="B112" s="500" t="s">
        <v>159</v>
      </c>
      <c r="C112" s="432">
        <v>3</v>
      </c>
      <c r="D112" s="433">
        <v>461882.55</v>
      </c>
      <c r="E112" s="432"/>
      <c r="F112" s="433"/>
      <c r="G112" s="432"/>
      <c r="H112" s="433"/>
      <c r="I112" s="432">
        <v>0</v>
      </c>
      <c r="J112" s="432">
        <v>3</v>
      </c>
      <c r="K112" s="502">
        <v>461882.55</v>
      </c>
      <c r="L112" s="503">
        <v>0.11412689292577886</v>
      </c>
      <c r="M112" s="503">
        <v>0.1124859392575928</v>
      </c>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c r="DU112" s="100"/>
      <c r="DV112" s="100"/>
      <c r="DW112" s="100"/>
      <c r="DX112" s="100"/>
      <c r="DY112" s="100"/>
      <c r="DZ112" s="100"/>
      <c r="EA112" s="100"/>
      <c r="EB112" s="100"/>
      <c r="EC112" s="100"/>
      <c r="ED112" s="100"/>
      <c r="EE112" s="100"/>
      <c r="EF112" s="100"/>
      <c r="EG112" s="100"/>
      <c r="EH112" s="100"/>
      <c r="EI112" s="100"/>
      <c r="EJ112" s="100"/>
      <c r="EK112" s="100"/>
      <c r="EL112" s="100"/>
      <c r="EM112" s="100"/>
      <c r="EN112" s="100"/>
      <c r="EO112" s="100"/>
      <c r="EP112" s="100"/>
      <c r="EQ112" s="100"/>
      <c r="ER112" s="100"/>
      <c r="ES112" s="100"/>
      <c r="ET112" s="100"/>
      <c r="EU112" s="100"/>
      <c r="EV112" s="100"/>
      <c r="EW112" s="100"/>
      <c r="EX112" s="100"/>
      <c r="EY112" s="100"/>
      <c r="EZ112" s="100"/>
      <c r="FA112" s="100"/>
      <c r="FB112" s="100"/>
      <c r="FC112" s="100"/>
      <c r="FD112" s="100"/>
      <c r="FE112" s="100"/>
      <c r="FF112" s="100"/>
      <c r="FG112" s="100"/>
      <c r="FH112" s="100"/>
      <c r="FI112" s="100"/>
      <c r="FJ112" s="100"/>
      <c r="FK112" s="100"/>
      <c r="FL112" s="100"/>
      <c r="FM112" s="100"/>
      <c r="FN112" s="100"/>
      <c r="FO112" s="100"/>
      <c r="FP112" s="100"/>
      <c r="FQ112" s="100"/>
      <c r="FR112" s="100"/>
      <c r="FS112" s="100"/>
      <c r="FT112" s="100"/>
      <c r="FU112" s="100"/>
      <c r="FV112" s="100"/>
      <c r="FW112" s="100"/>
      <c r="FX112" s="100"/>
      <c r="FY112" s="100"/>
      <c r="FZ112" s="100"/>
      <c r="GA112" s="100"/>
      <c r="GB112" s="100"/>
      <c r="GC112" s="100"/>
      <c r="GD112" s="100"/>
      <c r="GE112" s="100"/>
      <c r="GF112" s="100"/>
      <c r="GG112" s="100"/>
      <c r="GH112" s="100"/>
      <c r="GI112" s="100"/>
      <c r="GJ112" s="100"/>
      <c r="GK112" s="100"/>
      <c r="GL112" s="100"/>
      <c r="GM112" s="100"/>
      <c r="GN112" s="100"/>
      <c r="GO112" s="100"/>
      <c r="GP112" s="100"/>
      <c r="GQ112" s="100"/>
      <c r="GR112" s="100"/>
      <c r="GS112" s="100"/>
      <c r="GT112" s="100"/>
      <c r="GU112" s="100"/>
      <c r="GV112" s="100"/>
      <c r="GW112" s="100"/>
      <c r="GX112" s="100"/>
      <c r="GY112" s="100"/>
      <c r="GZ112" s="100"/>
      <c r="HA112" s="100"/>
      <c r="HB112" s="100"/>
      <c r="HC112" s="100"/>
      <c r="HD112" s="100"/>
      <c r="HE112" s="100"/>
      <c r="HF112" s="100"/>
      <c r="HG112" s="100"/>
      <c r="HH112" s="100"/>
      <c r="HI112" s="100"/>
      <c r="HJ112" s="100"/>
      <c r="HK112" s="100"/>
      <c r="HL112" s="100"/>
      <c r="HM112" s="100"/>
      <c r="HN112" s="100"/>
      <c r="HO112" s="100"/>
      <c r="HP112" s="100"/>
      <c r="HQ112" s="100"/>
      <c r="HR112" s="100"/>
      <c r="HS112" s="100"/>
      <c r="HT112" s="100"/>
      <c r="HU112" s="100"/>
      <c r="HV112" s="100"/>
      <c r="HW112" s="100"/>
      <c r="HX112" s="100"/>
      <c r="HY112" s="100"/>
      <c r="HZ112" s="100"/>
      <c r="IA112" s="100"/>
      <c r="IB112" s="100"/>
      <c r="IC112" s="100"/>
      <c r="ID112" s="100"/>
      <c r="IE112" s="100"/>
      <c r="IF112" s="100"/>
      <c r="IG112" s="100"/>
      <c r="IH112" s="100"/>
      <c r="II112" s="100"/>
      <c r="IJ112" s="100"/>
      <c r="IK112" s="100"/>
      <c r="IL112" s="100"/>
      <c r="IM112" s="100"/>
      <c r="IN112" s="100"/>
      <c r="IO112" s="100"/>
      <c r="IP112" s="100"/>
      <c r="IQ112" s="100"/>
      <c r="IR112" s="100"/>
      <c r="IS112" s="100"/>
      <c r="IT112" s="100"/>
      <c r="IU112" s="100"/>
      <c r="IV112" s="100"/>
    </row>
    <row r="113" spans="1:256" ht="19.8">
      <c r="A113" s="497" t="s">
        <v>500</v>
      </c>
      <c r="B113" s="498" t="s">
        <v>501</v>
      </c>
      <c r="C113" s="430">
        <v>1</v>
      </c>
      <c r="D113" s="431">
        <v>177299</v>
      </c>
      <c r="E113" s="430"/>
      <c r="F113" s="431"/>
      <c r="G113" s="430"/>
      <c r="H113" s="431"/>
      <c r="I113" s="430">
        <v>0</v>
      </c>
      <c r="J113" s="430">
        <v>1</v>
      </c>
      <c r="K113" s="431">
        <v>177299</v>
      </c>
      <c r="L113" s="501">
        <v>4.3808937984012745E-2</v>
      </c>
      <c r="M113" s="501">
        <v>3.7495313085864269E-2</v>
      </c>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EK113" s="100"/>
      <c r="EL113" s="100"/>
      <c r="EM113" s="100"/>
      <c r="EN113" s="100"/>
      <c r="EO113" s="100"/>
      <c r="EP113" s="100"/>
      <c r="EQ113" s="100"/>
      <c r="ER113" s="100"/>
      <c r="ES113" s="100"/>
      <c r="ET113" s="100"/>
      <c r="EU113" s="100"/>
      <c r="EV113" s="100"/>
      <c r="EW113" s="100"/>
      <c r="EX113" s="100"/>
      <c r="EY113" s="100"/>
      <c r="EZ113" s="100"/>
      <c r="FA113" s="100"/>
      <c r="FB113" s="100"/>
      <c r="FC113" s="100"/>
      <c r="FD113" s="100"/>
      <c r="FE113" s="100"/>
      <c r="FF113" s="100"/>
      <c r="FG113" s="100"/>
      <c r="FH113" s="100"/>
      <c r="FI113" s="100"/>
      <c r="FJ113" s="100"/>
      <c r="FK113" s="100"/>
      <c r="FL113" s="100"/>
      <c r="FM113" s="100"/>
      <c r="FN113" s="100"/>
      <c r="FO113" s="100"/>
      <c r="FP113" s="100"/>
      <c r="FQ113" s="100"/>
      <c r="FR113" s="100"/>
      <c r="FS113" s="100"/>
      <c r="FT113" s="100"/>
      <c r="FU113" s="100"/>
      <c r="FV113" s="100"/>
      <c r="FW113" s="100"/>
      <c r="FX113" s="100"/>
      <c r="FY113" s="100"/>
      <c r="FZ113" s="100"/>
      <c r="GA113" s="100"/>
      <c r="GB113" s="100"/>
      <c r="GC113" s="100"/>
      <c r="GD113" s="100"/>
      <c r="GE113" s="100"/>
      <c r="GF113" s="100"/>
      <c r="GG113" s="100"/>
      <c r="GH113" s="100"/>
      <c r="GI113" s="100"/>
      <c r="GJ113" s="100"/>
      <c r="GK113" s="100"/>
      <c r="GL113" s="100"/>
      <c r="GM113" s="100"/>
      <c r="GN113" s="100"/>
      <c r="GO113" s="100"/>
      <c r="GP113" s="100"/>
      <c r="GQ113" s="100"/>
      <c r="GR113" s="100"/>
      <c r="GS113" s="100"/>
      <c r="GT113" s="100"/>
      <c r="GU113" s="100"/>
      <c r="GV113" s="100"/>
      <c r="GW113" s="100"/>
      <c r="GX113" s="100"/>
      <c r="GY113" s="100"/>
      <c r="GZ113" s="100"/>
      <c r="HA113" s="100"/>
      <c r="HB113" s="100"/>
      <c r="HC113" s="100"/>
      <c r="HD113" s="100"/>
      <c r="HE113" s="100"/>
      <c r="HF113" s="100"/>
      <c r="HG113" s="100"/>
      <c r="HH113" s="100"/>
      <c r="HI113" s="100"/>
      <c r="HJ113" s="100"/>
      <c r="HK113" s="100"/>
      <c r="HL113" s="100"/>
      <c r="HM113" s="100"/>
      <c r="HN113" s="100"/>
      <c r="HO113" s="100"/>
      <c r="HP113" s="100"/>
      <c r="HQ113" s="100"/>
      <c r="HR113" s="100"/>
      <c r="HS113" s="100"/>
      <c r="HT113" s="100"/>
      <c r="HU113" s="100"/>
      <c r="HV113" s="100"/>
      <c r="HW113" s="100"/>
      <c r="HX113" s="100"/>
      <c r="HY113" s="100"/>
      <c r="HZ113" s="100"/>
      <c r="IA113" s="100"/>
      <c r="IB113" s="100"/>
      <c r="IC113" s="100"/>
      <c r="ID113" s="100"/>
      <c r="IE113" s="100"/>
      <c r="IF113" s="100"/>
      <c r="IG113" s="100"/>
      <c r="IH113" s="100"/>
      <c r="II113" s="100"/>
      <c r="IJ113" s="100"/>
      <c r="IK113" s="100"/>
      <c r="IL113" s="100"/>
      <c r="IM113" s="100"/>
      <c r="IN113" s="100"/>
      <c r="IO113" s="100"/>
      <c r="IP113" s="100"/>
      <c r="IQ113" s="100"/>
      <c r="IR113" s="100"/>
      <c r="IS113" s="100"/>
      <c r="IT113" s="100"/>
      <c r="IU113" s="100"/>
      <c r="IV113" s="100"/>
    </row>
    <row r="114" spans="1:256">
      <c r="A114" s="499" t="s">
        <v>399</v>
      </c>
      <c r="B114" s="500" t="s">
        <v>400</v>
      </c>
      <c r="C114" s="432">
        <v>1</v>
      </c>
      <c r="D114" s="433">
        <v>178800</v>
      </c>
      <c r="E114" s="432"/>
      <c r="F114" s="433"/>
      <c r="G114" s="432"/>
      <c r="H114" s="433"/>
      <c r="I114" s="432">
        <v>0</v>
      </c>
      <c r="J114" s="432">
        <v>1</v>
      </c>
      <c r="K114" s="502">
        <v>178800</v>
      </c>
      <c r="L114" s="503">
        <v>4.4179821158277705E-2</v>
      </c>
      <c r="M114" s="503">
        <v>3.7495313085864269E-2</v>
      </c>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row>
    <row r="115" spans="1:256">
      <c r="A115" s="497" t="s">
        <v>160</v>
      </c>
      <c r="B115" s="498" t="s">
        <v>161</v>
      </c>
      <c r="C115" s="430">
        <v>4</v>
      </c>
      <c r="D115" s="431">
        <v>537638.80000000005</v>
      </c>
      <c r="E115" s="430"/>
      <c r="F115" s="431"/>
      <c r="G115" s="430"/>
      <c r="H115" s="431"/>
      <c r="I115" s="430">
        <v>0</v>
      </c>
      <c r="J115" s="430">
        <v>4</v>
      </c>
      <c r="K115" s="431">
        <v>537638.80000000005</v>
      </c>
      <c r="L115" s="501">
        <v>0.13284555946169485</v>
      </c>
      <c r="M115" s="501">
        <v>0.14998125234345708</v>
      </c>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c r="EO115" s="100"/>
      <c r="EP115" s="100"/>
      <c r="EQ115" s="100"/>
      <c r="ER115" s="100"/>
      <c r="ES115" s="100"/>
      <c r="ET115" s="100"/>
      <c r="EU115" s="100"/>
      <c r="EV115" s="100"/>
      <c r="EW115" s="100"/>
      <c r="EX115" s="100"/>
      <c r="EY115" s="100"/>
      <c r="EZ115" s="100"/>
      <c r="FA115" s="100"/>
      <c r="FB115" s="100"/>
      <c r="FC115" s="100"/>
      <c r="FD115" s="100"/>
      <c r="FE115" s="100"/>
      <c r="FF115" s="100"/>
      <c r="FG115" s="100"/>
      <c r="FH115" s="100"/>
      <c r="FI115" s="100"/>
      <c r="FJ115" s="100"/>
      <c r="FK115" s="100"/>
      <c r="FL115" s="100"/>
      <c r="FM115" s="100"/>
      <c r="FN115" s="100"/>
      <c r="FO115" s="100"/>
      <c r="FP115" s="100"/>
      <c r="FQ115" s="100"/>
      <c r="FR115" s="100"/>
      <c r="FS115" s="100"/>
      <c r="FT115" s="100"/>
      <c r="FU115" s="100"/>
      <c r="FV115" s="100"/>
      <c r="FW115" s="100"/>
      <c r="FX115" s="100"/>
      <c r="FY115" s="100"/>
      <c r="FZ115" s="100"/>
      <c r="GA115" s="100"/>
      <c r="GB115" s="100"/>
      <c r="GC115" s="100"/>
      <c r="GD115" s="100"/>
      <c r="GE115" s="100"/>
      <c r="GF115" s="100"/>
      <c r="GG115" s="100"/>
      <c r="GH115" s="100"/>
      <c r="GI115" s="100"/>
      <c r="GJ115" s="100"/>
      <c r="GK115" s="100"/>
      <c r="GL115" s="100"/>
      <c r="GM115" s="100"/>
      <c r="GN115" s="100"/>
      <c r="GO115" s="100"/>
      <c r="GP115" s="100"/>
      <c r="GQ115" s="100"/>
      <c r="GR115" s="100"/>
      <c r="GS115" s="100"/>
      <c r="GT115" s="100"/>
      <c r="GU115" s="100"/>
      <c r="GV115" s="100"/>
      <c r="GW115" s="100"/>
      <c r="GX115" s="100"/>
      <c r="GY115" s="100"/>
      <c r="GZ115" s="100"/>
      <c r="HA115" s="100"/>
      <c r="HB115" s="100"/>
      <c r="HC115" s="100"/>
      <c r="HD115" s="100"/>
      <c r="HE115" s="100"/>
      <c r="HF115" s="100"/>
      <c r="HG115" s="100"/>
      <c r="HH115" s="100"/>
      <c r="HI115" s="100"/>
      <c r="HJ115" s="100"/>
      <c r="HK115" s="100"/>
      <c r="HL115" s="100"/>
      <c r="HM115" s="100"/>
      <c r="HN115" s="100"/>
      <c r="HO115" s="100"/>
      <c r="HP115" s="100"/>
      <c r="HQ115" s="100"/>
      <c r="HR115" s="100"/>
      <c r="HS115" s="100"/>
      <c r="HT115" s="100"/>
      <c r="HU115" s="100"/>
      <c r="HV115" s="100"/>
      <c r="HW115" s="100"/>
      <c r="HX115" s="100"/>
      <c r="HY115" s="100"/>
      <c r="HZ115" s="100"/>
      <c r="IA115" s="100"/>
      <c r="IB115" s="100"/>
      <c r="IC115" s="100"/>
      <c r="ID115" s="100"/>
      <c r="IE115" s="100"/>
      <c r="IF115" s="100"/>
      <c r="IG115" s="100"/>
      <c r="IH115" s="100"/>
      <c r="II115" s="100"/>
      <c r="IJ115" s="100"/>
      <c r="IK115" s="100"/>
      <c r="IL115" s="100"/>
      <c r="IM115" s="100"/>
      <c r="IN115" s="100"/>
      <c r="IO115" s="100"/>
      <c r="IP115" s="100"/>
      <c r="IQ115" s="100"/>
      <c r="IR115" s="100"/>
      <c r="IS115" s="100"/>
      <c r="IT115" s="100"/>
      <c r="IU115" s="100"/>
      <c r="IV115" s="100"/>
    </row>
    <row r="116" spans="1:256">
      <c r="A116" s="499" t="s">
        <v>162</v>
      </c>
      <c r="B116" s="500" t="s">
        <v>163</v>
      </c>
      <c r="C116" s="432">
        <v>3</v>
      </c>
      <c r="D116" s="433">
        <v>384494</v>
      </c>
      <c r="E116" s="432"/>
      <c r="F116" s="433"/>
      <c r="G116" s="432"/>
      <c r="H116" s="433"/>
      <c r="I116" s="432">
        <v>0</v>
      </c>
      <c r="J116" s="432">
        <v>3</v>
      </c>
      <c r="K116" s="502">
        <v>384494</v>
      </c>
      <c r="L116" s="503">
        <v>9.5004900203751838E-2</v>
      </c>
      <c r="M116" s="503">
        <v>0.1124859392575928</v>
      </c>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c r="EO116" s="100"/>
      <c r="EP116" s="100"/>
      <c r="EQ116" s="100"/>
      <c r="ER116" s="100"/>
      <c r="ES116" s="100"/>
      <c r="ET116" s="100"/>
      <c r="EU116" s="100"/>
      <c r="EV116" s="100"/>
      <c r="EW116" s="100"/>
      <c r="EX116" s="100"/>
      <c r="EY116" s="100"/>
      <c r="EZ116" s="100"/>
      <c r="FA116" s="100"/>
      <c r="FB116" s="100"/>
      <c r="FC116" s="100"/>
      <c r="FD116" s="100"/>
      <c r="FE116" s="100"/>
      <c r="FF116" s="100"/>
      <c r="FG116" s="100"/>
      <c r="FH116" s="100"/>
      <c r="FI116" s="100"/>
      <c r="FJ116" s="100"/>
      <c r="FK116" s="100"/>
      <c r="FL116" s="100"/>
      <c r="FM116" s="100"/>
      <c r="FN116" s="100"/>
      <c r="FO116" s="100"/>
      <c r="FP116" s="100"/>
      <c r="FQ116" s="100"/>
      <c r="FR116" s="100"/>
      <c r="FS116" s="100"/>
      <c r="FT116" s="100"/>
      <c r="FU116" s="100"/>
      <c r="FV116" s="100"/>
      <c r="FW116" s="100"/>
      <c r="FX116" s="100"/>
      <c r="FY116" s="100"/>
      <c r="FZ116" s="100"/>
      <c r="GA116" s="100"/>
      <c r="GB116" s="100"/>
      <c r="GC116" s="100"/>
      <c r="GD116" s="100"/>
      <c r="GE116" s="100"/>
      <c r="GF116" s="100"/>
      <c r="GG116" s="100"/>
      <c r="GH116" s="100"/>
      <c r="GI116" s="100"/>
      <c r="GJ116" s="100"/>
      <c r="GK116" s="100"/>
      <c r="GL116" s="100"/>
      <c r="GM116" s="100"/>
      <c r="GN116" s="100"/>
      <c r="GO116" s="100"/>
      <c r="GP116" s="100"/>
      <c r="GQ116" s="100"/>
      <c r="GR116" s="100"/>
      <c r="GS116" s="100"/>
      <c r="GT116" s="100"/>
      <c r="GU116" s="100"/>
      <c r="GV116" s="100"/>
      <c r="GW116" s="100"/>
      <c r="GX116" s="100"/>
      <c r="GY116" s="100"/>
      <c r="GZ116" s="100"/>
      <c r="HA116" s="100"/>
      <c r="HB116" s="100"/>
      <c r="HC116" s="100"/>
      <c r="HD116" s="100"/>
      <c r="HE116" s="100"/>
      <c r="HF116" s="100"/>
      <c r="HG116" s="100"/>
      <c r="HH116" s="100"/>
      <c r="HI116" s="100"/>
      <c r="HJ116" s="100"/>
      <c r="HK116" s="100"/>
      <c r="HL116" s="100"/>
      <c r="HM116" s="100"/>
      <c r="HN116" s="100"/>
      <c r="HO116" s="100"/>
      <c r="HP116" s="100"/>
      <c r="HQ116" s="100"/>
      <c r="HR116" s="100"/>
      <c r="HS116" s="100"/>
      <c r="HT116" s="100"/>
      <c r="HU116" s="100"/>
      <c r="HV116" s="100"/>
      <c r="HW116" s="100"/>
      <c r="HX116" s="100"/>
      <c r="HY116" s="100"/>
      <c r="HZ116" s="100"/>
      <c r="IA116" s="100"/>
      <c r="IB116" s="100"/>
      <c r="IC116" s="100"/>
      <c r="ID116" s="100"/>
      <c r="IE116" s="100"/>
      <c r="IF116" s="100"/>
      <c r="IG116" s="100"/>
      <c r="IH116" s="100"/>
      <c r="II116" s="100"/>
      <c r="IJ116" s="100"/>
      <c r="IK116" s="100"/>
      <c r="IL116" s="100"/>
      <c r="IM116" s="100"/>
      <c r="IN116" s="100"/>
      <c r="IO116" s="100"/>
      <c r="IP116" s="100"/>
      <c r="IQ116" s="100"/>
      <c r="IR116" s="100"/>
      <c r="IS116" s="100"/>
      <c r="IT116" s="100"/>
      <c r="IU116" s="100"/>
      <c r="IV116" s="100"/>
    </row>
    <row r="117" spans="1:256">
      <c r="A117" s="497" t="s">
        <v>164</v>
      </c>
      <c r="B117" s="498" t="s">
        <v>165</v>
      </c>
      <c r="C117" s="430">
        <v>2</v>
      </c>
      <c r="D117" s="431">
        <v>220395</v>
      </c>
      <c r="E117" s="430"/>
      <c r="F117" s="431"/>
      <c r="G117" s="430">
        <v>1</v>
      </c>
      <c r="H117" s="431">
        <v>-8800</v>
      </c>
      <c r="I117" s="430">
        <v>0</v>
      </c>
      <c r="J117" s="430">
        <v>3</v>
      </c>
      <c r="K117" s="431">
        <v>211595</v>
      </c>
      <c r="L117" s="501">
        <v>5.2283161398130711E-2</v>
      </c>
      <c r="M117" s="501">
        <v>0.1124859392575928</v>
      </c>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c r="EO117" s="100"/>
      <c r="EP117" s="100"/>
      <c r="EQ117" s="100"/>
      <c r="ER117" s="100"/>
      <c r="ES117" s="100"/>
      <c r="ET117" s="100"/>
      <c r="EU117" s="100"/>
      <c r="EV117" s="100"/>
      <c r="EW117" s="100"/>
      <c r="EX117" s="100"/>
      <c r="EY117" s="100"/>
      <c r="EZ117" s="100"/>
      <c r="FA117" s="100"/>
      <c r="FB117" s="100"/>
      <c r="FC117" s="100"/>
      <c r="FD117" s="100"/>
      <c r="FE117" s="100"/>
      <c r="FF117" s="100"/>
      <c r="FG117" s="100"/>
      <c r="FH117" s="100"/>
      <c r="FI117" s="100"/>
      <c r="FJ117" s="100"/>
      <c r="FK117" s="100"/>
      <c r="FL117" s="100"/>
      <c r="FM117" s="100"/>
      <c r="FN117" s="100"/>
      <c r="FO117" s="100"/>
      <c r="FP117" s="100"/>
      <c r="FQ117" s="100"/>
      <c r="FR117" s="100"/>
      <c r="FS117" s="100"/>
      <c r="FT117" s="100"/>
      <c r="FU117" s="100"/>
      <c r="FV117" s="100"/>
      <c r="FW117" s="100"/>
      <c r="FX117" s="100"/>
      <c r="FY117" s="100"/>
      <c r="FZ117" s="100"/>
      <c r="GA117" s="100"/>
      <c r="GB117" s="100"/>
      <c r="GC117" s="100"/>
      <c r="GD117" s="100"/>
      <c r="GE117" s="100"/>
      <c r="GF117" s="100"/>
      <c r="GG117" s="100"/>
      <c r="GH117" s="100"/>
      <c r="GI117" s="100"/>
      <c r="GJ117" s="100"/>
      <c r="GK117" s="100"/>
      <c r="GL117" s="100"/>
      <c r="GM117" s="100"/>
      <c r="GN117" s="100"/>
      <c r="GO117" s="100"/>
      <c r="GP117" s="100"/>
      <c r="GQ117" s="100"/>
      <c r="GR117" s="100"/>
      <c r="GS117" s="100"/>
      <c r="GT117" s="100"/>
      <c r="GU117" s="100"/>
      <c r="GV117" s="100"/>
      <c r="GW117" s="100"/>
      <c r="GX117" s="100"/>
      <c r="GY117" s="100"/>
      <c r="GZ117" s="100"/>
      <c r="HA117" s="100"/>
      <c r="HB117" s="100"/>
      <c r="HC117" s="100"/>
      <c r="HD117" s="100"/>
      <c r="HE117" s="100"/>
      <c r="HF117" s="100"/>
      <c r="HG117" s="100"/>
      <c r="HH117" s="100"/>
      <c r="HI117" s="100"/>
      <c r="HJ117" s="100"/>
      <c r="HK117" s="100"/>
      <c r="HL117" s="100"/>
      <c r="HM117" s="100"/>
      <c r="HN117" s="100"/>
      <c r="HO117" s="100"/>
      <c r="HP117" s="100"/>
      <c r="HQ117" s="100"/>
      <c r="HR117" s="100"/>
      <c r="HS117" s="100"/>
      <c r="HT117" s="100"/>
      <c r="HU117" s="100"/>
      <c r="HV117" s="100"/>
      <c r="HW117" s="100"/>
      <c r="HX117" s="100"/>
      <c r="HY117" s="100"/>
      <c r="HZ117" s="100"/>
      <c r="IA117" s="100"/>
      <c r="IB117" s="100"/>
      <c r="IC117" s="100"/>
      <c r="ID117" s="100"/>
      <c r="IE117" s="100"/>
      <c r="IF117" s="100"/>
      <c r="IG117" s="100"/>
      <c r="IH117" s="100"/>
      <c r="II117" s="100"/>
      <c r="IJ117" s="100"/>
      <c r="IK117" s="100"/>
      <c r="IL117" s="100"/>
      <c r="IM117" s="100"/>
      <c r="IN117" s="100"/>
      <c r="IO117" s="100"/>
      <c r="IP117" s="100"/>
      <c r="IQ117" s="100"/>
      <c r="IR117" s="100"/>
      <c r="IS117" s="100"/>
      <c r="IT117" s="100"/>
      <c r="IU117" s="100"/>
      <c r="IV117" s="100"/>
    </row>
    <row r="118" spans="1:256">
      <c r="A118" s="499" t="s">
        <v>256</v>
      </c>
      <c r="B118" s="500" t="s">
        <v>257</v>
      </c>
      <c r="C118" s="432">
        <v>1</v>
      </c>
      <c r="D118" s="433">
        <v>86839.88</v>
      </c>
      <c r="E118" s="432"/>
      <c r="F118" s="433"/>
      <c r="G118" s="432"/>
      <c r="H118" s="433"/>
      <c r="I118" s="432">
        <v>0</v>
      </c>
      <c r="J118" s="432">
        <v>1</v>
      </c>
      <c r="K118" s="502">
        <v>86839.88</v>
      </c>
      <c r="L118" s="503">
        <v>2.1457328679006137E-2</v>
      </c>
      <c r="M118" s="503">
        <v>3.7495313085864269E-2</v>
      </c>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c r="EO118" s="100"/>
      <c r="EP118" s="100"/>
      <c r="EQ118" s="100"/>
      <c r="ER118" s="100"/>
      <c r="ES118" s="100"/>
      <c r="ET118" s="100"/>
      <c r="EU118" s="100"/>
      <c r="EV118" s="100"/>
      <c r="EW118" s="100"/>
      <c r="EX118" s="100"/>
      <c r="EY118" s="100"/>
      <c r="EZ118" s="100"/>
      <c r="FA118" s="100"/>
      <c r="FB118" s="100"/>
      <c r="FC118" s="100"/>
      <c r="FD118" s="100"/>
      <c r="FE118" s="100"/>
      <c r="FF118" s="100"/>
      <c r="FG118" s="100"/>
      <c r="FH118" s="100"/>
      <c r="FI118" s="100"/>
      <c r="FJ118" s="100"/>
      <c r="FK118" s="100"/>
      <c r="FL118" s="100"/>
      <c r="FM118" s="100"/>
      <c r="FN118" s="100"/>
      <c r="FO118" s="100"/>
      <c r="FP118" s="100"/>
      <c r="FQ118" s="100"/>
      <c r="FR118" s="100"/>
      <c r="FS118" s="100"/>
      <c r="FT118" s="100"/>
      <c r="FU118" s="100"/>
      <c r="FV118" s="100"/>
      <c r="FW118" s="100"/>
      <c r="FX118" s="100"/>
      <c r="FY118" s="100"/>
      <c r="FZ118" s="100"/>
      <c r="GA118" s="100"/>
      <c r="GB118" s="100"/>
      <c r="GC118" s="100"/>
      <c r="GD118" s="100"/>
      <c r="GE118" s="100"/>
      <c r="GF118" s="100"/>
      <c r="GG118" s="100"/>
      <c r="GH118" s="100"/>
      <c r="GI118" s="100"/>
      <c r="GJ118" s="100"/>
      <c r="GK118" s="100"/>
      <c r="GL118" s="100"/>
      <c r="GM118" s="100"/>
      <c r="GN118" s="100"/>
      <c r="GO118" s="100"/>
      <c r="GP118" s="100"/>
      <c r="GQ118" s="100"/>
      <c r="GR118" s="100"/>
      <c r="GS118" s="100"/>
      <c r="GT118" s="100"/>
      <c r="GU118" s="100"/>
      <c r="GV118" s="100"/>
      <c r="GW118" s="100"/>
      <c r="GX118" s="100"/>
      <c r="GY118" s="100"/>
      <c r="GZ118" s="100"/>
      <c r="HA118" s="100"/>
      <c r="HB118" s="100"/>
      <c r="HC118" s="100"/>
      <c r="HD118" s="100"/>
      <c r="HE118" s="100"/>
      <c r="HF118" s="100"/>
      <c r="HG118" s="100"/>
      <c r="HH118" s="100"/>
      <c r="HI118" s="100"/>
      <c r="HJ118" s="100"/>
      <c r="HK118" s="100"/>
      <c r="HL118" s="100"/>
      <c r="HM118" s="100"/>
      <c r="HN118" s="100"/>
      <c r="HO118" s="100"/>
      <c r="HP118" s="100"/>
      <c r="HQ118" s="100"/>
      <c r="HR118" s="100"/>
      <c r="HS118" s="100"/>
      <c r="HT118" s="100"/>
      <c r="HU118" s="100"/>
      <c r="HV118" s="100"/>
      <c r="HW118" s="100"/>
      <c r="HX118" s="100"/>
      <c r="HY118" s="100"/>
      <c r="HZ118" s="100"/>
      <c r="IA118" s="100"/>
      <c r="IB118" s="100"/>
      <c r="IC118" s="100"/>
      <c r="ID118" s="100"/>
      <c r="IE118" s="100"/>
      <c r="IF118" s="100"/>
      <c r="IG118" s="100"/>
      <c r="IH118" s="100"/>
      <c r="II118" s="100"/>
      <c r="IJ118" s="100"/>
      <c r="IK118" s="100"/>
      <c r="IL118" s="100"/>
      <c r="IM118" s="100"/>
      <c r="IN118" s="100"/>
      <c r="IO118" s="100"/>
      <c r="IP118" s="100"/>
      <c r="IQ118" s="100"/>
      <c r="IR118" s="100"/>
      <c r="IS118" s="100"/>
      <c r="IT118" s="100"/>
      <c r="IU118" s="100"/>
      <c r="IV118" s="100"/>
    </row>
    <row r="119" spans="1:256" ht="29.4">
      <c r="A119" s="497" t="s">
        <v>172</v>
      </c>
      <c r="B119" s="498" t="s">
        <v>173</v>
      </c>
      <c r="C119" s="430">
        <v>1</v>
      </c>
      <c r="D119" s="431">
        <v>197854.57</v>
      </c>
      <c r="E119" s="430"/>
      <c r="F119" s="431"/>
      <c r="G119" s="430"/>
      <c r="H119" s="431"/>
      <c r="I119" s="430">
        <v>0</v>
      </c>
      <c r="J119" s="430">
        <v>1</v>
      </c>
      <c r="K119" s="431">
        <v>197854.57</v>
      </c>
      <c r="L119" s="501">
        <v>4.88880286238699E-2</v>
      </c>
      <c r="M119" s="501">
        <v>3.7495313085864269E-2</v>
      </c>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c r="EO119" s="100"/>
      <c r="EP119" s="100"/>
      <c r="EQ119" s="100"/>
      <c r="ER119" s="100"/>
      <c r="ES119" s="100"/>
      <c r="ET119" s="100"/>
      <c r="EU119" s="100"/>
      <c r="EV119" s="100"/>
      <c r="EW119" s="100"/>
      <c r="EX119" s="100"/>
      <c r="EY119" s="100"/>
      <c r="EZ119" s="100"/>
      <c r="FA119" s="100"/>
      <c r="FB119" s="100"/>
      <c r="FC119" s="100"/>
      <c r="FD119" s="100"/>
      <c r="FE119" s="100"/>
      <c r="FF119" s="100"/>
      <c r="FG119" s="100"/>
      <c r="FH119" s="100"/>
      <c r="FI119" s="100"/>
      <c r="FJ119" s="100"/>
      <c r="FK119" s="100"/>
      <c r="FL119" s="100"/>
      <c r="FM119" s="100"/>
      <c r="FN119" s="100"/>
      <c r="FO119" s="100"/>
      <c r="FP119" s="100"/>
      <c r="FQ119" s="100"/>
      <c r="FR119" s="100"/>
      <c r="FS119" s="100"/>
      <c r="FT119" s="100"/>
      <c r="FU119" s="100"/>
      <c r="FV119" s="100"/>
      <c r="FW119" s="100"/>
      <c r="FX119" s="100"/>
      <c r="FY119" s="100"/>
      <c r="FZ119" s="100"/>
      <c r="GA119" s="100"/>
      <c r="GB119" s="100"/>
      <c r="GC119" s="100"/>
      <c r="GD119" s="100"/>
      <c r="GE119" s="100"/>
      <c r="GF119" s="100"/>
      <c r="GG119" s="100"/>
      <c r="GH119" s="100"/>
      <c r="GI119" s="100"/>
      <c r="GJ119" s="100"/>
      <c r="GK119" s="100"/>
      <c r="GL119" s="100"/>
      <c r="GM119" s="100"/>
      <c r="GN119" s="100"/>
      <c r="GO119" s="100"/>
      <c r="GP119" s="100"/>
      <c r="GQ119" s="100"/>
      <c r="GR119" s="100"/>
      <c r="GS119" s="100"/>
      <c r="GT119" s="100"/>
      <c r="GU119" s="100"/>
      <c r="GV119" s="100"/>
      <c r="GW119" s="100"/>
      <c r="GX119" s="100"/>
      <c r="GY119" s="100"/>
      <c r="GZ119" s="100"/>
      <c r="HA119" s="100"/>
      <c r="HB119" s="100"/>
      <c r="HC119" s="100"/>
      <c r="HD119" s="100"/>
      <c r="HE119" s="100"/>
      <c r="HF119" s="100"/>
      <c r="HG119" s="100"/>
      <c r="HH119" s="100"/>
      <c r="HI119" s="100"/>
      <c r="HJ119" s="100"/>
      <c r="HK119" s="100"/>
      <c r="HL119" s="100"/>
      <c r="HM119" s="100"/>
      <c r="HN119" s="100"/>
      <c r="HO119" s="100"/>
      <c r="HP119" s="100"/>
      <c r="HQ119" s="100"/>
      <c r="HR119" s="100"/>
      <c r="HS119" s="100"/>
      <c r="HT119" s="100"/>
      <c r="HU119" s="100"/>
      <c r="HV119" s="100"/>
      <c r="HW119" s="100"/>
      <c r="HX119" s="100"/>
      <c r="HY119" s="100"/>
      <c r="HZ119" s="100"/>
      <c r="IA119" s="100"/>
      <c r="IB119" s="100"/>
      <c r="IC119" s="100"/>
      <c r="ID119" s="100"/>
      <c r="IE119" s="100"/>
      <c r="IF119" s="100"/>
      <c r="IG119" s="100"/>
      <c r="IH119" s="100"/>
      <c r="II119" s="100"/>
      <c r="IJ119" s="100"/>
      <c r="IK119" s="100"/>
      <c r="IL119" s="100"/>
      <c r="IM119" s="100"/>
      <c r="IN119" s="100"/>
      <c r="IO119" s="100"/>
      <c r="IP119" s="100"/>
      <c r="IQ119" s="100"/>
      <c r="IR119" s="100"/>
      <c r="IS119" s="100"/>
      <c r="IT119" s="100"/>
      <c r="IU119" s="100"/>
      <c r="IV119" s="100"/>
    </row>
    <row r="120" spans="1:256">
      <c r="A120" s="499" t="s">
        <v>526</v>
      </c>
      <c r="B120" s="500" t="s">
        <v>527</v>
      </c>
      <c r="C120" s="432">
        <v>3</v>
      </c>
      <c r="D120" s="433">
        <v>433771.16</v>
      </c>
      <c r="E120" s="432"/>
      <c r="F120" s="433"/>
      <c r="G120" s="432"/>
      <c r="H120" s="433"/>
      <c r="I120" s="432">
        <v>0</v>
      </c>
      <c r="J120" s="432">
        <v>3</v>
      </c>
      <c r="K120" s="502">
        <v>433771.16</v>
      </c>
      <c r="L120" s="503">
        <v>0.10718082926408649</v>
      </c>
      <c r="M120" s="503">
        <v>0.1124859392575928</v>
      </c>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c r="EO120" s="100"/>
      <c r="EP120" s="100"/>
      <c r="EQ120" s="100"/>
      <c r="ER120" s="100"/>
      <c r="ES120" s="100"/>
      <c r="ET120" s="100"/>
      <c r="EU120" s="100"/>
      <c r="EV120" s="100"/>
      <c r="EW120" s="100"/>
      <c r="EX120" s="100"/>
      <c r="EY120" s="100"/>
      <c r="EZ120" s="100"/>
      <c r="FA120" s="100"/>
      <c r="FB120" s="100"/>
      <c r="FC120" s="100"/>
      <c r="FD120" s="100"/>
      <c r="FE120" s="100"/>
      <c r="FF120" s="100"/>
      <c r="FG120" s="100"/>
      <c r="FH120" s="100"/>
      <c r="FI120" s="100"/>
      <c r="FJ120" s="100"/>
      <c r="FK120" s="100"/>
      <c r="FL120" s="100"/>
      <c r="FM120" s="100"/>
      <c r="FN120" s="100"/>
      <c r="FO120" s="100"/>
      <c r="FP120" s="100"/>
      <c r="FQ120" s="100"/>
      <c r="FR120" s="100"/>
      <c r="FS120" s="100"/>
      <c r="FT120" s="100"/>
      <c r="FU120" s="100"/>
      <c r="FV120" s="100"/>
      <c r="FW120" s="100"/>
      <c r="FX120" s="100"/>
      <c r="FY120" s="100"/>
      <c r="FZ120" s="100"/>
      <c r="GA120" s="100"/>
      <c r="GB120" s="100"/>
      <c r="GC120" s="100"/>
      <c r="GD120" s="100"/>
      <c r="GE120" s="100"/>
      <c r="GF120" s="100"/>
      <c r="GG120" s="100"/>
      <c r="GH120" s="100"/>
      <c r="GI120" s="100"/>
      <c r="GJ120" s="100"/>
      <c r="GK120" s="100"/>
      <c r="GL120" s="100"/>
      <c r="GM120" s="100"/>
      <c r="GN120" s="100"/>
      <c r="GO120" s="100"/>
      <c r="GP120" s="100"/>
      <c r="GQ120" s="100"/>
      <c r="GR120" s="100"/>
      <c r="GS120" s="100"/>
      <c r="GT120" s="100"/>
      <c r="GU120" s="100"/>
      <c r="GV120" s="100"/>
      <c r="GW120" s="100"/>
      <c r="GX120" s="100"/>
      <c r="GY120" s="100"/>
      <c r="GZ120" s="100"/>
      <c r="HA120" s="100"/>
      <c r="HB120" s="100"/>
      <c r="HC120" s="100"/>
      <c r="HD120" s="100"/>
      <c r="HE120" s="100"/>
      <c r="HF120" s="100"/>
      <c r="HG120" s="100"/>
      <c r="HH120" s="100"/>
      <c r="HI120" s="100"/>
      <c r="HJ120" s="100"/>
      <c r="HK120" s="100"/>
      <c r="HL120" s="100"/>
      <c r="HM120" s="100"/>
      <c r="HN120" s="100"/>
      <c r="HO120" s="100"/>
      <c r="HP120" s="100"/>
      <c r="HQ120" s="100"/>
      <c r="HR120" s="100"/>
      <c r="HS120" s="100"/>
      <c r="HT120" s="100"/>
      <c r="HU120" s="100"/>
      <c r="HV120" s="100"/>
      <c r="HW120" s="100"/>
      <c r="HX120" s="100"/>
      <c r="HY120" s="100"/>
      <c r="HZ120" s="100"/>
      <c r="IA120" s="100"/>
      <c r="IB120" s="100"/>
      <c r="IC120" s="100"/>
      <c r="ID120" s="100"/>
      <c r="IE120" s="100"/>
      <c r="IF120" s="100"/>
      <c r="IG120" s="100"/>
      <c r="IH120" s="100"/>
      <c r="II120" s="100"/>
      <c r="IJ120" s="100"/>
      <c r="IK120" s="100"/>
      <c r="IL120" s="100"/>
      <c r="IM120" s="100"/>
      <c r="IN120" s="100"/>
      <c r="IO120" s="100"/>
      <c r="IP120" s="100"/>
      <c r="IQ120" s="100"/>
      <c r="IR120" s="100"/>
      <c r="IS120" s="100"/>
      <c r="IT120" s="100"/>
      <c r="IU120" s="100"/>
      <c r="IV120" s="100"/>
    </row>
    <row r="121" spans="1:256">
      <c r="A121" s="497" t="s">
        <v>480</v>
      </c>
      <c r="B121" s="498" t="s">
        <v>481</v>
      </c>
      <c r="C121" s="430">
        <v>2</v>
      </c>
      <c r="D121" s="431">
        <v>260960</v>
      </c>
      <c r="E121" s="430"/>
      <c r="F121" s="431"/>
      <c r="G121" s="430"/>
      <c r="H121" s="431"/>
      <c r="I121" s="430">
        <v>0</v>
      </c>
      <c r="J121" s="430">
        <v>2</v>
      </c>
      <c r="K121" s="431">
        <v>260960</v>
      </c>
      <c r="L121" s="501">
        <v>6.4480794907517625E-2</v>
      </c>
      <c r="M121" s="501">
        <v>7.4990626171728539E-2</v>
      </c>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c r="EO121" s="100"/>
      <c r="EP121" s="100"/>
      <c r="EQ121" s="100"/>
      <c r="ER121" s="100"/>
      <c r="ES121" s="100"/>
      <c r="ET121" s="100"/>
      <c r="EU121" s="100"/>
      <c r="EV121" s="100"/>
      <c r="EW121" s="100"/>
      <c r="EX121" s="100"/>
      <c r="EY121" s="100"/>
      <c r="EZ121" s="100"/>
      <c r="FA121" s="100"/>
      <c r="FB121" s="100"/>
      <c r="FC121" s="100"/>
      <c r="FD121" s="100"/>
      <c r="FE121" s="100"/>
      <c r="FF121" s="100"/>
      <c r="FG121" s="100"/>
      <c r="FH121" s="100"/>
      <c r="FI121" s="100"/>
      <c r="FJ121" s="100"/>
      <c r="FK121" s="100"/>
      <c r="FL121" s="100"/>
      <c r="FM121" s="100"/>
      <c r="FN121" s="100"/>
      <c r="FO121" s="100"/>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c r="GL121" s="100"/>
      <c r="GM121" s="100"/>
      <c r="GN121" s="100"/>
      <c r="GO121" s="100"/>
      <c r="GP121" s="100"/>
      <c r="GQ121" s="100"/>
      <c r="GR121" s="100"/>
      <c r="GS121" s="100"/>
      <c r="GT121" s="100"/>
      <c r="GU121" s="100"/>
      <c r="GV121" s="100"/>
      <c r="GW121" s="100"/>
      <c r="GX121" s="100"/>
      <c r="GY121" s="100"/>
      <c r="GZ121" s="100"/>
      <c r="HA121" s="100"/>
      <c r="HB121" s="100"/>
      <c r="HC121" s="100"/>
      <c r="HD121" s="100"/>
      <c r="HE121" s="100"/>
      <c r="HF121" s="100"/>
      <c r="HG121" s="100"/>
      <c r="HH121" s="100"/>
      <c r="HI121" s="100"/>
      <c r="HJ121" s="100"/>
      <c r="HK121" s="100"/>
      <c r="HL121" s="100"/>
      <c r="HM121" s="100"/>
      <c r="HN121" s="100"/>
      <c r="HO121" s="100"/>
      <c r="HP121" s="100"/>
      <c r="HQ121" s="100"/>
      <c r="HR121" s="100"/>
      <c r="HS121" s="100"/>
      <c r="HT121" s="100"/>
      <c r="HU121" s="100"/>
      <c r="HV121" s="100"/>
      <c r="HW121" s="100"/>
      <c r="HX121" s="100"/>
      <c r="HY121" s="100"/>
      <c r="HZ121" s="100"/>
      <c r="IA121" s="100"/>
      <c r="IB121" s="100"/>
      <c r="IC121" s="100"/>
      <c r="ID121" s="100"/>
      <c r="IE121" s="100"/>
      <c r="IF121" s="100"/>
      <c r="IG121" s="100"/>
      <c r="IH121" s="100"/>
      <c r="II121" s="100"/>
      <c r="IJ121" s="100"/>
      <c r="IK121" s="100"/>
      <c r="IL121" s="100"/>
      <c r="IM121" s="100"/>
      <c r="IN121" s="100"/>
      <c r="IO121" s="100"/>
      <c r="IP121" s="100"/>
      <c r="IQ121" s="100"/>
      <c r="IR121" s="100"/>
      <c r="IS121" s="100"/>
      <c r="IT121" s="100"/>
      <c r="IU121" s="100"/>
      <c r="IV121" s="100"/>
    </row>
    <row r="122" spans="1:256" ht="19.8">
      <c r="A122" s="499" t="s">
        <v>174</v>
      </c>
      <c r="B122" s="500" t="s">
        <v>175</v>
      </c>
      <c r="C122" s="432">
        <v>2</v>
      </c>
      <c r="D122" s="433">
        <v>215708</v>
      </c>
      <c r="E122" s="432"/>
      <c r="F122" s="433"/>
      <c r="G122" s="432"/>
      <c r="H122" s="433"/>
      <c r="I122" s="432">
        <v>0</v>
      </c>
      <c r="J122" s="432">
        <v>2</v>
      </c>
      <c r="K122" s="502">
        <v>215708</v>
      </c>
      <c r="L122" s="503">
        <v>5.3299445539204515E-2</v>
      </c>
      <c r="M122" s="503">
        <v>7.4990626171728539E-2</v>
      </c>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EK122" s="100"/>
      <c r="EL122" s="100"/>
      <c r="EM122" s="100"/>
      <c r="EN122" s="100"/>
      <c r="EO122" s="100"/>
      <c r="EP122" s="100"/>
      <c r="EQ122" s="100"/>
      <c r="ER122" s="100"/>
      <c r="ES122" s="100"/>
      <c r="ET122" s="100"/>
      <c r="EU122" s="100"/>
      <c r="EV122" s="100"/>
      <c r="EW122" s="100"/>
      <c r="EX122" s="100"/>
      <c r="EY122" s="100"/>
      <c r="EZ122" s="100"/>
      <c r="FA122" s="100"/>
      <c r="FB122" s="100"/>
      <c r="FC122" s="100"/>
      <c r="FD122" s="100"/>
      <c r="FE122" s="100"/>
      <c r="FF122" s="100"/>
      <c r="FG122" s="100"/>
      <c r="FH122" s="100"/>
      <c r="FI122" s="100"/>
      <c r="FJ122" s="100"/>
      <c r="FK122" s="100"/>
      <c r="FL122" s="100"/>
      <c r="FM122" s="100"/>
      <c r="FN122" s="100"/>
      <c r="FO122" s="100"/>
      <c r="FP122" s="100"/>
      <c r="FQ122" s="100"/>
      <c r="FR122" s="100"/>
      <c r="FS122" s="100"/>
      <c r="FT122" s="100"/>
      <c r="FU122" s="100"/>
      <c r="FV122" s="100"/>
      <c r="FW122" s="100"/>
      <c r="FX122" s="100"/>
      <c r="FY122" s="100"/>
      <c r="FZ122" s="100"/>
      <c r="GA122" s="100"/>
      <c r="GB122" s="100"/>
      <c r="GC122" s="100"/>
      <c r="GD122" s="100"/>
      <c r="GE122" s="100"/>
      <c r="GF122" s="100"/>
      <c r="GG122" s="100"/>
      <c r="GH122" s="100"/>
      <c r="GI122" s="100"/>
      <c r="GJ122" s="100"/>
      <c r="GK122" s="100"/>
      <c r="GL122" s="100"/>
      <c r="GM122" s="100"/>
      <c r="GN122" s="100"/>
      <c r="GO122" s="100"/>
      <c r="GP122" s="100"/>
      <c r="GQ122" s="100"/>
      <c r="GR122" s="100"/>
      <c r="GS122" s="100"/>
      <c r="GT122" s="100"/>
      <c r="GU122" s="100"/>
      <c r="GV122" s="100"/>
      <c r="GW122" s="100"/>
      <c r="GX122" s="100"/>
      <c r="GY122" s="100"/>
      <c r="GZ122" s="100"/>
      <c r="HA122" s="100"/>
      <c r="HB122" s="100"/>
      <c r="HC122" s="100"/>
      <c r="HD122" s="100"/>
      <c r="HE122" s="100"/>
      <c r="HF122" s="100"/>
      <c r="HG122" s="100"/>
      <c r="HH122" s="100"/>
      <c r="HI122" s="100"/>
      <c r="HJ122" s="100"/>
      <c r="HK122" s="100"/>
      <c r="HL122" s="100"/>
      <c r="HM122" s="100"/>
      <c r="HN122" s="100"/>
      <c r="HO122" s="100"/>
      <c r="HP122" s="100"/>
      <c r="HQ122" s="100"/>
      <c r="HR122" s="100"/>
      <c r="HS122" s="100"/>
      <c r="HT122" s="100"/>
      <c r="HU122" s="100"/>
      <c r="HV122" s="100"/>
      <c r="HW122" s="100"/>
      <c r="HX122" s="100"/>
      <c r="HY122" s="100"/>
      <c r="HZ122" s="100"/>
      <c r="IA122" s="100"/>
      <c r="IB122" s="100"/>
      <c r="IC122" s="100"/>
      <c r="ID122" s="100"/>
      <c r="IE122" s="100"/>
      <c r="IF122" s="100"/>
      <c r="IG122" s="100"/>
      <c r="IH122" s="100"/>
      <c r="II122" s="100"/>
      <c r="IJ122" s="100"/>
      <c r="IK122" s="100"/>
      <c r="IL122" s="100"/>
      <c r="IM122" s="100"/>
      <c r="IN122" s="100"/>
      <c r="IO122" s="100"/>
      <c r="IP122" s="100"/>
      <c r="IQ122" s="100"/>
      <c r="IR122" s="100"/>
      <c r="IS122" s="100"/>
      <c r="IT122" s="100"/>
      <c r="IU122" s="100"/>
      <c r="IV122" s="100"/>
    </row>
    <row r="123" spans="1:256">
      <c r="A123" s="497" t="s">
        <v>482</v>
      </c>
      <c r="B123" s="498" t="s">
        <v>483</v>
      </c>
      <c r="C123" s="430">
        <v>1</v>
      </c>
      <c r="D123" s="431">
        <v>130000</v>
      </c>
      <c r="E123" s="430"/>
      <c r="F123" s="431"/>
      <c r="G123" s="430"/>
      <c r="H123" s="431"/>
      <c r="I123" s="430">
        <v>0</v>
      </c>
      <c r="J123" s="430">
        <v>1</v>
      </c>
      <c r="K123" s="431">
        <v>130000</v>
      </c>
      <c r="L123" s="501">
        <v>3.212179390702518E-2</v>
      </c>
      <c r="M123" s="501">
        <v>3.7495313085864269E-2</v>
      </c>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EK123" s="100"/>
      <c r="EL123" s="100"/>
      <c r="EM123" s="100"/>
      <c r="EN123" s="100"/>
      <c r="EO123" s="100"/>
      <c r="EP123" s="100"/>
      <c r="EQ123" s="100"/>
      <c r="ER123" s="100"/>
      <c r="ES123" s="100"/>
      <c r="ET123" s="100"/>
      <c r="EU123" s="100"/>
      <c r="EV123" s="100"/>
      <c r="EW123" s="100"/>
      <c r="EX123" s="100"/>
      <c r="EY123" s="100"/>
      <c r="EZ123" s="100"/>
      <c r="FA123" s="100"/>
      <c r="FB123" s="100"/>
      <c r="FC123" s="100"/>
      <c r="FD123" s="100"/>
      <c r="FE123" s="100"/>
      <c r="FF123" s="100"/>
      <c r="FG123" s="100"/>
      <c r="FH123" s="100"/>
      <c r="FI123" s="100"/>
      <c r="FJ123" s="100"/>
      <c r="FK123" s="100"/>
      <c r="FL123" s="100"/>
      <c r="FM123" s="100"/>
      <c r="FN123" s="100"/>
      <c r="FO123" s="100"/>
      <c r="FP123" s="100"/>
      <c r="FQ123" s="100"/>
      <c r="FR123" s="100"/>
      <c r="FS123" s="100"/>
      <c r="FT123" s="100"/>
      <c r="FU123" s="100"/>
      <c r="FV123" s="100"/>
      <c r="FW123" s="100"/>
      <c r="FX123" s="100"/>
      <c r="FY123" s="100"/>
      <c r="FZ123" s="100"/>
      <c r="GA123" s="100"/>
      <c r="GB123" s="100"/>
      <c r="GC123" s="100"/>
      <c r="GD123" s="100"/>
      <c r="GE123" s="100"/>
      <c r="GF123" s="100"/>
      <c r="GG123" s="100"/>
      <c r="GH123" s="100"/>
      <c r="GI123" s="100"/>
      <c r="GJ123" s="100"/>
      <c r="GK123" s="100"/>
      <c r="GL123" s="100"/>
      <c r="GM123" s="100"/>
      <c r="GN123" s="100"/>
      <c r="GO123" s="100"/>
      <c r="GP123" s="100"/>
      <c r="GQ123" s="100"/>
      <c r="GR123" s="100"/>
      <c r="GS123" s="100"/>
      <c r="GT123" s="100"/>
      <c r="GU123" s="100"/>
      <c r="GV123" s="100"/>
      <c r="GW123" s="100"/>
      <c r="GX123" s="100"/>
      <c r="GY123" s="100"/>
      <c r="GZ123" s="100"/>
      <c r="HA123" s="100"/>
      <c r="HB123" s="100"/>
      <c r="HC123" s="100"/>
      <c r="HD123" s="100"/>
      <c r="HE123" s="100"/>
      <c r="HF123" s="100"/>
      <c r="HG123" s="100"/>
      <c r="HH123" s="100"/>
      <c r="HI123" s="100"/>
      <c r="HJ123" s="100"/>
      <c r="HK123" s="100"/>
      <c r="HL123" s="100"/>
      <c r="HM123" s="100"/>
      <c r="HN123" s="100"/>
      <c r="HO123" s="100"/>
      <c r="HP123" s="100"/>
      <c r="HQ123" s="100"/>
      <c r="HR123" s="100"/>
      <c r="HS123" s="100"/>
      <c r="HT123" s="100"/>
      <c r="HU123" s="100"/>
      <c r="HV123" s="100"/>
      <c r="HW123" s="100"/>
      <c r="HX123" s="100"/>
      <c r="HY123" s="100"/>
      <c r="HZ123" s="100"/>
      <c r="IA123" s="100"/>
      <c r="IB123" s="100"/>
      <c r="IC123" s="100"/>
      <c r="ID123" s="100"/>
      <c r="IE123" s="100"/>
      <c r="IF123" s="100"/>
      <c r="IG123" s="100"/>
      <c r="IH123" s="100"/>
      <c r="II123" s="100"/>
      <c r="IJ123" s="100"/>
      <c r="IK123" s="100"/>
      <c r="IL123" s="100"/>
      <c r="IM123" s="100"/>
      <c r="IN123" s="100"/>
      <c r="IO123" s="100"/>
      <c r="IP123" s="100"/>
      <c r="IQ123" s="100"/>
      <c r="IR123" s="100"/>
      <c r="IS123" s="100"/>
      <c r="IT123" s="100"/>
      <c r="IU123" s="100"/>
      <c r="IV123" s="100"/>
    </row>
    <row r="124" spans="1:256">
      <c r="A124" s="499" t="s">
        <v>665</v>
      </c>
      <c r="B124" s="500" t="s">
        <v>666</v>
      </c>
      <c r="C124" s="432">
        <v>1</v>
      </c>
      <c r="D124" s="433">
        <v>121200</v>
      </c>
      <c r="E124" s="432"/>
      <c r="F124" s="433"/>
      <c r="G124" s="432"/>
      <c r="H124" s="433"/>
      <c r="I124" s="432">
        <v>0</v>
      </c>
      <c r="J124" s="432">
        <v>1</v>
      </c>
      <c r="K124" s="502">
        <v>121200</v>
      </c>
      <c r="L124" s="503">
        <v>2.9947395550241934E-2</v>
      </c>
      <c r="M124" s="503">
        <v>3.7495313085864269E-2</v>
      </c>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c r="EO124" s="100"/>
      <c r="EP124" s="100"/>
      <c r="EQ124" s="100"/>
      <c r="ER124" s="100"/>
      <c r="ES124" s="100"/>
      <c r="ET124" s="100"/>
      <c r="EU124" s="100"/>
      <c r="EV124" s="100"/>
      <c r="EW124" s="100"/>
      <c r="EX124" s="100"/>
      <c r="EY124" s="100"/>
      <c r="EZ124" s="100"/>
      <c r="FA124" s="100"/>
      <c r="FB124" s="100"/>
      <c r="FC124" s="100"/>
      <c r="FD124" s="100"/>
      <c r="FE124" s="100"/>
      <c r="FF124" s="100"/>
      <c r="FG124" s="100"/>
      <c r="FH124" s="100"/>
      <c r="FI124" s="100"/>
      <c r="FJ124" s="100"/>
      <c r="FK124" s="100"/>
      <c r="FL124" s="100"/>
      <c r="FM124" s="100"/>
      <c r="FN124" s="100"/>
      <c r="FO124" s="10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c r="GJ124" s="100"/>
      <c r="GK124" s="100"/>
      <c r="GL124" s="100"/>
      <c r="GM124" s="100"/>
      <c r="GN124" s="100"/>
      <c r="GO124" s="100"/>
      <c r="GP124" s="100"/>
      <c r="GQ124" s="100"/>
      <c r="GR124" s="100"/>
      <c r="GS124" s="100"/>
      <c r="GT124" s="100"/>
      <c r="GU124" s="100"/>
      <c r="GV124" s="100"/>
      <c r="GW124" s="100"/>
      <c r="GX124" s="100"/>
      <c r="GY124" s="100"/>
      <c r="GZ124" s="100"/>
      <c r="HA124" s="100"/>
      <c r="HB124" s="100"/>
      <c r="HC124" s="100"/>
      <c r="HD124" s="100"/>
      <c r="HE124" s="100"/>
      <c r="HF124" s="100"/>
      <c r="HG124" s="100"/>
      <c r="HH124" s="100"/>
      <c r="HI124" s="100"/>
      <c r="HJ124" s="100"/>
      <c r="HK124" s="100"/>
      <c r="HL124" s="100"/>
      <c r="HM124" s="100"/>
      <c r="HN124" s="100"/>
      <c r="HO124" s="100"/>
      <c r="HP124" s="100"/>
      <c r="HQ124" s="100"/>
      <c r="HR124" s="100"/>
      <c r="HS124" s="100"/>
      <c r="HT124" s="100"/>
      <c r="HU124" s="100"/>
      <c r="HV124" s="100"/>
      <c r="HW124" s="100"/>
      <c r="HX124" s="100"/>
      <c r="HY124" s="100"/>
      <c r="HZ124" s="100"/>
      <c r="IA124" s="100"/>
      <c r="IB124" s="100"/>
      <c r="IC124" s="100"/>
      <c r="ID124" s="100"/>
      <c r="IE124" s="100"/>
      <c r="IF124" s="100"/>
      <c r="IG124" s="100"/>
      <c r="IH124" s="100"/>
      <c r="II124" s="100"/>
      <c r="IJ124" s="100"/>
      <c r="IK124" s="100"/>
      <c r="IL124" s="100"/>
      <c r="IM124" s="100"/>
      <c r="IN124" s="100"/>
      <c r="IO124" s="100"/>
      <c r="IP124" s="100"/>
      <c r="IQ124" s="100"/>
      <c r="IR124" s="100"/>
      <c r="IS124" s="100"/>
      <c r="IT124" s="100"/>
      <c r="IU124" s="100"/>
      <c r="IV124" s="100"/>
    </row>
    <row r="125" spans="1:256">
      <c r="A125" s="497" t="s">
        <v>258</v>
      </c>
      <c r="B125" s="498" t="s">
        <v>259</v>
      </c>
      <c r="C125" s="430">
        <v>2</v>
      </c>
      <c r="D125" s="431">
        <v>289000</v>
      </c>
      <c r="E125" s="430"/>
      <c r="F125" s="431"/>
      <c r="G125" s="430"/>
      <c r="H125" s="431"/>
      <c r="I125" s="430">
        <v>0</v>
      </c>
      <c r="J125" s="430">
        <v>2</v>
      </c>
      <c r="K125" s="431">
        <v>289000</v>
      </c>
      <c r="L125" s="501">
        <v>7.1409218762540583E-2</v>
      </c>
      <c r="M125" s="501">
        <v>7.4990626171728539E-2</v>
      </c>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row>
    <row r="126" spans="1:256">
      <c r="A126" s="499" t="s">
        <v>260</v>
      </c>
      <c r="B126" s="500" t="s">
        <v>261</v>
      </c>
      <c r="C126" s="432">
        <v>2</v>
      </c>
      <c r="D126" s="433">
        <v>331605</v>
      </c>
      <c r="E126" s="432"/>
      <c r="F126" s="433"/>
      <c r="G126" s="432"/>
      <c r="H126" s="433"/>
      <c r="I126" s="432">
        <v>0</v>
      </c>
      <c r="J126" s="432">
        <v>2</v>
      </c>
      <c r="K126" s="502">
        <v>331605</v>
      </c>
      <c r="L126" s="503">
        <v>8.1936518988762183E-2</v>
      </c>
      <c r="M126" s="503">
        <v>7.4990626171728539E-2</v>
      </c>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EK126" s="100"/>
      <c r="EL126" s="100"/>
      <c r="EM126" s="100"/>
      <c r="EN126" s="100"/>
      <c r="EO126" s="100"/>
      <c r="EP126" s="100"/>
      <c r="EQ126" s="100"/>
      <c r="ER126" s="100"/>
      <c r="ES126" s="100"/>
      <c r="ET126" s="100"/>
      <c r="EU126" s="100"/>
      <c r="EV126" s="100"/>
      <c r="EW126" s="100"/>
      <c r="EX126" s="100"/>
      <c r="EY126" s="100"/>
      <c r="EZ126" s="100"/>
      <c r="FA126" s="100"/>
      <c r="FB126" s="100"/>
      <c r="FC126" s="100"/>
      <c r="FD126" s="100"/>
      <c r="FE126" s="100"/>
      <c r="FF126" s="100"/>
      <c r="FG126" s="100"/>
      <c r="FH126" s="100"/>
      <c r="FI126" s="100"/>
      <c r="FJ126" s="100"/>
      <c r="FK126" s="100"/>
      <c r="FL126" s="100"/>
      <c r="FM126" s="100"/>
      <c r="FN126" s="100"/>
      <c r="FO126" s="100"/>
      <c r="FP126" s="100"/>
      <c r="FQ126" s="100"/>
      <c r="FR126" s="100"/>
      <c r="FS126" s="100"/>
      <c r="FT126" s="100"/>
      <c r="FU126" s="100"/>
      <c r="FV126" s="100"/>
      <c r="FW126" s="100"/>
      <c r="FX126" s="100"/>
      <c r="FY126" s="100"/>
      <c r="FZ126" s="100"/>
      <c r="GA126" s="100"/>
      <c r="GB126" s="100"/>
      <c r="GC126" s="100"/>
      <c r="GD126" s="100"/>
      <c r="GE126" s="100"/>
      <c r="GF126" s="100"/>
      <c r="GG126" s="100"/>
      <c r="GH126" s="100"/>
      <c r="GI126" s="100"/>
      <c r="GJ126" s="100"/>
      <c r="GK126" s="100"/>
      <c r="GL126" s="100"/>
      <c r="GM126" s="100"/>
      <c r="GN126" s="100"/>
      <c r="GO126" s="100"/>
      <c r="GP126" s="100"/>
      <c r="GQ126" s="100"/>
      <c r="GR126" s="100"/>
      <c r="GS126" s="100"/>
      <c r="GT126" s="100"/>
      <c r="GU126" s="100"/>
      <c r="GV126" s="100"/>
      <c r="GW126" s="100"/>
      <c r="GX126" s="100"/>
      <c r="GY126" s="100"/>
      <c r="GZ126" s="100"/>
      <c r="HA126" s="100"/>
      <c r="HB126" s="100"/>
      <c r="HC126" s="100"/>
      <c r="HD126" s="100"/>
      <c r="HE126" s="100"/>
      <c r="HF126" s="100"/>
      <c r="HG126" s="100"/>
      <c r="HH126" s="100"/>
      <c r="HI126" s="100"/>
      <c r="HJ126" s="100"/>
      <c r="HK126" s="100"/>
      <c r="HL126" s="100"/>
      <c r="HM126" s="100"/>
      <c r="HN126" s="100"/>
      <c r="HO126" s="100"/>
      <c r="HP126" s="100"/>
      <c r="HQ126" s="100"/>
      <c r="HR126" s="100"/>
      <c r="HS126" s="100"/>
      <c r="HT126" s="100"/>
      <c r="HU126" s="100"/>
      <c r="HV126" s="100"/>
      <c r="HW126" s="100"/>
      <c r="HX126" s="100"/>
      <c r="HY126" s="100"/>
      <c r="HZ126" s="100"/>
      <c r="IA126" s="100"/>
      <c r="IB126" s="100"/>
      <c r="IC126" s="100"/>
      <c r="ID126" s="100"/>
      <c r="IE126" s="100"/>
      <c r="IF126" s="100"/>
      <c r="IG126" s="100"/>
      <c r="IH126" s="100"/>
      <c r="II126" s="100"/>
      <c r="IJ126" s="100"/>
      <c r="IK126" s="100"/>
      <c r="IL126" s="100"/>
      <c r="IM126" s="100"/>
      <c r="IN126" s="100"/>
      <c r="IO126" s="100"/>
      <c r="IP126" s="100"/>
      <c r="IQ126" s="100"/>
      <c r="IR126" s="100"/>
      <c r="IS126" s="100"/>
      <c r="IT126" s="100"/>
      <c r="IU126" s="100"/>
      <c r="IV126" s="100"/>
    </row>
    <row r="127" spans="1:256">
      <c r="A127" s="497" t="s">
        <v>180</v>
      </c>
      <c r="B127" s="498" t="s">
        <v>181</v>
      </c>
      <c r="C127" s="430">
        <v>7</v>
      </c>
      <c r="D127" s="431">
        <v>389514.92000000004</v>
      </c>
      <c r="E127" s="430"/>
      <c r="F127" s="431"/>
      <c r="G127" s="430"/>
      <c r="H127" s="431"/>
      <c r="I127" s="430">
        <v>0</v>
      </c>
      <c r="J127" s="430">
        <v>7</v>
      </c>
      <c r="K127" s="431">
        <v>389514.92000000004</v>
      </c>
      <c r="L127" s="501">
        <v>9.6245522953472329E-2</v>
      </c>
      <c r="M127" s="501">
        <v>0.26246719160104987</v>
      </c>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EK127" s="100"/>
      <c r="EL127" s="100"/>
      <c r="EM127" s="100"/>
      <c r="EN127" s="100"/>
      <c r="EO127" s="100"/>
      <c r="EP127" s="100"/>
      <c r="EQ127" s="100"/>
      <c r="ER127" s="100"/>
      <c r="ES127" s="100"/>
      <c r="ET127" s="100"/>
      <c r="EU127" s="100"/>
      <c r="EV127" s="100"/>
      <c r="EW127" s="100"/>
      <c r="EX127" s="100"/>
      <c r="EY127" s="100"/>
      <c r="EZ127" s="100"/>
      <c r="FA127" s="100"/>
      <c r="FB127" s="100"/>
      <c r="FC127" s="100"/>
      <c r="FD127" s="100"/>
      <c r="FE127" s="100"/>
      <c r="FF127" s="100"/>
      <c r="FG127" s="100"/>
      <c r="FH127" s="100"/>
      <c r="FI127" s="100"/>
      <c r="FJ127" s="100"/>
      <c r="FK127" s="100"/>
      <c r="FL127" s="100"/>
      <c r="FM127" s="100"/>
      <c r="FN127" s="100"/>
      <c r="FO127" s="100"/>
      <c r="FP127" s="100"/>
      <c r="FQ127" s="100"/>
      <c r="FR127" s="100"/>
      <c r="FS127" s="100"/>
      <c r="FT127" s="100"/>
      <c r="FU127" s="100"/>
      <c r="FV127" s="100"/>
      <c r="FW127" s="100"/>
      <c r="FX127" s="100"/>
      <c r="FY127" s="100"/>
      <c r="FZ127" s="100"/>
      <c r="GA127" s="100"/>
      <c r="GB127" s="100"/>
      <c r="GC127" s="100"/>
      <c r="GD127" s="100"/>
      <c r="GE127" s="100"/>
      <c r="GF127" s="100"/>
      <c r="GG127" s="100"/>
      <c r="GH127" s="100"/>
      <c r="GI127" s="100"/>
      <c r="GJ127" s="100"/>
      <c r="GK127" s="100"/>
      <c r="GL127" s="100"/>
      <c r="GM127" s="100"/>
      <c r="GN127" s="100"/>
      <c r="GO127" s="100"/>
      <c r="GP127" s="100"/>
      <c r="GQ127" s="100"/>
      <c r="GR127" s="100"/>
      <c r="GS127" s="100"/>
      <c r="GT127" s="100"/>
      <c r="GU127" s="100"/>
      <c r="GV127" s="100"/>
      <c r="GW127" s="100"/>
      <c r="GX127" s="100"/>
      <c r="GY127" s="100"/>
      <c r="GZ127" s="100"/>
      <c r="HA127" s="100"/>
      <c r="HB127" s="100"/>
      <c r="HC127" s="100"/>
      <c r="HD127" s="100"/>
      <c r="HE127" s="100"/>
      <c r="HF127" s="100"/>
      <c r="HG127" s="100"/>
      <c r="HH127" s="100"/>
      <c r="HI127" s="100"/>
      <c r="HJ127" s="100"/>
      <c r="HK127" s="100"/>
      <c r="HL127" s="100"/>
      <c r="HM127" s="100"/>
      <c r="HN127" s="100"/>
      <c r="HO127" s="100"/>
      <c r="HP127" s="100"/>
      <c r="HQ127" s="100"/>
      <c r="HR127" s="100"/>
      <c r="HS127" s="100"/>
      <c r="HT127" s="100"/>
      <c r="HU127" s="100"/>
      <c r="HV127" s="100"/>
      <c r="HW127" s="100"/>
      <c r="HX127" s="100"/>
      <c r="HY127" s="100"/>
      <c r="HZ127" s="100"/>
      <c r="IA127" s="100"/>
      <c r="IB127" s="100"/>
      <c r="IC127" s="100"/>
      <c r="ID127" s="100"/>
      <c r="IE127" s="100"/>
      <c r="IF127" s="100"/>
      <c r="IG127" s="100"/>
      <c r="IH127" s="100"/>
      <c r="II127" s="100"/>
      <c r="IJ127" s="100"/>
      <c r="IK127" s="100"/>
      <c r="IL127" s="100"/>
      <c r="IM127" s="100"/>
      <c r="IN127" s="100"/>
      <c r="IO127" s="100"/>
      <c r="IP127" s="100"/>
      <c r="IQ127" s="100"/>
      <c r="IR127" s="100"/>
      <c r="IS127" s="100"/>
      <c r="IT127" s="100"/>
      <c r="IU127" s="100"/>
      <c r="IV127" s="100"/>
    </row>
    <row r="128" spans="1:256">
      <c r="A128" s="499" t="s">
        <v>583</v>
      </c>
      <c r="B128" s="500" t="s">
        <v>584</v>
      </c>
      <c r="C128" s="432">
        <v>1</v>
      </c>
      <c r="D128" s="433">
        <v>145656</v>
      </c>
      <c r="E128" s="432"/>
      <c r="F128" s="433"/>
      <c r="G128" s="432"/>
      <c r="H128" s="433"/>
      <c r="I128" s="432">
        <v>0</v>
      </c>
      <c r="J128" s="432">
        <v>1</v>
      </c>
      <c r="K128" s="502">
        <v>145656</v>
      </c>
      <c r="L128" s="503">
        <v>3.5990246256320454E-2</v>
      </c>
      <c r="M128" s="503">
        <v>3.7495313085864269E-2</v>
      </c>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EK128" s="100"/>
      <c r="EL128" s="100"/>
      <c r="EM128" s="100"/>
      <c r="EN128" s="100"/>
      <c r="EO128" s="100"/>
      <c r="EP128" s="100"/>
      <c r="EQ128" s="100"/>
      <c r="ER128" s="100"/>
      <c r="ES128" s="100"/>
      <c r="ET128" s="100"/>
      <c r="EU128" s="100"/>
      <c r="EV128" s="100"/>
      <c r="EW128" s="100"/>
      <c r="EX128" s="100"/>
      <c r="EY128" s="100"/>
      <c r="EZ128" s="100"/>
      <c r="FA128" s="100"/>
      <c r="FB128" s="100"/>
      <c r="FC128" s="100"/>
      <c r="FD128" s="100"/>
      <c r="FE128" s="100"/>
      <c r="FF128" s="100"/>
      <c r="FG128" s="100"/>
      <c r="FH128" s="100"/>
      <c r="FI128" s="100"/>
      <c r="FJ128" s="100"/>
      <c r="FK128" s="100"/>
      <c r="FL128" s="100"/>
      <c r="FM128" s="100"/>
      <c r="FN128" s="100"/>
      <c r="FO128" s="100"/>
      <c r="FP128" s="100"/>
      <c r="FQ128" s="100"/>
      <c r="FR128" s="100"/>
      <c r="FS128" s="100"/>
      <c r="FT128" s="100"/>
      <c r="FU128" s="100"/>
      <c r="FV128" s="100"/>
      <c r="FW128" s="100"/>
      <c r="FX128" s="100"/>
      <c r="FY128" s="100"/>
      <c r="FZ128" s="100"/>
      <c r="GA128" s="100"/>
      <c r="GB128" s="100"/>
      <c r="GC128" s="100"/>
      <c r="GD128" s="100"/>
      <c r="GE128" s="100"/>
      <c r="GF128" s="100"/>
      <c r="GG128" s="100"/>
      <c r="GH128" s="100"/>
      <c r="GI128" s="100"/>
      <c r="GJ128" s="100"/>
      <c r="GK128" s="100"/>
      <c r="GL128" s="100"/>
      <c r="GM128" s="100"/>
      <c r="GN128" s="100"/>
      <c r="GO128" s="100"/>
      <c r="GP128" s="100"/>
      <c r="GQ128" s="100"/>
      <c r="GR128" s="100"/>
      <c r="GS128" s="100"/>
      <c r="GT128" s="100"/>
      <c r="GU128" s="100"/>
      <c r="GV128" s="100"/>
      <c r="GW128" s="100"/>
      <c r="GX128" s="100"/>
      <c r="GY128" s="100"/>
      <c r="GZ128" s="100"/>
      <c r="HA128" s="100"/>
      <c r="HB128" s="100"/>
      <c r="HC128" s="100"/>
      <c r="HD128" s="100"/>
      <c r="HE128" s="100"/>
      <c r="HF128" s="100"/>
      <c r="HG128" s="100"/>
      <c r="HH128" s="100"/>
      <c r="HI128" s="100"/>
      <c r="HJ128" s="100"/>
      <c r="HK128" s="100"/>
      <c r="HL128" s="100"/>
      <c r="HM128" s="100"/>
      <c r="HN128" s="100"/>
      <c r="HO128" s="100"/>
      <c r="HP128" s="100"/>
      <c r="HQ128" s="100"/>
      <c r="HR128" s="100"/>
      <c r="HS128" s="100"/>
      <c r="HT128" s="100"/>
      <c r="HU128" s="100"/>
      <c r="HV128" s="100"/>
      <c r="HW128" s="100"/>
      <c r="HX128" s="100"/>
      <c r="HY128" s="100"/>
      <c r="HZ128" s="100"/>
      <c r="IA128" s="100"/>
      <c r="IB128" s="100"/>
      <c r="IC128" s="100"/>
      <c r="ID128" s="100"/>
      <c r="IE128" s="100"/>
      <c r="IF128" s="100"/>
      <c r="IG128" s="100"/>
      <c r="IH128" s="100"/>
      <c r="II128" s="100"/>
      <c r="IJ128" s="100"/>
      <c r="IK128" s="100"/>
      <c r="IL128" s="100"/>
      <c r="IM128" s="100"/>
      <c r="IN128" s="100"/>
      <c r="IO128" s="100"/>
      <c r="IP128" s="100"/>
      <c r="IQ128" s="100"/>
      <c r="IR128" s="100"/>
      <c r="IS128" s="100"/>
      <c r="IT128" s="100"/>
      <c r="IU128" s="100"/>
      <c r="IV128" s="100"/>
    </row>
    <row r="129" spans="1:256" ht="22.5" customHeight="1">
      <c r="A129" s="721" t="s">
        <v>182</v>
      </c>
      <c r="B129" s="721"/>
      <c r="C129" s="490">
        <v>2613</v>
      </c>
      <c r="D129" s="493">
        <v>406100131.8599999</v>
      </c>
      <c r="E129" s="490">
        <v>8</v>
      </c>
      <c r="F129" s="493">
        <v>147243.24</v>
      </c>
      <c r="G129" s="490">
        <v>36</v>
      </c>
      <c r="H129" s="493">
        <v>-1537724.15</v>
      </c>
      <c r="I129" s="490">
        <v>10</v>
      </c>
      <c r="J129" s="490">
        <v>2667</v>
      </c>
      <c r="K129" s="493">
        <v>404709650.95000011</v>
      </c>
      <c r="L129" s="493">
        <v>99.999999999999986</v>
      </c>
      <c r="M129" s="493">
        <v>100</v>
      </c>
      <c r="O129" s="7">
        <f>F129*100/D129</f>
        <v>3.6257865597236753E-2</v>
      </c>
    </row>
    <row r="130" spans="1:256">
      <c r="A130" s="76"/>
      <c r="B130" s="77"/>
      <c r="C130" s="78"/>
      <c r="D130" s="79"/>
      <c r="E130" s="78"/>
      <c r="F130" s="79"/>
      <c r="G130" s="78"/>
      <c r="H130" s="79"/>
      <c r="I130" s="78"/>
      <c r="J130" s="76"/>
      <c r="K130" s="79"/>
      <c r="L130" s="80"/>
      <c r="M130" s="80"/>
      <c r="N130" s="60"/>
      <c r="O130" s="513">
        <f>'Anexa 5'!$I$20+'Anexa 8'!H22</f>
        <v>0</v>
      </c>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c r="DQ130" s="60"/>
      <c r="DR130" s="60"/>
      <c r="DS130" s="60"/>
      <c r="DT130" s="60"/>
      <c r="DU130" s="60"/>
      <c r="DV130" s="60"/>
      <c r="DW130" s="60"/>
      <c r="DX130" s="60"/>
      <c r="DY130" s="60"/>
      <c r="DZ130" s="60"/>
      <c r="EA130" s="60"/>
      <c r="EB130" s="60"/>
      <c r="EC130" s="60"/>
      <c r="ED130" s="60"/>
      <c r="EE130" s="60"/>
      <c r="EF130" s="60"/>
      <c r="EG130" s="60"/>
      <c r="EH130" s="60"/>
      <c r="EI130" s="60"/>
      <c r="EJ130" s="60"/>
      <c r="EK130" s="60"/>
      <c r="EL130" s="60"/>
      <c r="EM130" s="60"/>
      <c r="EN130" s="60"/>
      <c r="EO130" s="60"/>
      <c r="EP130" s="60"/>
      <c r="EQ130" s="60"/>
      <c r="ER130" s="60"/>
      <c r="ES130" s="60"/>
      <c r="ET130" s="60"/>
      <c r="EU130" s="60"/>
      <c r="EV130" s="60"/>
      <c r="EW130" s="60"/>
      <c r="EX130" s="60"/>
      <c r="EY130" s="60"/>
      <c r="EZ130" s="60"/>
      <c r="FA130" s="60"/>
      <c r="FB130" s="60"/>
      <c r="FC130" s="60"/>
      <c r="FD130" s="60"/>
      <c r="FE130" s="60"/>
      <c r="FF130" s="60"/>
      <c r="FG130" s="60"/>
      <c r="FH130" s="60"/>
      <c r="FI130" s="60"/>
      <c r="FJ130" s="60"/>
      <c r="FK130" s="60"/>
      <c r="FL130" s="60"/>
      <c r="FM130" s="60"/>
      <c r="FN130" s="60"/>
      <c r="FO130" s="60"/>
      <c r="FP130" s="60"/>
      <c r="FQ130" s="60"/>
      <c r="FR130" s="60"/>
      <c r="FS130" s="60"/>
      <c r="FT130" s="60"/>
      <c r="FU130" s="60"/>
      <c r="FV130" s="60"/>
      <c r="FW130" s="60"/>
      <c r="FX130" s="60"/>
      <c r="FY130" s="60"/>
      <c r="FZ130" s="60"/>
      <c r="GA130" s="60"/>
      <c r="GB130" s="60"/>
      <c r="GC130" s="60"/>
      <c r="GD130" s="60"/>
      <c r="GE130" s="60"/>
      <c r="GF130" s="60"/>
      <c r="GG130" s="60"/>
      <c r="GH130" s="60"/>
      <c r="GI130" s="60"/>
      <c r="GJ130" s="60"/>
      <c r="GK130" s="60"/>
      <c r="GL130" s="60"/>
      <c r="GM130" s="60"/>
      <c r="GN130" s="60"/>
      <c r="GO130" s="60"/>
      <c r="GP130" s="60"/>
      <c r="GQ130" s="60"/>
      <c r="GR130" s="60"/>
      <c r="GS130" s="60"/>
      <c r="GT130" s="60"/>
      <c r="GU130" s="60"/>
      <c r="GV130" s="60"/>
      <c r="GW130" s="60"/>
      <c r="GX130" s="60"/>
      <c r="GY130" s="60"/>
      <c r="GZ130" s="60"/>
      <c r="HA130" s="60"/>
      <c r="HB130" s="60"/>
      <c r="HC130" s="60"/>
      <c r="HD130" s="60"/>
      <c r="HE130" s="60"/>
      <c r="HF130" s="60"/>
      <c r="HG130" s="60"/>
      <c r="HH130" s="60"/>
      <c r="HI130" s="60"/>
      <c r="HJ130" s="60"/>
      <c r="HK130" s="60"/>
      <c r="HL130" s="60"/>
      <c r="HM130" s="60"/>
      <c r="HN130" s="60"/>
      <c r="HO130" s="60"/>
      <c r="HP130" s="60"/>
      <c r="HQ130" s="60"/>
      <c r="HR130" s="60"/>
      <c r="HS130" s="60"/>
      <c r="HT130" s="60"/>
      <c r="HU130" s="60"/>
      <c r="HV130" s="60"/>
      <c r="HW130" s="60"/>
      <c r="HX130" s="60"/>
      <c r="HY130" s="60"/>
      <c r="HZ130" s="60"/>
      <c r="IA130" s="60"/>
      <c r="IB130" s="60"/>
      <c r="IC130" s="60"/>
      <c r="ID130" s="60"/>
      <c r="IE130" s="60"/>
      <c r="IF130" s="60"/>
      <c r="IG130" s="60"/>
      <c r="IH130" s="60"/>
      <c r="II130" s="60"/>
      <c r="IJ130" s="60"/>
      <c r="IK130" s="60"/>
      <c r="IL130" s="60"/>
      <c r="IM130" s="60"/>
      <c r="IN130" s="60"/>
      <c r="IO130" s="60"/>
      <c r="IP130" s="60"/>
      <c r="IQ130" s="60"/>
      <c r="IR130" s="60"/>
      <c r="IS130" s="60"/>
      <c r="IT130" s="60"/>
      <c r="IU130" s="60"/>
      <c r="IV130" s="60"/>
    </row>
    <row r="131" spans="1:256">
      <c r="A131" s="76"/>
      <c r="B131" s="77" t="s">
        <v>183</v>
      </c>
      <c r="C131" s="78"/>
      <c r="D131" s="79"/>
      <c r="E131" s="78"/>
      <c r="F131" s="79"/>
      <c r="G131" s="78"/>
      <c r="H131" s="79"/>
      <c r="I131" s="78"/>
      <c r="J131" s="76"/>
      <c r="K131" s="79"/>
      <c r="L131" s="80"/>
      <c r="M131" s="8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c r="DQ131" s="60"/>
      <c r="DR131" s="60"/>
      <c r="DS131" s="60"/>
      <c r="DT131" s="60"/>
      <c r="DU131" s="60"/>
      <c r="DV131" s="60"/>
      <c r="DW131" s="60"/>
      <c r="DX131" s="60"/>
      <c r="DY131" s="60"/>
      <c r="DZ131" s="60"/>
      <c r="EA131" s="60"/>
      <c r="EB131" s="60"/>
      <c r="EC131" s="60"/>
      <c r="ED131" s="60"/>
      <c r="EE131" s="60"/>
      <c r="EF131" s="60"/>
      <c r="EG131" s="60"/>
      <c r="EH131" s="60"/>
      <c r="EI131" s="60"/>
      <c r="EJ131" s="60"/>
      <c r="EK131" s="60"/>
      <c r="EL131" s="60"/>
      <c r="EM131" s="60"/>
      <c r="EN131" s="60"/>
      <c r="EO131" s="60"/>
      <c r="EP131" s="60"/>
      <c r="EQ131" s="60"/>
      <c r="ER131" s="60"/>
      <c r="ES131" s="60"/>
      <c r="ET131" s="60"/>
      <c r="EU131" s="60"/>
      <c r="EV131" s="60"/>
      <c r="EW131" s="60"/>
      <c r="EX131" s="60"/>
      <c r="EY131" s="60"/>
      <c r="EZ131" s="60"/>
      <c r="FA131" s="60"/>
      <c r="FB131" s="60"/>
      <c r="FC131" s="60"/>
      <c r="FD131" s="60"/>
      <c r="FE131" s="60"/>
      <c r="FF131" s="60"/>
      <c r="FG131" s="60"/>
      <c r="FH131" s="60"/>
      <c r="FI131" s="60"/>
      <c r="FJ131" s="60"/>
      <c r="FK131" s="60"/>
      <c r="FL131" s="60"/>
      <c r="FM131" s="60"/>
      <c r="FN131" s="60"/>
      <c r="FO131" s="60"/>
      <c r="FP131" s="60"/>
      <c r="FQ131" s="60"/>
      <c r="FR131" s="60"/>
      <c r="FS131" s="60"/>
      <c r="FT131" s="60"/>
      <c r="FU131" s="60"/>
      <c r="FV131" s="60"/>
      <c r="FW131" s="60"/>
      <c r="FX131" s="60"/>
      <c r="FY131" s="60"/>
      <c r="FZ131" s="60"/>
      <c r="GA131" s="60"/>
      <c r="GB131" s="60"/>
      <c r="GC131" s="60"/>
      <c r="GD131" s="60"/>
      <c r="GE131" s="60"/>
      <c r="GF131" s="60"/>
      <c r="GG131" s="60"/>
      <c r="GH131" s="60"/>
      <c r="GI131" s="60"/>
      <c r="GJ131" s="60"/>
      <c r="GK131" s="60"/>
      <c r="GL131" s="60"/>
      <c r="GM131" s="60"/>
      <c r="GN131" s="60"/>
      <c r="GO131" s="60"/>
      <c r="GP131" s="60"/>
      <c r="GQ131" s="60"/>
      <c r="GR131" s="60"/>
      <c r="GS131" s="60"/>
      <c r="GT131" s="60"/>
      <c r="GU131" s="60"/>
      <c r="GV131" s="60"/>
      <c r="GW131" s="60"/>
      <c r="GX131" s="60"/>
      <c r="GY131" s="60"/>
      <c r="GZ131" s="60"/>
      <c r="HA131" s="60"/>
      <c r="HB131" s="60"/>
      <c r="HC131" s="60"/>
      <c r="HD131" s="60"/>
      <c r="HE131" s="60"/>
      <c r="HF131" s="60"/>
      <c r="HG131" s="60"/>
      <c r="HH131" s="60"/>
      <c r="HI131" s="60"/>
      <c r="HJ131" s="60"/>
      <c r="HK131" s="60"/>
      <c r="HL131" s="60"/>
      <c r="HM131" s="60"/>
      <c r="HN131" s="60"/>
      <c r="HO131" s="60"/>
      <c r="HP131" s="60"/>
      <c r="HQ131" s="60"/>
      <c r="HR131" s="60"/>
      <c r="HS131" s="60"/>
      <c r="HT131" s="60"/>
      <c r="HU131" s="60"/>
      <c r="HV131" s="60"/>
      <c r="HW131" s="60"/>
      <c r="HX131" s="60"/>
      <c r="HY131" s="60"/>
      <c r="HZ131" s="60"/>
      <c r="IA131" s="60"/>
      <c r="IB131" s="60"/>
      <c r="IC131" s="60"/>
      <c r="ID131" s="60"/>
      <c r="IE131" s="60"/>
      <c r="IF131" s="60"/>
      <c r="IG131" s="60"/>
      <c r="IH131" s="60"/>
      <c r="II131" s="60"/>
      <c r="IJ131" s="60"/>
      <c r="IK131" s="60"/>
      <c r="IL131" s="60"/>
      <c r="IM131" s="60"/>
      <c r="IN131" s="60"/>
      <c r="IO131" s="60"/>
      <c r="IP131" s="60"/>
      <c r="IQ131" s="60"/>
      <c r="IR131" s="60"/>
      <c r="IS131" s="60"/>
      <c r="IT131" s="60"/>
      <c r="IU131" s="60"/>
      <c r="IV131" s="60"/>
    </row>
    <row r="132" spans="1:256">
      <c r="A132" s="50"/>
      <c r="B132" s="77" t="s">
        <v>184</v>
      </c>
      <c r="C132" s="55">
        <v>945</v>
      </c>
      <c r="D132" s="61">
        <v>84156469.469999984</v>
      </c>
      <c r="E132" s="55">
        <v>6</v>
      </c>
      <c r="F132" s="61">
        <v>104874.6</v>
      </c>
      <c r="G132" s="55">
        <v>21</v>
      </c>
      <c r="H132" s="61">
        <v>-1005226.3700000001</v>
      </c>
      <c r="I132" s="55">
        <v>8</v>
      </c>
      <c r="J132" s="55">
        <v>980</v>
      </c>
      <c r="K132" s="61">
        <v>83256117.700000003</v>
      </c>
      <c r="L132" s="56">
        <v>20.571814263526381</v>
      </c>
      <c r="M132" s="56">
        <v>36.745406824146954</v>
      </c>
      <c r="O132" s="58">
        <f>F132*100/K132</f>
        <v>0.12596623875484889</v>
      </c>
      <c r="P132" s="58">
        <f>H132*100/K132</f>
        <v>-1.2073903969701918</v>
      </c>
    </row>
    <row r="133" spans="1:256">
      <c r="A133" s="50"/>
      <c r="B133" s="77" t="s">
        <v>185</v>
      </c>
      <c r="C133" s="57">
        <v>1494</v>
      </c>
      <c r="D133" s="62">
        <v>298109806.79000002</v>
      </c>
      <c r="E133" s="57">
        <v>2</v>
      </c>
      <c r="F133" s="62">
        <v>42368.639999999999</v>
      </c>
      <c r="G133" s="57">
        <v>11</v>
      </c>
      <c r="H133" s="62">
        <v>-307198.78000000003</v>
      </c>
      <c r="I133" s="57">
        <v>2</v>
      </c>
      <c r="J133" s="57">
        <v>1509</v>
      </c>
      <c r="K133" s="62">
        <v>297844976.65000004</v>
      </c>
      <c r="L133" s="58">
        <v>73.594730432261741</v>
      </c>
      <c r="M133" s="58">
        <v>56.580427446569175</v>
      </c>
      <c r="O133" s="58">
        <f>F133*100/K133</f>
        <v>1.4225064487083064E-2</v>
      </c>
      <c r="P133" s="58">
        <f t="shared" ref="P133:P134" si="0">H133*100/K133</f>
        <v>-0.10314049390901486</v>
      </c>
    </row>
    <row r="134" spans="1:256">
      <c r="A134" s="50"/>
      <c r="B134" s="77" t="s">
        <v>186</v>
      </c>
      <c r="C134" s="55">
        <v>174</v>
      </c>
      <c r="D134" s="61">
        <v>23833855.600000009</v>
      </c>
      <c r="E134" s="55">
        <v>0</v>
      </c>
      <c r="F134" s="61">
        <v>0</v>
      </c>
      <c r="G134" s="55">
        <v>4</v>
      </c>
      <c r="H134" s="61">
        <v>-225299</v>
      </c>
      <c r="I134" s="55">
        <v>0</v>
      </c>
      <c r="J134" s="55">
        <v>178</v>
      </c>
      <c r="K134" s="61">
        <v>23608556.600000009</v>
      </c>
      <c r="L134" s="56">
        <v>5.8334553042118387</v>
      </c>
      <c r="M134" s="56">
        <v>6.6741657292838417</v>
      </c>
      <c r="O134" s="58">
        <f>F134*100/K134</f>
        <v>0</v>
      </c>
      <c r="P134" s="58">
        <f t="shared" si="0"/>
        <v>-0.95431077730520775</v>
      </c>
    </row>
    <row r="135" spans="1:256">
      <c r="A135" s="76"/>
      <c r="B135" s="77"/>
      <c r="C135" s="50"/>
      <c r="D135" s="59"/>
      <c r="E135" s="50"/>
      <c r="F135" s="59"/>
      <c r="G135" s="50"/>
      <c r="H135" s="59"/>
      <c r="I135" s="50"/>
      <c r="J135" s="50"/>
      <c r="K135" s="59"/>
      <c r="L135" s="101"/>
      <c r="M135" s="101"/>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c r="FO135" s="60"/>
      <c r="FP135" s="60"/>
      <c r="FQ135" s="60"/>
      <c r="FR135" s="60"/>
      <c r="FS135" s="60"/>
      <c r="FT135" s="60"/>
      <c r="FU135" s="60"/>
      <c r="FV135" s="60"/>
      <c r="FW135" s="60"/>
      <c r="FX135" s="60"/>
      <c r="FY135" s="60"/>
      <c r="FZ135" s="60"/>
      <c r="GA135" s="60"/>
      <c r="GB135" s="60"/>
      <c r="GC135" s="60"/>
      <c r="GD135" s="60"/>
      <c r="GE135" s="60"/>
      <c r="GF135" s="60"/>
      <c r="GG135" s="60"/>
      <c r="GH135" s="60"/>
      <c r="GI135" s="60"/>
      <c r="GJ135" s="60"/>
      <c r="GK135" s="60"/>
      <c r="GL135" s="60"/>
      <c r="GM135" s="60"/>
      <c r="GN135" s="60"/>
      <c r="GO135" s="60"/>
      <c r="GP135" s="60"/>
      <c r="GQ135" s="60"/>
      <c r="GR135" s="60"/>
      <c r="GS135" s="60"/>
      <c r="GT135" s="60"/>
      <c r="GU135" s="60"/>
      <c r="GV135" s="60"/>
      <c r="GW135" s="60"/>
      <c r="GX135" s="60"/>
      <c r="GY135" s="60"/>
      <c r="GZ135" s="60"/>
      <c r="HA135" s="60"/>
      <c r="HB135" s="60"/>
      <c r="HC135" s="60"/>
      <c r="HD135" s="60"/>
      <c r="HE135" s="60"/>
      <c r="HF135" s="60"/>
      <c r="HG135" s="60"/>
      <c r="HH135" s="60"/>
      <c r="HI135" s="60"/>
      <c r="HJ135" s="60"/>
      <c r="HK135" s="60"/>
      <c r="HL135" s="60"/>
      <c r="HM135" s="60"/>
      <c r="HN135" s="60"/>
      <c r="HO135" s="60"/>
      <c r="HP135" s="60"/>
      <c r="HQ135" s="60"/>
      <c r="HR135" s="60"/>
      <c r="HS135" s="60"/>
      <c r="HT135" s="60"/>
      <c r="HU135" s="60"/>
      <c r="HV135" s="60"/>
      <c r="HW135" s="60"/>
      <c r="HX135" s="60"/>
      <c r="HY135" s="60"/>
      <c r="HZ135" s="60"/>
      <c r="IA135" s="60"/>
      <c r="IB135" s="60"/>
      <c r="IC135" s="60"/>
      <c r="ID135" s="60"/>
      <c r="IE135" s="60"/>
      <c r="IF135" s="60"/>
      <c r="IG135" s="60"/>
      <c r="IH135" s="60"/>
      <c r="II135" s="60"/>
      <c r="IJ135" s="60"/>
      <c r="IK135" s="60"/>
      <c r="IL135" s="60"/>
      <c r="IM135" s="60"/>
      <c r="IN135" s="60"/>
      <c r="IO135" s="60"/>
      <c r="IP135" s="60"/>
      <c r="IQ135" s="60"/>
      <c r="IR135" s="60"/>
      <c r="IS135" s="60"/>
      <c r="IT135" s="60"/>
      <c r="IU135" s="60"/>
      <c r="IV135" s="60"/>
    </row>
    <row r="136" spans="1:256">
      <c r="A136" s="76"/>
      <c r="B136" s="77" t="s">
        <v>187</v>
      </c>
      <c r="C136" s="56">
        <v>36.165327210103328</v>
      </c>
      <c r="D136" s="61">
        <v>20.723083512568845</v>
      </c>
      <c r="E136" s="56">
        <v>75</v>
      </c>
      <c r="F136" s="61">
        <v>71.225409057828401</v>
      </c>
      <c r="G136" s="56">
        <v>58.333333333333336</v>
      </c>
      <c r="H136" s="61">
        <v>65.371046556041946</v>
      </c>
      <c r="I136" s="56">
        <v>80</v>
      </c>
      <c r="J136" s="56">
        <v>36.745406824146983</v>
      </c>
      <c r="K136" s="61">
        <v>20.571814263526392</v>
      </c>
      <c r="L136" s="101"/>
      <c r="M136" s="101"/>
    </row>
    <row r="137" spans="1:256">
      <c r="A137" s="76"/>
      <c r="B137" s="77" t="s">
        <v>188</v>
      </c>
      <c r="C137" s="58">
        <v>57.175660160734786</v>
      </c>
      <c r="D137" s="62">
        <v>73.407956167020217</v>
      </c>
      <c r="E137" s="58">
        <v>25</v>
      </c>
      <c r="F137" s="62">
        <v>28.77459094217161</v>
      </c>
      <c r="G137" s="58">
        <v>30.555555555555557</v>
      </c>
      <c r="H137" s="62">
        <v>19.977495963759175</v>
      </c>
      <c r="I137" s="58">
        <v>20</v>
      </c>
      <c r="J137" s="58">
        <v>56.580427446569182</v>
      </c>
      <c r="K137" s="62">
        <v>73.594730432261755</v>
      </c>
      <c r="L137" s="101"/>
      <c r="M137" s="101"/>
    </row>
    <row r="138" spans="1:256">
      <c r="A138" s="76"/>
      <c r="B138" s="77" t="s">
        <v>189</v>
      </c>
      <c r="C138" s="56">
        <v>6.6590126291618832</v>
      </c>
      <c r="D138" s="61">
        <v>5.8689603204109675</v>
      </c>
      <c r="E138" s="56">
        <v>0</v>
      </c>
      <c r="F138" s="61">
        <v>0</v>
      </c>
      <c r="G138" s="56">
        <v>11.111111111111111</v>
      </c>
      <c r="H138" s="61">
        <v>14.651457480198903</v>
      </c>
      <c r="I138" s="56">
        <v>0</v>
      </c>
      <c r="J138" s="56">
        <v>6.6741657292838399</v>
      </c>
      <c r="K138" s="61">
        <v>5.8334553042118413</v>
      </c>
      <c r="L138" s="101"/>
      <c r="M138" s="101"/>
    </row>
    <row r="139" spans="1:256" ht="71.400000000000006">
      <c r="A139" s="89"/>
      <c r="B139" s="90"/>
      <c r="C139" s="406" t="s">
        <v>190</v>
      </c>
      <c r="D139" s="443" t="s">
        <v>191</v>
      </c>
      <c r="E139" s="406" t="s">
        <v>192</v>
      </c>
      <c r="F139" s="443" t="s">
        <v>193</v>
      </c>
      <c r="G139" s="406" t="s">
        <v>194</v>
      </c>
      <c r="H139" s="443" t="s">
        <v>195</v>
      </c>
      <c r="I139" s="407" t="s">
        <v>196</v>
      </c>
      <c r="J139" s="406" t="s">
        <v>7</v>
      </c>
      <c r="K139" s="408" t="s">
        <v>197</v>
      </c>
      <c r="L139" s="94"/>
      <c r="M139" s="89"/>
    </row>
    <row r="140" spans="1:256">
      <c r="C140" s="3" t="e">
        <f>SUM(#REF!)</f>
        <v>#REF!</v>
      </c>
      <c r="D140" s="5" t="e">
        <f>SUM(#REF!)</f>
        <v>#REF!</v>
      </c>
      <c r="E140" s="3" t="e">
        <f>SUM(#REF!)</f>
        <v>#REF!</v>
      </c>
      <c r="F140" s="5" t="e">
        <f>SUM(#REF!)</f>
        <v>#REF!</v>
      </c>
    </row>
    <row r="141" spans="1:256">
      <c r="C141" s="3">
        <f>SUM(C129:C135)</f>
        <v>5226</v>
      </c>
      <c r="D141" s="5">
        <f>SUM(D129:D135)</f>
        <v>812200263.71999991</v>
      </c>
      <c r="E141" s="3">
        <f>SUM(E129:E135)</f>
        <v>16</v>
      </c>
      <c r="F141" s="5">
        <f>SUM(F129:F135)</f>
        <v>294486.48</v>
      </c>
    </row>
    <row r="142" spans="1:256">
      <c r="D142" s="377"/>
    </row>
    <row r="143" spans="1:256">
      <c r="D143" s="378"/>
    </row>
    <row r="144" spans="1:256">
      <c r="D144" s="377"/>
    </row>
    <row r="145" spans="4:4">
      <c r="D145" s="378"/>
    </row>
    <row r="146" spans="4:4">
      <c r="D146" s="377"/>
    </row>
    <row r="147" spans="4:4">
      <c r="D147" s="378"/>
    </row>
  </sheetData>
  <mergeCells count="14">
    <mergeCell ref="K5:K6"/>
    <mergeCell ref="L5:L6"/>
    <mergeCell ref="M5:M6"/>
    <mergeCell ref="A129:B129"/>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3" fitToHeight="0" orientation="landscape" r:id="rId1"/>
  <drawing r:id="rId2"/>
</worksheet>
</file>

<file path=xl/worksheets/sheet12.xml><?xml version="1.0" encoding="utf-8"?>
<worksheet xmlns="http://schemas.openxmlformats.org/spreadsheetml/2006/main" xmlns:r="http://schemas.openxmlformats.org/officeDocument/2006/relationships">
  <sheetPr>
    <tabColor rgb="FF16365C"/>
    <pageSetUpPr fitToPage="1"/>
  </sheetPr>
  <dimension ref="A1:P206"/>
  <sheetViews>
    <sheetView view="pageBreakPreview" zoomScaleNormal="85" zoomScaleSheetLayoutView="100" workbookViewId="0">
      <pane ySplit="7" topLeftCell="A101" activePane="bottomLeft" state="frozen"/>
      <selection activeCell="P19" sqref="P19"/>
      <selection pane="bottomLeft" activeCell="A102" sqref="A102:M114"/>
    </sheetView>
  </sheetViews>
  <sheetFormatPr defaultColWidth="4.6640625" defaultRowHeight="13.2"/>
  <cols>
    <col min="1" max="1" width="5.33203125" style="106" customWidth="1"/>
    <col min="2" max="2" width="31.88671875" style="107" customWidth="1"/>
    <col min="3" max="3" width="7.33203125" style="106" customWidth="1"/>
    <col min="4" max="4" width="13.6640625" style="108" customWidth="1"/>
    <col min="5" max="5" width="6.5546875" style="106" customWidth="1"/>
    <col min="6" max="6" width="12.88671875" style="108" customWidth="1"/>
    <col min="7" max="7" width="7.109375" style="106" customWidth="1"/>
    <col min="8" max="8" width="13.109375" style="108" customWidth="1"/>
    <col min="9" max="9" width="7.6640625" style="106" customWidth="1"/>
    <col min="10" max="10" width="8.33203125" style="106" customWidth="1"/>
    <col min="11" max="11" width="13.109375" style="108" customWidth="1"/>
    <col min="12" max="12" width="12.33203125" style="108" customWidth="1"/>
    <col min="13" max="13" width="12.109375" style="108" customWidth="1"/>
    <col min="14" max="14" width="9.109375" style="109" customWidth="1"/>
    <col min="15" max="15" width="13" style="109" customWidth="1"/>
    <col min="16" max="16" width="18.6640625" style="109" customWidth="1"/>
    <col min="17" max="17" width="10.109375" style="109" bestFit="1" customWidth="1"/>
    <col min="18" max="255" width="9.109375" style="109" customWidth="1"/>
    <col min="256" max="256" width="4.6640625" style="109"/>
    <col min="257" max="257" width="5.33203125" style="109" customWidth="1"/>
    <col min="258" max="258" width="31.88671875" style="109" customWidth="1"/>
    <col min="259" max="259" width="7.33203125" style="109" customWidth="1"/>
    <col min="260" max="260" width="13.6640625" style="109" customWidth="1"/>
    <col min="261" max="261" width="6.5546875" style="109" customWidth="1"/>
    <col min="262" max="262" width="12.88671875" style="109" customWidth="1"/>
    <col min="263" max="263" width="7.109375" style="109" customWidth="1"/>
    <col min="264" max="264" width="13.109375" style="109" customWidth="1"/>
    <col min="265" max="265" width="7.6640625" style="109" customWidth="1"/>
    <col min="266" max="266" width="8.33203125" style="109" customWidth="1"/>
    <col min="267" max="267" width="13.109375" style="109" customWidth="1"/>
    <col min="268" max="268" width="12.33203125" style="109" customWidth="1"/>
    <col min="269" max="269" width="12.109375" style="109" customWidth="1"/>
    <col min="270" max="272" width="9.109375" style="109" customWidth="1"/>
    <col min="273" max="273" width="10.109375" style="109" bestFit="1" customWidth="1"/>
    <col min="274" max="511" width="9.109375" style="109" customWidth="1"/>
    <col min="512" max="512" width="4.6640625" style="109"/>
    <col min="513" max="513" width="5.33203125" style="109" customWidth="1"/>
    <col min="514" max="514" width="31.88671875" style="109" customWidth="1"/>
    <col min="515" max="515" width="7.33203125" style="109" customWidth="1"/>
    <col min="516" max="516" width="13.6640625" style="109" customWidth="1"/>
    <col min="517" max="517" width="6.5546875" style="109" customWidth="1"/>
    <col min="518" max="518" width="12.88671875" style="109" customWidth="1"/>
    <col min="519" max="519" width="7.109375" style="109" customWidth="1"/>
    <col min="520" max="520" width="13.109375" style="109" customWidth="1"/>
    <col min="521" max="521" width="7.6640625" style="109" customWidth="1"/>
    <col min="522" max="522" width="8.33203125" style="109" customWidth="1"/>
    <col min="523" max="523" width="13.109375" style="109" customWidth="1"/>
    <col min="524" max="524" width="12.33203125" style="109" customWidth="1"/>
    <col min="525" max="525" width="12.109375" style="109" customWidth="1"/>
    <col min="526" max="528" width="9.109375" style="109" customWidth="1"/>
    <col min="529" max="529" width="10.109375" style="109" bestFit="1" customWidth="1"/>
    <col min="530" max="767" width="9.109375" style="109" customWidth="1"/>
    <col min="768" max="768" width="4.6640625" style="109"/>
    <col min="769" max="769" width="5.33203125" style="109" customWidth="1"/>
    <col min="770" max="770" width="31.88671875" style="109" customWidth="1"/>
    <col min="771" max="771" width="7.33203125" style="109" customWidth="1"/>
    <col min="772" max="772" width="13.6640625" style="109" customWidth="1"/>
    <col min="773" max="773" width="6.5546875" style="109" customWidth="1"/>
    <col min="774" max="774" width="12.88671875" style="109" customWidth="1"/>
    <col min="775" max="775" width="7.109375" style="109" customWidth="1"/>
    <col min="776" max="776" width="13.109375" style="109" customWidth="1"/>
    <col min="777" max="777" width="7.6640625" style="109" customWidth="1"/>
    <col min="778" max="778" width="8.33203125" style="109" customWidth="1"/>
    <col min="779" max="779" width="13.109375" style="109" customWidth="1"/>
    <col min="780" max="780" width="12.33203125" style="109" customWidth="1"/>
    <col min="781" max="781" width="12.109375" style="109" customWidth="1"/>
    <col min="782" max="784" width="9.109375" style="109" customWidth="1"/>
    <col min="785" max="785" width="10.109375" style="109" bestFit="1" customWidth="1"/>
    <col min="786" max="1023" width="9.109375" style="109" customWidth="1"/>
    <col min="1024" max="1024" width="4.6640625" style="109"/>
    <col min="1025" max="1025" width="5.33203125" style="109" customWidth="1"/>
    <col min="1026" max="1026" width="31.88671875" style="109" customWidth="1"/>
    <col min="1027" max="1027" width="7.33203125" style="109" customWidth="1"/>
    <col min="1028" max="1028" width="13.6640625" style="109" customWidth="1"/>
    <col min="1029" max="1029" width="6.5546875" style="109" customWidth="1"/>
    <col min="1030" max="1030" width="12.88671875" style="109" customWidth="1"/>
    <col min="1031" max="1031" width="7.109375" style="109" customWidth="1"/>
    <col min="1032" max="1032" width="13.109375" style="109" customWidth="1"/>
    <col min="1033" max="1033" width="7.6640625" style="109" customWidth="1"/>
    <col min="1034" max="1034" width="8.33203125" style="109" customWidth="1"/>
    <col min="1035" max="1035" width="13.109375" style="109" customWidth="1"/>
    <col min="1036" max="1036" width="12.33203125" style="109" customWidth="1"/>
    <col min="1037" max="1037" width="12.109375" style="109" customWidth="1"/>
    <col min="1038" max="1040" width="9.109375" style="109" customWidth="1"/>
    <col min="1041" max="1041" width="10.109375" style="109" bestFit="1" customWidth="1"/>
    <col min="1042" max="1279" width="9.109375" style="109" customWidth="1"/>
    <col min="1280" max="1280" width="4.6640625" style="109"/>
    <col min="1281" max="1281" width="5.33203125" style="109" customWidth="1"/>
    <col min="1282" max="1282" width="31.88671875" style="109" customWidth="1"/>
    <col min="1283" max="1283" width="7.33203125" style="109" customWidth="1"/>
    <col min="1284" max="1284" width="13.6640625" style="109" customWidth="1"/>
    <col min="1285" max="1285" width="6.5546875" style="109" customWidth="1"/>
    <col min="1286" max="1286" width="12.88671875" style="109" customWidth="1"/>
    <col min="1287" max="1287" width="7.109375" style="109" customWidth="1"/>
    <col min="1288" max="1288" width="13.109375" style="109" customWidth="1"/>
    <col min="1289" max="1289" width="7.6640625" style="109" customWidth="1"/>
    <col min="1290" max="1290" width="8.33203125" style="109" customWidth="1"/>
    <col min="1291" max="1291" width="13.109375" style="109" customWidth="1"/>
    <col min="1292" max="1292" width="12.33203125" style="109" customWidth="1"/>
    <col min="1293" max="1293" width="12.109375" style="109" customWidth="1"/>
    <col min="1294" max="1296" width="9.109375" style="109" customWidth="1"/>
    <col min="1297" max="1297" width="10.109375" style="109" bestFit="1" customWidth="1"/>
    <col min="1298" max="1535" width="9.109375" style="109" customWidth="1"/>
    <col min="1536" max="1536" width="4.6640625" style="109"/>
    <col min="1537" max="1537" width="5.33203125" style="109" customWidth="1"/>
    <col min="1538" max="1538" width="31.88671875" style="109" customWidth="1"/>
    <col min="1539" max="1539" width="7.33203125" style="109" customWidth="1"/>
    <col min="1540" max="1540" width="13.6640625" style="109" customWidth="1"/>
    <col min="1541" max="1541" width="6.5546875" style="109" customWidth="1"/>
    <col min="1542" max="1542" width="12.88671875" style="109" customWidth="1"/>
    <col min="1543" max="1543" width="7.109375" style="109" customWidth="1"/>
    <col min="1544" max="1544" width="13.109375" style="109" customWidth="1"/>
    <col min="1545" max="1545" width="7.6640625" style="109" customWidth="1"/>
    <col min="1546" max="1546" width="8.33203125" style="109" customWidth="1"/>
    <col min="1547" max="1547" width="13.109375" style="109" customWidth="1"/>
    <col min="1548" max="1548" width="12.33203125" style="109" customWidth="1"/>
    <col min="1549" max="1549" width="12.109375" style="109" customWidth="1"/>
    <col min="1550" max="1552" width="9.109375" style="109" customWidth="1"/>
    <col min="1553" max="1553" width="10.109375" style="109" bestFit="1" customWidth="1"/>
    <col min="1554" max="1791" width="9.109375" style="109" customWidth="1"/>
    <col min="1792" max="1792" width="4.6640625" style="109"/>
    <col min="1793" max="1793" width="5.33203125" style="109" customWidth="1"/>
    <col min="1794" max="1794" width="31.88671875" style="109" customWidth="1"/>
    <col min="1795" max="1795" width="7.33203125" style="109" customWidth="1"/>
    <col min="1796" max="1796" width="13.6640625" style="109" customWidth="1"/>
    <col min="1797" max="1797" width="6.5546875" style="109" customWidth="1"/>
    <col min="1798" max="1798" width="12.88671875" style="109" customWidth="1"/>
    <col min="1799" max="1799" width="7.109375" style="109" customWidth="1"/>
    <col min="1800" max="1800" width="13.109375" style="109" customWidth="1"/>
    <col min="1801" max="1801" width="7.6640625" style="109" customWidth="1"/>
    <col min="1802" max="1802" width="8.33203125" style="109" customWidth="1"/>
    <col min="1803" max="1803" width="13.109375" style="109" customWidth="1"/>
    <col min="1804" max="1804" width="12.33203125" style="109" customWidth="1"/>
    <col min="1805" max="1805" width="12.109375" style="109" customWidth="1"/>
    <col min="1806" max="1808" width="9.109375" style="109" customWidth="1"/>
    <col min="1809" max="1809" width="10.109375" style="109" bestFit="1" customWidth="1"/>
    <col min="1810" max="2047" width="9.109375" style="109" customWidth="1"/>
    <col min="2048" max="2048" width="4.6640625" style="109"/>
    <col min="2049" max="2049" width="5.33203125" style="109" customWidth="1"/>
    <col min="2050" max="2050" width="31.88671875" style="109" customWidth="1"/>
    <col min="2051" max="2051" width="7.33203125" style="109" customWidth="1"/>
    <col min="2052" max="2052" width="13.6640625" style="109" customWidth="1"/>
    <col min="2053" max="2053" width="6.5546875" style="109" customWidth="1"/>
    <col min="2054" max="2054" width="12.88671875" style="109" customWidth="1"/>
    <col min="2055" max="2055" width="7.109375" style="109" customWidth="1"/>
    <col min="2056" max="2056" width="13.109375" style="109" customWidth="1"/>
    <col min="2057" max="2057" width="7.6640625" style="109" customWidth="1"/>
    <col min="2058" max="2058" width="8.33203125" style="109" customWidth="1"/>
    <col min="2059" max="2059" width="13.109375" style="109" customWidth="1"/>
    <col min="2060" max="2060" width="12.33203125" style="109" customWidth="1"/>
    <col min="2061" max="2061" width="12.109375" style="109" customWidth="1"/>
    <col min="2062" max="2064" width="9.109375" style="109" customWidth="1"/>
    <col min="2065" max="2065" width="10.109375" style="109" bestFit="1" customWidth="1"/>
    <col min="2066" max="2303" width="9.109375" style="109" customWidth="1"/>
    <col min="2304" max="2304" width="4.6640625" style="109"/>
    <col min="2305" max="2305" width="5.33203125" style="109" customWidth="1"/>
    <col min="2306" max="2306" width="31.88671875" style="109" customWidth="1"/>
    <col min="2307" max="2307" width="7.33203125" style="109" customWidth="1"/>
    <col min="2308" max="2308" width="13.6640625" style="109" customWidth="1"/>
    <col min="2309" max="2309" width="6.5546875" style="109" customWidth="1"/>
    <col min="2310" max="2310" width="12.88671875" style="109" customWidth="1"/>
    <col min="2311" max="2311" width="7.109375" style="109" customWidth="1"/>
    <col min="2312" max="2312" width="13.109375" style="109" customWidth="1"/>
    <col min="2313" max="2313" width="7.6640625" style="109" customWidth="1"/>
    <col min="2314" max="2314" width="8.33203125" style="109" customWidth="1"/>
    <col min="2315" max="2315" width="13.109375" style="109" customWidth="1"/>
    <col min="2316" max="2316" width="12.33203125" style="109" customWidth="1"/>
    <col min="2317" max="2317" width="12.109375" style="109" customWidth="1"/>
    <col min="2318" max="2320" width="9.109375" style="109" customWidth="1"/>
    <col min="2321" max="2321" width="10.109375" style="109" bestFit="1" customWidth="1"/>
    <col min="2322" max="2559" width="9.109375" style="109" customWidth="1"/>
    <col min="2560" max="2560" width="4.6640625" style="109"/>
    <col min="2561" max="2561" width="5.33203125" style="109" customWidth="1"/>
    <col min="2562" max="2562" width="31.88671875" style="109" customWidth="1"/>
    <col min="2563" max="2563" width="7.33203125" style="109" customWidth="1"/>
    <col min="2564" max="2564" width="13.6640625" style="109" customWidth="1"/>
    <col min="2565" max="2565" width="6.5546875" style="109" customWidth="1"/>
    <col min="2566" max="2566" width="12.88671875" style="109" customWidth="1"/>
    <col min="2567" max="2567" width="7.109375" style="109" customWidth="1"/>
    <col min="2568" max="2568" width="13.109375" style="109" customWidth="1"/>
    <col min="2569" max="2569" width="7.6640625" style="109" customWidth="1"/>
    <col min="2570" max="2570" width="8.33203125" style="109" customWidth="1"/>
    <col min="2571" max="2571" width="13.109375" style="109" customWidth="1"/>
    <col min="2572" max="2572" width="12.33203125" style="109" customWidth="1"/>
    <col min="2573" max="2573" width="12.109375" style="109" customWidth="1"/>
    <col min="2574" max="2576" width="9.109375" style="109" customWidth="1"/>
    <col min="2577" max="2577" width="10.109375" style="109" bestFit="1" customWidth="1"/>
    <col min="2578" max="2815" width="9.109375" style="109" customWidth="1"/>
    <col min="2816" max="2816" width="4.6640625" style="109"/>
    <col min="2817" max="2817" width="5.33203125" style="109" customWidth="1"/>
    <col min="2818" max="2818" width="31.88671875" style="109" customWidth="1"/>
    <col min="2819" max="2819" width="7.33203125" style="109" customWidth="1"/>
    <col min="2820" max="2820" width="13.6640625" style="109" customWidth="1"/>
    <col min="2821" max="2821" width="6.5546875" style="109" customWidth="1"/>
    <col min="2822" max="2822" width="12.88671875" style="109" customWidth="1"/>
    <col min="2823" max="2823" width="7.109375" style="109" customWidth="1"/>
    <col min="2824" max="2824" width="13.109375" style="109" customWidth="1"/>
    <col min="2825" max="2825" width="7.6640625" style="109" customWidth="1"/>
    <col min="2826" max="2826" width="8.33203125" style="109" customWidth="1"/>
    <col min="2827" max="2827" width="13.109375" style="109" customWidth="1"/>
    <col min="2828" max="2828" width="12.33203125" style="109" customWidth="1"/>
    <col min="2829" max="2829" width="12.109375" style="109" customWidth="1"/>
    <col min="2830" max="2832" width="9.109375" style="109" customWidth="1"/>
    <col min="2833" max="2833" width="10.109375" style="109" bestFit="1" customWidth="1"/>
    <col min="2834" max="3071" width="9.109375" style="109" customWidth="1"/>
    <col min="3072" max="3072" width="4.6640625" style="109"/>
    <col min="3073" max="3073" width="5.33203125" style="109" customWidth="1"/>
    <col min="3074" max="3074" width="31.88671875" style="109" customWidth="1"/>
    <col min="3075" max="3075" width="7.33203125" style="109" customWidth="1"/>
    <col min="3076" max="3076" width="13.6640625" style="109" customWidth="1"/>
    <col min="3077" max="3077" width="6.5546875" style="109" customWidth="1"/>
    <col min="3078" max="3078" width="12.88671875" style="109" customWidth="1"/>
    <col min="3079" max="3079" width="7.109375" style="109" customWidth="1"/>
    <col min="3080" max="3080" width="13.109375" style="109" customWidth="1"/>
    <col min="3081" max="3081" width="7.6640625" style="109" customWidth="1"/>
    <col min="3082" max="3082" width="8.33203125" style="109" customWidth="1"/>
    <col min="3083" max="3083" width="13.109375" style="109" customWidth="1"/>
    <col min="3084" max="3084" width="12.33203125" style="109" customWidth="1"/>
    <col min="3085" max="3085" width="12.109375" style="109" customWidth="1"/>
    <col min="3086" max="3088" width="9.109375" style="109" customWidth="1"/>
    <col min="3089" max="3089" width="10.109375" style="109" bestFit="1" customWidth="1"/>
    <col min="3090" max="3327" width="9.109375" style="109" customWidth="1"/>
    <col min="3328" max="3328" width="4.6640625" style="109"/>
    <col min="3329" max="3329" width="5.33203125" style="109" customWidth="1"/>
    <col min="3330" max="3330" width="31.88671875" style="109" customWidth="1"/>
    <col min="3331" max="3331" width="7.33203125" style="109" customWidth="1"/>
    <col min="3332" max="3332" width="13.6640625" style="109" customWidth="1"/>
    <col min="3333" max="3333" width="6.5546875" style="109" customWidth="1"/>
    <col min="3334" max="3334" width="12.88671875" style="109" customWidth="1"/>
    <col min="3335" max="3335" width="7.109375" style="109" customWidth="1"/>
    <col min="3336" max="3336" width="13.109375" style="109" customWidth="1"/>
    <col min="3337" max="3337" width="7.6640625" style="109" customWidth="1"/>
    <col min="3338" max="3338" width="8.33203125" style="109" customWidth="1"/>
    <col min="3339" max="3339" width="13.109375" style="109" customWidth="1"/>
    <col min="3340" max="3340" width="12.33203125" style="109" customWidth="1"/>
    <col min="3341" max="3341" width="12.109375" style="109" customWidth="1"/>
    <col min="3342" max="3344" width="9.109375" style="109" customWidth="1"/>
    <col min="3345" max="3345" width="10.109375" style="109" bestFit="1" customWidth="1"/>
    <col min="3346" max="3583" width="9.109375" style="109" customWidth="1"/>
    <col min="3584" max="3584" width="4.6640625" style="109"/>
    <col min="3585" max="3585" width="5.33203125" style="109" customWidth="1"/>
    <col min="3586" max="3586" width="31.88671875" style="109" customWidth="1"/>
    <col min="3587" max="3587" width="7.33203125" style="109" customWidth="1"/>
    <col min="3588" max="3588" width="13.6640625" style="109" customWidth="1"/>
    <col min="3589" max="3589" width="6.5546875" style="109" customWidth="1"/>
    <col min="3590" max="3590" width="12.88671875" style="109" customWidth="1"/>
    <col min="3591" max="3591" width="7.109375" style="109" customWidth="1"/>
    <col min="3592" max="3592" width="13.109375" style="109" customWidth="1"/>
    <col min="3593" max="3593" width="7.6640625" style="109" customWidth="1"/>
    <col min="3594" max="3594" width="8.33203125" style="109" customWidth="1"/>
    <col min="3595" max="3595" width="13.109375" style="109" customWidth="1"/>
    <col min="3596" max="3596" width="12.33203125" style="109" customWidth="1"/>
    <col min="3597" max="3597" width="12.109375" style="109" customWidth="1"/>
    <col min="3598" max="3600" width="9.109375" style="109" customWidth="1"/>
    <col min="3601" max="3601" width="10.109375" style="109" bestFit="1" customWidth="1"/>
    <col min="3602" max="3839" width="9.109375" style="109" customWidth="1"/>
    <col min="3840" max="3840" width="4.6640625" style="109"/>
    <col min="3841" max="3841" width="5.33203125" style="109" customWidth="1"/>
    <col min="3842" max="3842" width="31.88671875" style="109" customWidth="1"/>
    <col min="3843" max="3843" width="7.33203125" style="109" customWidth="1"/>
    <col min="3844" max="3844" width="13.6640625" style="109" customWidth="1"/>
    <col min="3845" max="3845" width="6.5546875" style="109" customWidth="1"/>
    <col min="3846" max="3846" width="12.88671875" style="109" customWidth="1"/>
    <col min="3847" max="3847" width="7.109375" style="109" customWidth="1"/>
    <col min="3848" max="3848" width="13.109375" style="109" customWidth="1"/>
    <col min="3849" max="3849" width="7.6640625" style="109" customWidth="1"/>
    <col min="3850" max="3850" width="8.33203125" style="109" customWidth="1"/>
    <col min="3851" max="3851" width="13.109375" style="109" customWidth="1"/>
    <col min="3852" max="3852" width="12.33203125" style="109" customWidth="1"/>
    <col min="3853" max="3853" width="12.109375" style="109" customWidth="1"/>
    <col min="3854" max="3856" width="9.109375" style="109" customWidth="1"/>
    <col min="3857" max="3857" width="10.109375" style="109" bestFit="1" customWidth="1"/>
    <col min="3858" max="4095" width="9.109375" style="109" customWidth="1"/>
    <col min="4096" max="4096" width="4.6640625" style="109"/>
    <col min="4097" max="4097" width="5.33203125" style="109" customWidth="1"/>
    <col min="4098" max="4098" width="31.88671875" style="109" customWidth="1"/>
    <col min="4099" max="4099" width="7.33203125" style="109" customWidth="1"/>
    <col min="4100" max="4100" width="13.6640625" style="109" customWidth="1"/>
    <col min="4101" max="4101" width="6.5546875" style="109" customWidth="1"/>
    <col min="4102" max="4102" width="12.88671875" style="109" customWidth="1"/>
    <col min="4103" max="4103" width="7.109375" style="109" customWidth="1"/>
    <col min="4104" max="4104" width="13.109375" style="109" customWidth="1"/>
    <col min="4105" max="4105" width="7.6640625" style="109" customWidth="1"/>
    <col min="4106" max="4106" width="8.33203125" style="109" customWidth="1"/>
    <col min="4107" max="4107" width="13.109375" style="109" customWidth="1"/>
    <col min="4108" max="4108" width="12.33203125" style="109" customWidth="1"/>
    <col min="4109" max="4109" width="12.109375" style="109" customWidth="1"/>
    <col min="4110" max="4112" width="9.109375" style="109" customWidth="1"/>
    <col min="4113" max="4113" width="10.109375" style="109" bestFit="1" customWidth="1"/>
    <col min="4114" max="4351" width="9.109375" style="109" customWidth="1"/>
    <col min="4352" max="4352" width="4.6640625" style="109"/>
    <col min="4353" max="4353" width="5.33203125" style="109" customWidth="1"/>
    <col min="4354" max="4354" width="31.88671875" style="109" customWidth="1"/>
    <col min="4355" max="4355" width="7.33203125" style="109" customWidth="1"/>
    <col min="4356" max="4356" width="13.6640625" style="109" customWidth="1"/>
    <col min="4357" max="4357" width="6.5546875" style="109" customWidth="1"/>
    <col min="4358" max="4358" width="12.88671875" style="109" customWidth="1"/>
    <col min="4359" max="4359" width="7.109375" style="109" customWidth="1"/>
    <col min="4360" max="4360" width="13.109375" style="109" customWidth="1"/>
    <col min="4361" max="4361" width="7.6640625" style="109" customWidth="1"/>
    <col min="4362" max="4362" width="8.33203125" style="109" customWidth="1"/>
    <col min="4363" max="4363" width="13.109375" style="109" customWidth="1"/>
    <col min="4364" max="4364" width="12.33203125" style="109" customWidth="1"/>
    <col min="4365" max="4365" width="12.109375" style="109" customWidth="1"/>
    <col min="4366" max="4368" width="9.109375" style="109" customWidth="1"/>
    <col min="4369" max="4369" width="10.109375" style="109" bestFit="1" customWidth="1"/>
    <col min="4370" max="4607" width="9.109375" style="109" customWidth="1"/>
    <col min="4608" max="4608" width="4.6640625" style="109"/>
    <col min="4609" max="4609" width="5.33203125" style="109" customWidth="1"/>
    <col min="4610" max="4610" width="31.88671875" style="109" customWidth="1"/>
    <col min="4611" max="4611" width="7.33203125" style="109" customWidth="1"/>
    <col min="4612" max="4612" width="13.6640625" style="109" customWidth="1"/>
    <col min="4613" max="4613" width="6.5546875" style="109" customWidth="1"/>
    <col min="4614" max="4614" width="12.88671875" style="109" customWidth="1"/>
    <col min="4615" max="4615" width="7.109375" style="109" customWidth="1"/>
    <col min="4616" max="4616" width="13.109375" style="109" customWidth="1"/>
    <col min="4617" max="4617" width="7.6640625" style="109" customWidth="1"/>
    <col min="4618" max="4618" width="8.33203125" style="109" customWidth="1"/>
    <col min="4619" max="4619" width="13.109375" style="109" customWidth="1"/>
    <col min="4620" max="4620" width="12.33203125" style="109" customWidth="1"/>
    <col min="4621" max="4621" width="12.109375" style="109" customWidth="1"/>
    <col min="4622" max="4624" width="9.109375" style="109" customWidth="1"/>
    <col min="4625" max="4625" width="10.109375" style="109" bestFit="1" customWidth="1"/>
    <col min="4626" max="4863" width="9.109375" style="109" customWidth="1"/>
    <col min="4864" max="4864" width="4.6640625" style="109"/>
    <col min="4865" max="4865" width="5.33203125" style="109" customWidth="1"/>
    <col min="4866" max="4866" width="31.88671875" style="109" customWidth="1"/>
    <col min="4867" max="4867" width="7.33203125" style="109" customWidth="1"/>
    <col min="4868" max="4868" width="13.6640625" style="109" customWidth="1"/>
    <col min="4869" max="4869" width="6.5546875" style="109" customWidth="1"/>
    <col min="4870" max="4870" width="12.88671875" style="109" customWidth="1"/>
    <col min="4871" max="4871" width="7.109375" style="109" customWidth="1"/>
    <col min="4872" max="4872" width="13.109375" style="109" customWidth="1"/>
    <col min="4873" max="4873" width="7.6640625" style="109" customWidth="1"/>
    <col min="4874" max="4874" width="8.33203125" style="109" customWidth="1"/>
    <col min="4875" max="4875" width="13.109375" style="109" customWidth="1"/>
    <col min="4876" max="4876" width="12.33203125" style="109" customWidth="1"/>
    <col min="4877" max="4877" width="12.109375" style="109" customWidth="1"/>
    <col min="4878" max="4880" width="9.109375" style="109" customWidth="1"/>
    <col min="4881" max="4881" width="10.109375" style="109" bestFit="1" customWidth="1"/>
    <col min="4882" max="5119" width="9.109375" style="109" customWidth="1"/>
    <col min="5120" max="5120" width="4.6640625" style="109"/>
    <col min="5121" max="5121" width="5.33203125" style="109" customWidth="1"/>
    <col min="5122" max="5122" width="31.88671875" style="109" customWidth="1"/>
    <col min="5123" max="5123" width="7.33203125" style="109" customWidth="1"/>
    <col min="5124" max="5124" width="13.6640625" style="109" customWidth="1"/>
    <col min="5125" max="5125" width="6.5546875" style="109" customWidth="1"/>
    <col min="5126" max="5126" width="12.88671875" style="109" customWidth="1"/>
    <col min="5127" max="5127" width="7.109375" style="109" customWidth="1"/>
    <col min="5128" max="5128" width="13.109375" style="109" customWidth="1"/>
    <col min="5129" max="5129" width="7.6640625" style="109" customWidth="1"/>
    <col min="5130" max="5130" width="8.33203125" style="109" customWidth="1"/>
    <col min="5131" max="5131" width="13.109375" style="109" customWidth="1"/>
    <col min="5132" max="5132" width="12.33203125" style="109" customWidth="1"/>
    <col min="5133" max="5133" width="12.109375" style="109" customWidth="1"/>
    <col min="5134" max="5136" width="9.109375" style="109" customWidth="1"/>
    <col min="5137" max="5137" width="10.109375" style="109" bestFit="1" customWidth="1"/>
    <col min="5138" max="5375" width="9.109375" style="109" customWidth="1"/>
    <col min="5376" max="5376" width="4.6640625" style="109"/>
    <col min="5377" max="5377" width="5.33203125" style="109" customWidth="1"/>
    <col min="5378" max="5378" width="31.88671875" style="109" customWidth="1"/>
    <col min="5379" max="5379" width="7.33203125" style="109" customWidth="1"/>
    <col min="5380" max="5380" width="13.6640625" style="109" customWidth="1"/>
    <col min="5381" max="5381" width="6.5546875" style="109" customWidth="1"/>
    <col min="5382" max="5382" width="12.88671875" style="109" customWidth="1"/>
    <col min="5383" max="5383" width="7.109375" style="109" customWidth="1"/>
    <col min="5384" max="5384" width="13.109375" style="109" customWidth="1"/>
    <col min="5385" max="5385" width="7.6640625" style="109" customWidth="1"/>
    <col min="5386" max="5386" width="8.33203125" style="109" customWidth="1"/>
    <col min="5387" max="5387" width="13.109375" style="109" customWidth="1"/>
    <col min="5388" max="5388" width="12.33203125" style="109" customWidth="1"/>
    <col min="5389" max="5389" width="12.109375" style="109" customWidth="1"/>
    <col min="5390" max="5392" width="9.109375" style="109" customWidth="1"/>
    <col min="5393" max="5393" width="10.109375" style="109" bestFit="1" customWidth="1"/>
    <col min="5394" max="5631" width="9.109375" style="109" customWidth="1"/>
    <col min="5632" max="5632" width="4.6640625" style="109"/>
    <col min="5633" max="5633" width="5.33203125" style="109" customWidth="1"/>
    <col min="5634" max="5634" width="31.88671875" style="109" customWidth="1"/>
    <col min="5635" max="5635" width="7.33203125" style="109" customWidth="1"/>
    <col min="5636" max="5636" width="13.6640625" style="109" customWidth="1"/>
    <col min="5637" max="5637" width="6.5546875" style="109" customWidth="1"/>
    <col min="5638" max="5638" width="12.88671875" style="109" customWidth="1"/>
    <col min="5639" max="5639" width="7.109375" style="109" customWidth="1"/>
    <col min="5640" max="5640" width="13.109375" style="109" customWidth="1"/>
    <col min="5641" max="5641" width="7.6640625" style="109" customWidth="1"/>
    <col min="5642" max="5642" width="8.33203125" style="109" customWidth="1"/>
    <col min="5643" max="5643" width="13.109375" style="109" customWidth="1"/>
    <col min="5644" max="5644" width="12.33203125" style="109" customWidth="1"/>
    <col min="5645" max="5645" width="12.109375" style="109" customWidth="1"/>
    <col min="5646" max="5648" width="9.109375" style="109" customWidth="1"/>
    <col min="5649" max="5649" width="10.109375" style="109" bestFit="1" customWidth="1"/>
    <col min="5650" max="5887" width="9.109375" style="109" customWidth="1"/>
    <col min="5888" max="5888" width="4.6640625" style="109"/>
    <col min="5889" max="5889" width="5.33203125" style="109" customWidth="1"/>
    <col min="5890" max="5890" width="31.88671875" style="109" customWidth="1"/>
    <col min="5891" max="5891" width="7.33203125" style="109" customWidth="1"/>
    <col min="5892" max="5892" width="13.6640625" style="109" customWidth="1"/>
    <col min="5893" max="5893" width="6.5546875" style="109" customWidth="1"/>
    <col min="5894" max="5894" width="12.88671875" style="109" customWidth="1"/>
    <col min="5895" max="5895" width="7.109375" style="109" customWidth="1"/>
    <col min="5896" max="5896" width="13.109375" style="109" customWidth="1"/>
    <col min="5897" max="5897" width="7.6640625" style="109" customWidth="1"/>
    <col min="5898" max="5898" width="8.33203125" style="109" customWidth="1"/>
    <col min="5899" max="5899" width="13.109375" style="109" customWidth="1"/>
    <col min="5900" max="5900" width="12.33203125" style="109" customWidth="1"/>
    <col min="5901" max="5901" width="12.109375" style="109" customWidth="1"/>
    <col min="5902" max="5904" width="9.109375" style="109" customWidth="1"/>
    <col min="5905" max="5905" width="10.109375" style="109" bestFit="1" customWidth="1"/>
    <col min="5906" max="6143" width="9.109375" style="109" customWidth="1"/>
    <col min="6144" max="6144" width="4.6640625" style="109"/>
    <col min="6145" max="6145" width="5.33203125" style="109" customWidth="1"/>
    <col min="6146" max="6146" width="31.88671875" style="109" customWidth="1"/>
    <col min="6147" max="6147" width="7.33203125" style="109" customWidth="1"/>
    <col min="6148" max="6148" width="13.6640625" style="109" customWidth="1"/>
    <col min="6149" max="6149" width="6.5546875" style="109" customWidth="1"/>
    <col min="6150" max="6150" width="12.88671875" style="109" customWidth="1"/>
    <col min="6151" max="6151" width="7.109375" style="109" customWidth="1"/>
    <col min="6152" max="6152" width="13.109375" style="109" customWidth="1"/>
    <col min="6153" max="6153" width="7.6640625" style="109" customWidth="1"/>
    <col min="6154" max="6154" width="8.33203125" style="109" customWidth="1"/>
    <col min="6155" max="6155" width="13.109375" style="109" customWidth="1"/>
    <col min="6156" max="6156" width="12.33203125" style="109" customWidth="1"/>
    <col min="6157" max="6157" width="12.109375" style="109" customWidth="1"/>
    <col min="6158" max="6160" width="9.109375" style="109" customWidth="1"/>
    <col min="6161" max="6161" width="10.109375" style="109" bestFit="1" customWidth="1"/>
    <col min="6162" max="6399" width="9.109375" style="109" customWidth="1"/>
    <col min="6400" max="6400" width="4.6640625" style="109"/>
    <col min="6401" max="6401" width="5.33203125" style="109" customWidth="1"/>
    <col min="6402" max="6402" width="31.88671875" style="109" customWidth="1"/>
    <col min="6403" max="6403" width="7.33203125" style="109" customWidth="1"/>
    <col min="6404" max="6404" width="13.6640625" style="109" customWidth="1"/>
    <col min="6405" max="6405" width="6.5546875" style="109" customWidth="1"/>
    <col min="6406" max="6406" width="12.88671875" style="109" customWidth="1"/>
    <col min="6407" max="6407" width="7.109375" style="109" customWidth="1"/>
    <col min="6408" max="6408" width="13.109375" style="109" customWidth="1"/>
    <col min="6409" max="6409" width="7.6640625" style="109" customWidth="1"/>
    <col min="6410" max="6410" width="8.33203125" style="109" customWidth="1"/>
    <col min="6411" max="6411" width="13.109375" style="109" customWidth="1"/>
    <col min="6412" max="6412" width="12.33203125" style="109" customWidth="1"/>
    <col min="6413" max="6413" width="12.109375" style="109" customWidth="1"/>
    <col min="6414" max="6416" width="9.109375" style="109" customWidth="1"/>
    <col min="6417" max="6417" width="10.109375" style="109" bestFit="1" customWidth="1"/>
    <col min="6418" max="6655" width="9.109375" style="109" customWidth="1"/>
    <col min="6656" max="6656" width="4.6640625" style="109"/>
    <col min="6657" max="6657" width="5.33203125" style="109" customWidth="1"/>
    <col min="6658" max="6658" width="31.88671875" style="109" customWidth="1"/>
    <col min="6659" max="6659" width="7.33203125" style="109" customWidth="1"/>
    <col min="6660" max="6660" width="13.6640625" style="109" customWidth="1"/>
    <col min="6661" max="6661" width="6.5546875" style="109" customWidth="1"/>
    <col min="6662" max="6662" width="12.88671875" style="109" customWidth="1"/>
    <col min="6663" max="6663" width="7.109375" style="109" customWidth="1"/>
    <col min="6664" max="6664" width="13.109375" style="109" customWidth="1"/>
    <col min="6665" max="6665" width="7.6640625" style="109" customWidth="1"/>
    <col min="6666" max="6666" width="8.33203125" style="109" customWidth="1"/>
    <col min="6667" max="6667" width="13.109375" style="109" customWidth="1"/>
    <col min="6668" max="6668" width="12.33203125" style="109" customWidth="1"/>
    <col min="6669" max="6669" width="12.109375" style="109" customWidth="1"/>
    <col min="6670" max="6672" width="9.109375" style="109" customWidth="1"/>
    <col min="6673" max="6673" width="10.109375" style="109" bestFit="1" customWidth="1"/>
    <col min="6674" max="6911" width="9.109375" style="109" customWidth="1"/>
    <col min="6912" max="6912" width="4.6640625" style="109"/>
    <col min="6913" max="6913" width="5.33203125" style="109" customWidth="1"/>
    <col min="6914" max="6914" width="31.88671875" style="109" customWidth="1"/>
    <col min="6915" max="6915" width="7.33203125" style="109" customWidth="1"/>
    <col min="6916" max="6916" width="13.6640625" style="109" customWidth="1"/>
    <col min="6917" max="6917" width="6.5546875" style="109" customWidth="1"/>
    <col min="6918" max="6918" width="12.88671875" style="109" customWidth="1"/>
    <col min="6919" max="6919" width="7.109375" style="109" customWidth="1"/>
    <col min="6920" max="6920" width="13.109375" style="109" customWidth="1"/>
    <col min="6921" max="6921" width="7.6640625" style="109" customWidth="1"/>
    <col min="6922" max="6922" width="8.33203125" style="109" customWidth="1"/>
    <col min="6923" max="6923" width="13.109375" style="109" customWidth="1"/>
    <col min="6924" max="6924" width="12.33203125" style="109" customWidth="1"/>
    <col min="6925" max="6925" width="12.109375" style="109" customWidth="1"/>
    <col min="6926" max="6928" width="9.109375" style="109" customWidth="1"/>
    <col min="6929" max="6929" width="10.109375" style="109" bestFit="1" customWidth="1"/>
    <col min="6930" max="7167" width="9.109375" style="109" customWidth="1"/>
    <col min="7168" max="7168" width="4.6640625" style="109"/>
    <col min="7169" max="7169" width="5.33203125" style="109" customWidth="1"/>
    <col min="7170" max="7170" width="31.88671875" style="109" customWidth="1"/>
    <col min="7171" max="7171" width="7.33203125" style="109" customWidth="1"/>
    <col min="7172" max="7172" width="13.6640625" style="109" customWidth="1"/>
    <col min="7173" max="7173" width="6.5546875" style="109" customWidth="1"/>
    <col min="7174" max="7174" width="12.88671875" style="109" customWidth="1"/>
    <col min="7175" max="7175" width="7.109375" style="109" customWidth="1"/>
    <col min="7176" max="7176" width="13.109375" style="109" customWidth="1"/>
    <col min="7177" max="7177" width="7.6640625" style="109" customWidth="1"/>
    <col min="7178" max="7178" width="8.33203125" style="109" customWidth="1"/>
    <col min="7179" max="7179" width="13.109375" style="109" customWidth="1"/>
    <col min="7180" max="7180" width="12.33203125" style="109" customWidth="1"/>
    <col min="7181" max="7181" width="12.109375" style="109" customWidth="1"/>
    <col min="7182" max="7184" width="9.109375" style="109" customWidth="1"/>
    <col min="7185" max="7185" width="10.109375" style="109" bestFit="1" customWidth="1"/>
    <col min="7186" max="7423" width="9.109375" style="109" customWidth="1"/>
    <col min="7424" max="7424" width="4.6640625" style="109"/>
    <col min="7425" max="7425" width="5.33203125" style="109" customWidth="1"/>
    <col min="7426" max="7426" width="31.88671875" style="109" customWidth="1"/>
    <col min="7427" max="7427" width="7.33203125" style="109" customWidth="1"/>
    <col min="7428" max="7428" width="13.6640625" style="109" customWidth="1"/>
    <col min="7429" max="7429" width="6.5546875" style="109" customWidth="1"/>
    <col min="7430" max="7430" width="12.88671875" style="109" customWidth="1"/>
    <col min="7431" max="7431" width="7.109375" style="109" customWidth="1"/>
    <col min="7432" max="7432" width="13.109375" style="109" customWidth="1"/>
    <col min="7433" max="7433" width="7.6640625" style="109" customWidth="1"/>
    <col min="7434" max="7434" width="8.33203125" style="109" customWidth="1"/>
    <col min="7435" max="7435" width="13.109375" style="109" customWidth="1"/>
    <col min="7436" max="7436" width="12.33203125" style="109" customWidth="1"/>
    <col min="7437" max="7437" width="12.109375" style="109" customWidth="1"/>
    <col min="7438" max="7440" width="9.109375" style="109" customWidth="1"/>
    <col min="7441" max="7441" width="10.109375" style="109" bestFit="1" customWidth="1"/>
    <col min="7442" max="7679" width="9.109375" style="109" customWidth="1"/>
    <col min="7680" max="7680" width="4.6640625" style="109"/>
    <col min="7681" max="7681" width="5.33203125" style="109" customWidth="1"/>
    <col min="7682" max="7682" width="31.88671875" style="109" customWidth="1"/>
    <col min="7683" max="7683" width="7.33203125" style="109" customWidth="1"/>
    <col min="7684" max="7684" width="13.6640625" style="109" customWidth="1"/>
    <col min="7685" max="7685" width="6.5546875" style="109" customWidth="1"/>
    <col min="7686" max="7686" width="12.88671875" style="109" customWidth="1"/>
    <col min="7687" max="7687" width="7.109375" style="109" customWidth="1"/>
    <col min="7688" max="7688" width="13.109375" style="109" customWidth="1"/>
    <col min="7689" max="7689" width="7.6640625" style="109" customWidth="1"/>
    <col min="7690" max="7690" width="8.33203125" style="109" customWidth="1"/>
    <col min="7691" max="7691" width="13.109375" style="109" customWidth="1"/>
    <col min="7692" max="7692" width="12.33203125" style="109" customWidth="1"/>
    <col min="7693" max="7693" width="12.109375" style="109" customWidth="1"/>
    <col min="7694" max="7696" width="9.109375" style="109" customWidth="1"/>
    <col min="7697" max="7697" width="10.109375" style="109" bestFit="1" customWidth="1"/>
    <col min="7698" max="7935" width="9.109375" style="109" customWidth="1"/>
    <col min="7936" max="7936" width="4.6640625" style="109"/>
    <col min="7937" max="7937" width="5.33203125" style="109" customWidth="1"/>
    <col min="7938" max="7938" width="31.88671875" style="109" customWidth="1"/>
    <col min="7939" max="7939" width="7.33203125" style="109" customWidth="1"/>
    <col min="7940" max="7940" width="13.6640625" style="109" customWidth="1"/>
    <col min="7941" max="7941" width="6.5546875" style="109" customWidth="1"/>
    <col min="7942" max="7942" width="12.88671875" style="109" customWidth="1"/>
    <col min="7943" max="7943" width="7.109375" style="109" customWidth="1"/>
    <col min="7944" max="7944" width="13.109375" style="109" customWidth="1"/>
    <col min="7945" max="7945" width="7.6640625" style="109" customWidth="1"/>
    <col min="7946" max="7946" width="8.33203125" style="109" customWidth="1"/>
    <col min="7947" max="7947" width="13.109375" style="109" customWidth="1"/>
    <col min="7948" max="7948" width="12.33203125" style="109" customWidth="1"/>
    <col min="7949" max="7949" width="12.109375" style="109" customWidth="1"/>
    <col min="7950" max="7952" width="9.109375" style="109" customWidth="1"/>
    <col min="7953" max="7953" width="10.109375" style="109" bestFit="1" customWidth="1"/>
    <col min="7954" max="8191" width="9.109375" style="109" customWidth="1"/>
    <col min="8192" max="8192" width="4.6640625" style="109"/>
    <col min="8193" max="8193" width="5.33203125" style="109" customWidth="1"/>
    <col min="8194" max="8194" width="31.88671875" style="109" customWidth="1"/>
    <col min="8195" max="8195" width="7.33203125" style="109" customWidth="1"/>
    <col min="8196" max="8196" width="13.6640625" style="109" customWidth="1"/>
    <col min="8197" max="8197" width="6.5546875" style="109" customWidth="1"/>
    <col min="8198" max="8198" width="12.88671875" style="109" customWidth="1"/>
    <col min="8199" max="8199" width="7.109375" style="109" customWidth="1"/>
    <col min="8200" max="8200" width="13.109375" style="109" customWidth="1"/>
    <col min="8201" max="8201" width="7.6640625" style="109" customWidth="1"/>
    <col min="8202" max="8202" width="8.33203125" style="109" customWidth="1"/>
    <col min="8203" max="8203" width="13.109375" style="109" customWidth="1"/>
    <col min="8204" max="8204" width="12.33203125" style="109" customWidth="1"/>
    <col min="8205" max="8205" width="12.109375" style="109" customWidth="1"/>
    <col min="8206" max="8208" width="9.109375" style="109" customWidth="1"/>
    <col min="8209" max="8209" width="10.109375" style="109" bestFit="1" customWidth="1"/>
    <col min="8210" max="8447" width="9.109375" style="109" customWidth="1"/>
    <col min="8448" max="8448" width="4.6640625" style="109"/>
    <col min="8449" max="8449" width="5.33203125" style="109" customWidth="1"/>
    <col min="8450" max="8450" width="31.88671875" style="109" customWidth="1"/>
    <col min="8451" max="8451" width="7.33203125" style="109" customWidth="1"/>
    <col min="8452" max="8452" width="13.6640625" style="109" customWidth="1"/>
    <col min="8453" max="8453" width="6.5546875" style="109" customWidth="1"/>
    <col min="8454" max="8454" width="12.88671875" style="109" customWidth="1"/>
    <col min="8455" max="8455" width="7.109375" style="109" customWidth="1"/>
    <col min="8456" max="8456" width="13.109375" style="109" customWidth="1"/>
    <col min="8457" max="8457" width="7.6640625" style="109" customWidth="1"/>
    <col min="8458" max="8458" width="8.33203125" style="109" customWidth="1"/>
    <col min="8459" max="8459" width="13.109375" style="109" customWidth="1"/>
    <col min="8460" max="8460" width="12.33203125" style="109" customWidth="1"/>
    <col min="8461" max="8461" width="12.109375" style="109" customWidth="1"/>
    <col min="8462" max="8464" width="9.109375" style="109" customWidth="1"/>
    <col min="8465" max="8465" width="10.109375" style="109" bestFit="1" customWidth="1"/>
    <col min="8466" max="8703" width="9.109375" style="109" customWidth="1"/>
    <col min="8704" max="8704" width="4.6640625" style="109"/>
    <col min="8705" max="8705" width="5.33203125" style="109" customWidth="1"/>
    <col min="8706" max="8706" width="31.88671875" style="109" customWidth="1"/>
    <col min="8707" max="8707" width="7.33203125" style="109" customWidth="1"/>
    <col min="8708" max="8708" width="13.6640625" style="109" customWidth="1"/>
    <col min="8709" max="8709" width="6.5546875" style="109" customWidth="1"/>
    <col min="8710" max="8710" width="12.88671875" style="109" customWidth="1"/>
    <col min="8711" max="8711" width="7.109375" style="109" customWidth="1"/>
    <col min="8712" max="8712" width="13.109375" style="109" customWidth="1"/>
    <col min="8713" max="8713" width="7.6640625" style="109" customWidth="1"/>
    <col min="8714" max="8714" width="8.33203125" style="109" customWidth="1"/>
    <col min="8715" max="8715" width="13.109375" style="109" customWidth="1"/>
    <col min="8716" max="8716" width="12.33203125" style="109" customWidth="1"/>
    <col min="8717" max="8717" width="12.109375" style="109" customWidth="1"/>
    <col min="8718" max="8720" width="9.109375" style="109" customWidth="1"/>
    <col min="8721" max="8721" width="10.109375" style="109" bestFit="1" customWidth="1"/>
    <col min="8722" max="8959" width="9.109375" style="109" customWidth="1"/>
    <col min="8960" max="8960" width="4.6640625" style="109"/>
    <col min="8961" max="8961" width="5.33203125" style="109" customWidth="1"/>
    <col min="8962" max="8962" width="31.88671875" style="109" customWidth="1"/>
    <col min="8963" max="8963" width="7.33203125" style="109" customWidth="1"/>
    <col min="8964" max="8964" width="13.6640625" style="109" customWidth="1"/>
    <col min="8965" max="8965" width="6.5546875" style="109" customWidth="1"/>
    <col min="8966" max="8966" width="12.88671875" style="109" customWidth="1"/>
    <col min="8967" max="8967" width="7.109375" style="109" customWidth="1"/>
    <col min="8968" max="8968" width="13.109375" style="109" customWidth="1"/>
    <col min="8969" max="8969" width="7.6640625" style="109" customWidth="1"/>
    <col min="8970" max="8970" width="8.33203125" style="109" customWidth="1"/>
    <col min="8971" max="8971" width="13.109375" style="109" customWidth="1"/>
    <col min="8972" max="8972" width="12.33203125" style="109" customWidth="1"/>
    <col min="8973" max="8973" width="12.109375" style="109" customWidth="1"/>
    <col min="8974" max="8976" width="9.109375" style="109" customWidth="1"/>
    <col min="8977" max="8977" width="10.109375" style="109" bestFit="1" customWidth="1"/>
    <col min="8978" max="9215" width="9.109375" style="109" customWidth="1"/>
    <col min="9216" max="9216" width="4.6640625" style="109"/>
    <col min="9217" max="9217" width="5.33203125" style="109" customWidth="1"/>
    <col min="9218" max="9218" width="31.88671875" style="109" customWidth="1"/>
    <col min="9219" max="9219" width="7.33203125" style="109" customWidth="1"/>
    <col min="9220" max="9220" width="13.6640625" style="109" customWidth="1"/>
    <col min="9221" max="9221" width="6.5546875" style="109" customWidth="1"/>
    <col min="9222" max="9222" width="12.88671875" style="109" customWidth="1"/>
    <col min="9223" max="9223" width="7.109375" style="109" customWidth="1"/>
    <col min="9224" max="9224" width="13.109375" style="109" customWidth="1"/>
    <col min="9225" max="9225" width="7.6640625" style="109" customWidth="1"/>
    <col min="9226" max="9226" width="8.33203125" style="109" customWidth="1"/>
    <col min="9227" max="9227" width="13.109375" style="109" customWidth="1"/>
    <col min="9228" max="9228" width="12.33203125" style="109" customWidth="1"/>
    <col min="9229" max="9229" width="12.109375" style="109" customWidth="1"/>
    <col min="9230" max="9232" width="9.109375" style="109" customWidth="1"/>
    <col min="9233" max="9233" width="10.109375" style="109" bestFit="1" customWidth="1"/>
    <col min="9234" max="9471" width="9.109375" style="109" customWidth="1"/>
    <col min="9472" max="9472" width="4.6640625" style="109"/>
    <col min="9473" max="9473" width="5.33203125" style="109" customWidth="1"/>
    <col min="9474" max="9474" width="31.88671875" style="109" customWidth="1"/>
    <col min="9475" max="9475" width="7.33203125" style="109" customWidth="1"/>
    <col min="9476" max="9476" width="13.6640625" style="109" customWidth="1"/>
    <col min="9477" max="9477" width="6.5546875" style="109" customWidth="1"/>
    <col min="9478" max="9478" width="12.88671875" style="109" customWidth="1"/>
    <col min="9479" max="9479" width="7.109375" style="109" customWidth="1"/>
    <col min="9480" max="9480" width="13.109375" style="109" customWidth="1"/>
    <col min="9481" max="9481" width="7.6640625" style="109" customWidth="1"/>
    <col min="9482" max="9482" width="8.33203125" style="109" customWidth="1"/>
    <col min="9483" max="9483" width="13.109375" style="109" customWidth="1"/>
    <col min="9484" max="9484" width="12.33203125" style="109" customWidth="1"/>
    <col min="9485" max="9485" width="12.109375" style="109" customWidth="1"/>
    <col min="9486" max="9488" width="9.109375" style="109" customWidth="1"/>
    <col min="9489" max="9489" width="10.109375" style="109" bestFit="1" customWidth="1"/>
    <col min="9490" max="9727" width="9.109375" style="109" customWidth="1"/>
    <col min="9728" max="9728" width="4.6640625" style="109"/>
    <col min="9729" max="9729" width="5.33203125" style="109" customWidth="1"/>
    <col min="9730" max="9730" width="31.88671875" style="109" customWidth="1"/>
    <col min="9731" max="9731" width="7.33203125" style="109" customWidth="1"/>
    <col min="9732" max="9732" width="13.6640625" style="109" customWidth="1"/>
    <col min="9733" max="9733" width="6.5546875" style="109" customWidth="1"/>
    <col min="9734" max="9734" width="12.88671875" style="109" customWidth="1"/>
    <col min="9735" max="9735" width="7.109375" style="109" customWidth="1"/>
    <col min="9736" max="9736" width="13.109375" style="109" customWidth="1"/>
    <col min="9737" max="9737" width="7.6640625" style="109" customWidth="1"/>
    <col min="9738" max="9738" width="8.33203125" style="109" customWidth="1"/>
    <col min="9739" max="9739" width="13.109375" style="109" customWidth="1"/>
    <col min="9740" max="9740" width="12.33203125" style="109" customWidth="1"/>
    <col min="9741" max="9741" width="12.109375" style="109" customWidth="1"/>
    <col min="9742" max="9744" width="9.109375" style="109" customWidth="1"/>
    <col min="9745" max="9745" width="10.109375" style="109" bestFit="1" customWidth="1"/>
    <col min="9746" max="9983" width="9.109375" style="109" customWidth="1"/>
    <col min="9984" max="9984" width="4.6640625" style="109"/>
    <col min="9985" max="9985" width="5.33203125" style="109" customWidth="1"/>
    <col min="9986" max="9986" width="31.88671875" style="109" customWidth="1"/>
    <col min="9987" max="9987" width="7.33203125" style="109" customWidth="1"/>
    <col min="9988" max="9988" width="13.6640625" style="109" customWidth="1"/>
    <col min="9989" max="9989" width="6.5546875" style="109" customWidth="1"/>
    <col min="9990" max="9990" width="12.88671875" style="109" customWidth="1"/>
    <col min="9991" max="9991" width="7.109375" style="109" customWidth="1"/>
    <col min="9992" max="9992" width="13.109375" style="109" customWidth="1"/>
    <col min="9993" max="9993" width="7.6640625" style="109" customWidth="1"/>
    <col min="9994" max="9994" width="8.33203125" style="109" customWidth="1"/>
    <col min="9995" max="9995" width="13.109375" style="109" customWidth="1"/>
    <col min="9996" max="9996" width="12.33203125" style="109" customWidth="1"/>
    <col min="9997" max="9997" width="12.109375" style="109" customWidth="1"/>
    <col min="9998" max="10000" width="9.109375" style="109" customWidth="1"/>
    <col min="10001" max="10001" width="10.109375" style="109" bestFit="1" customWidth="1"/>
    <col min="10002" max="10239" width="9.109375" style="109" customWidth="1"/>
    <col min="10240" max="10240" width="4.6640625" style="109"/>
    <col min="10241" max="10241" width="5.33203125" style="109" customWidth="1"/>
    <col min="10242" max="10242" width="31.88671875" style="109" customWidth="1"/>
    <col min="10243" max="10243" width="7.33203125" style="109" customWidth="1"/>
    <col min="10244" max="10244" width="13.6640625" style="109" customWidth="1"/>
    <col min="10245" max="10245" width="6.5546875" style="109" customWidth="1"/>
    <col min="10246" max="10246" width="12.88671875" style="109" customWidth="1"/>
    <col min="10247" max="10247" width="7.109375" style="109" customWidth="1"/>
    <col min="10248" max="10248" width="13.109375" style="109" customWidth="1"/>
    <col min="10249" max="10249" width="7.6640625" style="109" customWidth="1"/>
    <col min="10250" max="10250" width="8.33203125" style="109" customWidth="1"/>
    <col min="10251" max="10251" width="13.109375" style="109" customWidth="1"/>
    <col min="10252" max="10252" width="12.33203125" style="109" customWidth="1"/>
    <col min="10253" max="10253" width="12.109375" style="109" customWidth="1"/>
    <col min="10254" max="10256" width="9.109375" style="109" customWidth="1"/>
    <col min="10257" max="10257" width="10.109375" style="109" bestFit="1" customWidth="1"/>
    <col min="10258" max="10495" width="9.109375" style="109" customWidth="1"/>
    <col min="10496" max="10496" width="4.6640625" style="109"/>
    <col min="10497" max="10497" width="5.33203125" style="109" customWidth="1"/>
    <col min="10498" max="10498" width="31.88671875" style="109" customWidth="1"/>
    <col min="10499" max="10499" width="7.33203125" style="109" customWidth="1"/>
    <col min="10500" max="10500" width="13.6640625" style="109" customWidth="1"/>
    <col min="10501" max="10501" width="6.5546875" style="109" customWidth="1"/>
    <col min="10502" max="10502" width="12.88671875" style="109" customWidth="1"/>
    <col min="10503" max="10503" width="7.109375" style="109" customWidth="1"/>
    <col min="10504" max="10504" width="13.109375" style="109" customWidth="1"/>
    <col min="10505" max="10505" width="7.6640625" style="109" customWidth="1"/>
    <col min="10506" max="10506" width="8.33203125" style="109" customWidth="1"/>
    <col min="10507" max="10507" width="13.109375" style="109" customWidth="1"/>
    <col min="10508" max="10508" width="12.33203125" style="109" customWidth="1"/>
    <col min="10509" max="10509" width="12.109375" style="109" customWidth="1"/>
    <col min="10510" max="10512" width="9.109375" style="109" customWidth="1"/>
    <col min="10513" max="10513" width="10.109375" style="109" bestFit="1" customWidth="1"/>
    <col min="10514" max="10751" width="9.109375" style="109" customWidth="1"/>
    <col min="10752" max="10752" width="4.6640625" style="109"/>
    <col min="10753" max="10753" width="5.33203125" style="109" customWidth="1"/>
    <col min="10754" max="10754" width="31.88671875" style="109" customWidth="1"/>
    <col min="10755" max="10755" width="7.33203125" style="109" customWidth="1"/>
    <col min="10756" max="10756" width="13.6640625" style="109" customWidth="1"/>
    <col min="10757" max="10757" width="6.5546875" style="109" customWidth="1"/>
    <col min="10758" max="10758" width="12.88671875" style="109" customWidth="1"/>
    <col min="10759" max="10759" width="7.109375" style="109" customWidth="1"/>
    <col min="10760" max="10760" width="13.109375" style="109" customWidth="1"/>
    <col min="10761" max="10761" width="7.6640625" style="109" customWidth="1"/>
    <col min="10762" max="10762" width="8.33203125" style="109" customWidth="1"/>
    <col min="10763" max="10763" width="13.109375" style="109" customWidth="1"/>
    <col min="10764" max="10764" width="12.33203125" style="109" customWidth="1"/>
    <col min="10765" max="10765" width="12.109375" style="109" customWidth="1"/>
    <col min="10766" max="10768" width="9.109375" style="109" customWidth="1"/>
    <col min="10769" max="10769" width="10.109375" style="109" bestFit="1" customWidth="1"/>
    <col min="10770" max="11007" width="9.109375" style="109" customWidth="1"/>
    <col min="11008" max="11008" width="4.6640625" style="109"/>
    <col min="11009" max="11009" width="5.33203125" style="109" customWidth="1"/>
    <col min="11010" max="11010" width="31.88671875" style="109" customWidth="1"/>
    <col min="11011" max="11011" width="7.33203125" style="109" customWidth="1"/>
    <col min="11012" max="11012" width="13.6640625" style="109" customWidth="1"/>
    <col min="11013" max="11013" width="6.5546875" style="109" customWidth="1"/>
    <col min="11014" max="11014" width="12.88671875" style="109" customWidth="1"/>
    <col min="11015" max="11015" width="7.109375" style="109" customWidth="1"/>
    <col min="11016" max="11016" width="13.109375" style="109" customWidth="1"/>
    <col min="11017" max="11017" width="7.6640625" style="109" customWidth="1"/>
    <col min="11018" max="11018" width="8.33203125" style="109" customWidth="1"/>
    <col min="11019" max="11019" width="13.109375" style="109" customWidth="1"/>
    <col min="11020" max="11020" width="12.33203125" style="109" customWidth="1"/>
    <col min="11021" max="11021" width="12.109375" style="109" customWidth="1"/>
    <col min="11022" max="11024" width="9.109375" style="109" customWidth="1"/>
    <col min="11025" max="11025" width="10.109375" style="109" bestFit="1" customWidth="1"/>
    <col min="11026" max="11263" width="9.109375" style="109" customWidth="1"/>
    <col min="11264" max="11264" width="4.6640625" style="109"/>
    <col min="11265" max="11265" width="5.33203125" style="109" customWidth="1"/>
    <col min="11266" max="11266" width="31.88671875" style="109" customWidth="1"/>
    <col min="11267" max="11267" width="7.33203125" style="109" customWidth="1"/>
    <col min="11268" max="11268" width="13.6640625" style="109" customWidth="1"/>
    <col min="11269" max="11269" width="6.5546875" style="109" customWidth="1"/>
    <col min="11270" max="11270" width="12.88671875" style="109" customWidth="1"/>
    <col min="11271" max="11271" width="7.109375" style="109" customWidth="1"/>
    <col min="11272" max="11272" width="13.109375" style="109" customWidth="1"/>
    <col min="11273" max="11273" width="7.6640625" style="109" customWidth="1"/>
    <col min="11274" max="11274" width="8.33203125" style="109" customWidth="1"/>
    <col min="11275" max="11275" width="13.109375" style="109" customWidth="1"/>
    <col min="11276" max="11276" width="12.33203125" style="109" customWidth="1"/>
    <col min="11277" max="11277" width="12.109375" style="109" customWidth="1"/>
    <col min="11278" max="11280" width="9.109375" style="109" customWidth="1"/>
    <col min="11281" max="11281" width="10.109375" style="109" bestFit="1" customWidth="1"/>
    <col min="11282" max="11519" width="9.109375" style="109" customWidth="1"/>
    <col min="11520" max="11520" width="4.6640625" style="109"/>
    <col min="11521" max="11521" width="5.33203125" style="109" customWidth="1"/>
    <col min="11522" max="11522" width="31.88671875" style="109" customWidth="1"/>
    <col min="11523" max="11523" width="7.33203125" style="109" customWidth="1"/>
    <col min="11524" max="11524" width="13.6640625" style="109" customWidth="1"/>
    <col min="11525" max="11525" width="6.5546875" style="109" customWidth="1"/>
    <col min="11526" max="11526" width="12.88671875" style="109" customWidth="1"/>
    <col min="11527" max="11527" width="7.109375" style="109" customWidth="1"/>
    <col min="11528" max="11528" width="13.109375" style="109" customWidth="1"/>
    <col min="11529" max="11529" width="7.6640625" style="109" customWidth="1"/>
    <col min="11530" max="11530" width="8.33203125" style="109" customWidth="1"/>
    <col min="11531" max="11531" width="13.109375" style="109" customWidth="1"/>
    <col min="11532" max="11532" width="12.33203125" style="109" customWidth="1"/>
    <col min="11533" max="11533" width="12.109375" style="109" customWidth="1"/>
    <col min="11534" max="11536" width="9.109375" style="109" customWidth="1"/>
    <col min="11537" max="11537" width="10.109375" style="109" bestFit="1" customWidth="1"/>
    <col min="11538" max="11775" width="9.109375" style="109" customWidth="1"/>
    <col min="11776" max="11776" width="4.6640625" style="109"/>
    <col min="11777" max="11777" width="5.33203125" style="109" customWidth="1"/>
    <col min="11778" max="11778" width="31.88671875" style="109" customWidth="1"/>
    <col min="11779" max="11779" width="7.33203125" style="109" customWidth="1"/>
    <col min="11780" max="11780" width="13.6640625" style="109" customWidth="1"/>
    <col min="11781" max="11781" width="6.5546875" style="109" customWidth="1"/>
    <col min="11782" max="11782" width="12.88671875" style="109" customWidth="1"/>
    <col min="11783" max="11783" width="7.109375" style="109" customWidth="1"/>
    <col min="11784" max="11784" width="13.109375" style="109" customWidth="1"/>
    <col min="11785" max="11785" width="7.6640625" style="109" customWidth="1"/>
    <col min="11786" max="11786" width="8.33203125" style="109" customWidth="1"/>
    <col min="11787" max="11787" width="13.109375" style="109" customWidth="1"/>
    <col min="11788" max="11788" width="12.33203125" style="109" customWidth="1"/>
    <col min="11789" max="11789" width="12.109375" style="109" customWidth="1"/>
    <col min="11790" max="11792" width="9.109375" style="109" customWidth="1"/>
    <col min="11793" max="11793" width="10.109375" style="109" bestFit="1" customWidth="1"/>
    <col min="11794" max="12031" width="9.109375" style="109" customWidth="1"/>
    <col min="12032" max="12032" width="4.6640625" style="109"/>
    <col min="12033" max="12033" width="5.33203125" style="109" customWidth="1"/>
    <col min="12034" max="12034" width="31.88671875" style="109" customWidth="1"/>
    <col min="12035" max="12035" width="7.33203125" style="109" customWidth="1"/>
    <col min="12036" max="12036" width="13.6640625" style="109" customWidth="1"/>
    <col min="12037" max="12037" width="6.5546875" style="109" customWidth="1"/>
    <col min="12038" max="12038" width="12.88671875" style="109" customWidth="1"/>
    <col min="12039" max="12039" width="7.109375" style="109" customWidth="1"/>
    <col min="12040" max="12040" width="13.109375" style="109" customWidth="1"/>
    <col min="12041" max="12041" width="7.6640625" style="109" customWidth="1"/>
    <col min="12042" max="12042" width="8.33203125" style="109" customWidth="1"/>
    <col min="12043" max="12043" width="13.109375" style="109" customWidth="1"/>
    <col min="12044" max="12044" width="12.33203125" style="109" customWidth="1"/>
    <col min="12045" max="12045" width="12.109375" style="109" customWidth="1"/>
    <col min="12046" max="12048" width="9.109375" style="109" customWidth="1"/>
    <col min="12049" max="12049" width="10.109375" style="109" bestFit="1" customWidth="1"/>
    <col min="12050" max="12287" width="9.109375" style="109" customWidth="1"/>
    <col min="12288" max="12288" width="4.6640625" style="109"/>
    <col min="12289" max="12289" width="5.33203125" style="109" customWidth="1"/>
    <col min="12290" max="12290" width="31.88671875" style="109" customWidth="1"/>
    <col min="12291" max="12291" width="7.33203125" style="109" customWidth="1"/>
    <col min="12292" max="12292" width="13.6640625" style="109" customWidth="1"/>
    <col min="12293" max="12293" width="6.5546875" style="109" customWidth="1"/>
    <col min="12294" max="12294" width="12.88671875" style="109" customWidth="1"/>
    <col min="12295" max="12295" width="7.109375" style="109" customWidth="1"/>
    <col min="12296" max="12296" width="13.109375" style="109" customWidth="1"/>
    <col min="12297" max="12297" width="7.6640625" style="109" customWidth="1"/>
    <col min="12298" max="12298" width="8.33203125" style="109" customWidth="1"/>
    <col min="12299" max="12299" width="13.109375" style="109" customWidth="1"/>
    <col min="12300" max="12300" width="12.33203125" style="109" customWidth="1"/>
    <col min="12301" max="12301" width="12.109375" style="109" customWidth="1"/>
    <col min="12302" max="12304" width="9.109375" style="109" customWidth="1"/>
    <col min="12305" max="12305" width="10.109375" style="109" bestFit="1" customWidth="1"/>
    <col min="12306" max="12543" width="9.109375" style="109" customWidth="1"/>
    <col min="12544" max="12544" width="4.6640625" style="109"/>
    <col min="12545" max="12545" width="5.33203125" style="109" customWidth="1"/>
    <col min="12546" max="12546" width="31.88671875" style="109" customWidth="1"/>
    <col min="12547" max="12547" width="7.33203125" style="109" customWidth="1"/>
    <col min="12548" max="12548" width="13.6640625" style="109" customWidth="1"/>
    <col min="12549" max="12549" width="6.5546875" style="109" customWidth="1"/>
    <col min="12550" max="12550" width="12.88671875" style="109" customWidth="1"/>
    <col min="12551" max="12551" width="7.109375" style="109" customWidth="1"/>
    <col min="12552" max="12552" width="13.109375" style="109" customWidth="1"/>
    <col min="12553" max="12553" width="7.6640625" style="109" customWidth="1"/>
    <col min="12554" max="12554" width="8.33203125" style="109" customWidth="1"/>
    <col min="12555" max="12555" width="13.109375" style="109" customWidth="1"/>
    <col min="12556" max="12556" width="12.33203125" style="109" customWidth="1"/>
    <col min="12557" max="12557" width="12.109375" style="109" customWidth="1"/>
    <col min="12558" max="12560" width="9.109375" style="109" customWidth="1"/>
    <col min="12561" max="12561" width="10.109375" style="109" bestFit="1" customWidth="1"/>
    <col min="12562" max="12799" width="9.109375" style="109" customWidth="1"/>
    <col min="12800" max="12800" width="4.6640625" style="109"/>
    <col min="12801" max="12801" width="5.33203125" style="109" customWidth="1"/>
    <col min="12802" max="12802" width="31.88671875" style="109" customWidth="1"/>
    <col min="12803" max="12803" width="7.33203125" style="109" customWidth="1"/>
    <col min="12804" max="12804" width="13.6640625" style="109" customWidth="1"/>
    <col min="12805" max="12805" width="6.5546875" style="109" customWidth="1"/>
    <col min="12806" max="12806" width="12.88671875" style="109" customWidth="1"/>
    <col min="12807" max="12807" width="7.109375" style="109" customWidth="1"/>
    <col min="12808" max="12808" width="13.109375" style="109" customWidth="1"/>
    <col min="12809" max="12809" width="7.6640625" style="109" customWidth="1"/>
    <col min="12810" max="12810" width="8.33203125" style="109" customWidth="1"/>
    <col min="12811" max="12811" width="13.109375" style="109" customWidth="1"/>
    <col min="12812" max="12812" width="12.33203125" style="109" customWidth="1"/>
    <col min="12813" max="12813" width="12.109375" style="109" customWidth="1"/>
    <col min="12814" max="12816" width="9.109375" style="109" customWidth="1"/>
    <col min="12817" max="12817" width="10.109375" style="109" bestFit="1" customWidth="1"/>
    <col min="12818" max="13055" width="9.109375" style="109" customWidth="1"/>
    <col min="13056" max="13056" width="4.6640625" style="109"/>
    <col min="13057" max="13057" width="5.33203125" style="109" customWidth="1"/>
    <col min="13058" max="13058" width="31.88671875" style="109" customWidth="1"/>
    <col min="13059" max="13059" width="7.33203125" style="109" customWidth="1"/>
    <col min="13060" max="13060" width="13.6640625" style="109" customWidth="1"/>
    <col min="13061" max="13061" width="6.5546875" style="109" customWidth="1"/>
    <col min="13062" max="13062" width="12.88671875" style="109" customWidth="1"/>
    <col min="13063" max="13063" width="7.109375" style="109" customWidth="1"/>
    <col min="13064" max="13064" width="13.109375" style="109" customWidth="1"/>
    <col min="13065" max="13065" width="7.6640625" style="109" customWidth="1"/>
    <col min="13066" max="13066" width="8.33203125" style="109" customWidth="1"/>
    <col min="13067" max="13067" width="13.109375" style="109" customWidth="1"/>
    <col min="13068" max="13068" width="12.33203125" style="109" customWidth="1"/>
    <col min="13069" max="13069" width="12.109375" style="109" customWidth="1"/>
    <col min="13070" max="13072" width="9.109375" style="109" customWidth="1"/>
    <col min="13073" max="13073" width="10.109375" style="109" bestFit="1" customWidth="1"/>
    <col min="13074" max="13311" width="9.109375" style="109" customWidth="1"/>
    <col min="13312" max="13312" width="4.6640625" style="109"/>
    <col min="13313" max="13313" width="5.33203125" style="109" customWidth="1"/>
    <col min="13314" max="13314" width="31.88671875" style="109" customWidth="1"/>
    <col min="13315" max="13315" width="7.33203125" style="109" customWidth="1"/>
    <col min="13316" max="13316" width="13.6640625" style="109" customWidth="1"/>
    <col min="13317" max="13317" width="6.5546875" style="109" customWidth="1"/>
    <col min="13318" max="13318" width="12.88671875" style="109" customWidth="1"/>
    <col min="13319" max="13319" width="7.109375" style="109" customWidth="1"/>
    <col min="13320" max="13320" width="13.109375" style="109" customWidth="1"/>
    <col min="13321" max="13321" width="7.6640625" style="109" customWidth="1"/>
    <col min="13322" max="13322" width="8.33203125" style="109" customWidth="1"/>
    <col min="13323" max="13323" width="13.109375" style="109" customWidth="1"/>
    <col min="13324" max="13324" width="12.33203125" style="109" customWidth="1"/>
    <col min="13325" max="13325" width="12.109375" style="109" customWidth="1"/>
    <col min="13326" max="13328" width="9.109375" style="109" customWidth="1"/>
    <col min="13329" max="13329" width="10.109375" style="109" bestFit="1" customWidth="1"/>
    <col min="13330" max="13567" width="9.109375" style="109" customWidth="1"/>
    <col min="13568" max="13568" width="4.6640625" style="109"/>
    <col min="13569" max="13569" width="5.33203125" style="109" customWidth="1"/>
    <col min="13570" max="13570" width="31.88671875" style="109" customWidth="1"/>
    <col min="13571" max="13571" width="7.33203125" style="109" customWidth="1"/>
    <col min="13572" max="13572" width="13.6640625" style="109" customWidth="1"/>
    <col min="13573" max="13573" width="6.5546875" style="109" customWidth="1"/>
    <col min="13574" max="13574" width="12.88671875" style="109" customWidth="1"/>
    <col min="13575" max="13575" width="7.109375" style="109" customWidth="1"/>
    <col min="13576" max="13576" width="13.109375" style="109" customWidth="1"/>
    <col min="13577" max="13577" width="7.6640625" style="109" customWidth="1"/>
    <col min="13578" max="13578" width="8.33203125" style="109" customWidth="1"/>
    <col min="13579" max="13579" width="13.109375" style="109" customWidth="1"/>
    <col min="13580" max="13580" width="12.33203125" style="109" customWidth="1"/>
    <col min="13581" max="13581" width="12.109375" style="109" customWidth="1"/>
    <col min="13582" max="13584" width="9.109375" style="109" customWidth="1"/>
    <col min="13585" max="13585" width="10.109375" style="109" bestFit="1" customWidth="1"/>
    <col min="13586" max="13823" width="9.109375" style="109" customWidth="1"/>
    <col min="13824" max="13824" width="4.6640625" style="109"/>
    <col min="13825" max="13825" width="5.33203125" style="109" customWidth="1"/>
    <col min="13826" max="13826" width="31.88671875" style="109" customWidth="1"/>
    <col min="13827" max="13827" width="7.33203125" style="109" customWidth="1"/>
    <col min="13828" max="13828" width="13.6640625" style="109" customWidth="1"/>
    <col min="13829" max="13829" width="6.5546875" style="109" customWidth="1"/>
    <col min="13830" max="13830" width="12.88671875" style="109" customWidth="1"/>
    <col min="13831" max="13831" width="7.109375" style="109" customWidth="1"/>
    <col min="13832" max="13832" width="13.109375" style="109" customWidth="1"/>
    <col min="13833" max="13833" width="7.6640625" style="109" customWidth="1"/>
    <col min="13834" max="13834" width="8.33203125" style="109" customWidth="1"/>
    <col min="13835" max="13835" width="13.109375" style="109" customWidth="1"/>
    <col min="13836" max="13836" width="12.33203125" style="109" customWidth="1"/>
    <col min="13837" max="13837" width="12.109375" style="109" customWidth="1"/>
    <col min="13838" max="13840" width="9.109375" style="109" customWidth="1"/>
    <col min="13841" max="13841" width="10.109375" style="109" bestFit="1" customWidth="1"/>
    <col min="13842" max="14079" width="9.109375" style="109" customWidth="1"/>
    <col min="14080" max="14080" width="4.6640625" style="109"/>
    <col min="14081" max="14081" width="5.33203125" style="109" customWidth="1"/>
    <col min="14082" max="14082" width="31.88671875" style="109" customWidth="1"/>
    <col min="14083" max="14083" width="7.33203125" style="109" customWidth="1"/>
    <col min="14084" max="14084" width="13.6640625" style="109" customWidth="1"/>
    <col min="14085" max="14085" width="6.5546875" style="109" customWidth="1"/>
    <col min="14086" max="14086" width="12.88671875" style="109" customWidth="1"/>
    <col min="14087" max="14087" width="7.109375" style="109" customWidth="1"/>
    <col min="14088" max="14088" width="13.109375" style="109" customWidth="1"/>
    <col min="14089" max="14089" width="7.6640625" style="109" customWidth="1"/>
    <col min="14090" max="14090" width="8.33203125" style="109" customWidth="1"/>
    <col min="14091" max="14091" width="13.109375" style="109" customWidth="1"/>
    <col min="14092" max="14092" width="12.33203125" style="109" customWidth="1"/>
    <col min="14093" max="14093" width="12.109375" style="109" customWidth="1"/>
    <col min="14094" max="14096" width="9.109375" style="109" customWidth="1"/>
    <col min="14097" max="14097" width="10.109375" style="109" bestFit="1" customWidth="1"/>
    <col min="14098" max="14335" width="9.109375" style="109" customWidth="1"/>
    <col min="14336" max="14336" width="4.6640625" style="109"/>
    <col min="14337" max="14337" width="5.33203125" style="109" customWidth="1"/>
    <col min="14338" max="14338" width="31.88671875" style="109" customWidth="1"/>
    <col min="14339" max="14339" width="7.33203125" style="109" customWidth="1"/>
    <col min="14340" max="14340" width="13.6640625" style="109" customWidth="1"/>
    <col min="14341" max="14341" width="6.5546875" style="109" customWidth="1"/>
    <col min="14342" max="14342" width="12.88671875" style="109" customWidth="1"/>
    <col min="14343" max="14343" width="7.109375" style="109" customWidth="1"/>
    <col min="14344" max="14344" width="13.109375" style="109" customWidth="1"/>
    <col min="14345" max="14345" width="7.6640625" style="109" customWidth="1"/>
    <col min="14346" max="14346" width="8.33203125" style="109" customWidth="1"/>
    <col min="14347" max="14347" width="13.109375" style="109" customWidth="1"/>
    <col min="14348" max="14348" width="12.33203125" style="109" customWidth="1"/>
    <col min="14349" max="14349" width="12.109375" style="109" customWidth="1"/>
    <col min="14350" max="14352" width="9.109375" style="109" customWidth="1"/>
    <col min="14353" max="14353" width="10.109375" style="109" bestFit="1" customWidth="1"/>
    <col min="14354" max="14591" width="9.109375" style="109" customWidth="1"/>
    <col min="14592" max="14592" width="4.6640625" style="109"/>
    <col min="14593" max="14593" width="5.33203125" style="109" customWidth="1"/>
    <col min="14594" max="14594" width="31.88671875" style="109" customWidth="1"/>
    <col min="14595" max="14595" width="7.33203125" style="109" customWidth="1"/>
    <col min="14596" max="14596" width="13.6640625" style="109" customWidth="1"/>
    <col min="14597" max="14597" width="6.5546875" style="109" customWidth="1"/>
    <col min="14598" max="14598" width="12.88671875" style="109" customWidth="1"/>
    <col min="14599" max="14599" width="7.109375" style="109" customWidth="1"/>
    <col min="14600" max="14600" width="13.109375" style="109" customWidth="1"/>
    <col min="14601" max="14601" width="7.6640625" style="109" customWidth="1"/>
    <col min="14602" max="14602" width="8.33203125" style="109" customWidth="1"/>
    <col min="14603" max="14603" width="13.109375" style="109" customWidth="1"/>
    <col min="14604" max="14604" width="12.33203125" style="109" customWidth="1"/>
    <col min="14605" max="14605" width="12.109375" style="109" customWidth="1"/>
    <col min="14606" max="14608" width="9.109375" style="109" customWidth="1"/>
    <col min="14609" max="14609" width="10.109375" style="109" bestFit="1" customWidth="1"/>
    <col min="14610" max="14847" width="9.109375" style="109" customWidth="1"/>
    <col min="14848" max="14848" width="4.6640625" style="109"/>
    <col min="14849" max="14849" width="5.33203125" style="109" customWidth="1"/>
    <col min="14850" max="14850" width="31.88671875" style="109" customWidth="1"/>
    <col min="14851" max="14851" width="7.33203125" style="109" customWidth="1"/>
    <col min="14852" max="14852" width="13.6640625" style="109" customWidth="1"/>
    <col min="14853" max="14853" width="6.5546875" style="109" customWidth="1"/>
    <col min="14854" max="14854" width="12.88671875" style="109" customWidth="1"/>
    <col min="14855" max="14855" width="7.109375" style="109" customWidth="1"/>
    <col min="14856" max="14856" width="13.109375" style="109" customWidth="1"/>
    <col min="14857" max="14857" width="7.6640625" style="109" customWidth="1"/>
    <col min="14858" max="14858" width="8.33203125" style="109" customWidth="1"/>
    <col min="14859" max="14859" width="13.109375" style="109" customWidth="1"/>
    <col min="14860" max="14860" width="12.33203125" style="109" customWidth="1"/>
    <col min="14861" max="14861" width="12.109375" style="109" customWidth="1"/>
    <col min="14862" max="14864" width="9.109375" style="109" customWidth="1"/>
    <col min="14865" max="14865" width="10.109375" style="109" bestFit="1" customWidth="1"/>
    <col min="14866" max="15103" width="9.109375" style="109" customWidth="1"/>
    <col min="15104" max="15104" width="4.6640625" style="109"/>
    <col min="15105" max="15105" width="5.33203125" style="109" customWidth="1"/>
    <col min="15106" max="15106" width="31.88671875" style="109" customWidth="1"/>
    <col min="15107" max="15107" width="7.33203125" style="109" customWidth="1"/>
    <col min="15108" max="15108" width="13.6640625" style="109" customWidth="1"/>
    <col min="15109" max="15109" width="6.5546875" style="109" customWidth="1"/>
    <col min="15110" max="15110" width="12.88671875" style="109" customWidth="1"/>
    <col min="15111" max="15111" width="7.109375" style="109" customWidth="1"/>
    <col min="15112" max="15112" width="13.109375" style="109" customWidth="1"/>
    <col min="15113" max="15113" width="7.6640625" style="109" customWidth="1"/>
    <col min="15114" max="15114" width="8.33203125" style="109" customWidth="1"/>
    <col min="15115" max="15115" width="13.109375" style="109" customWidth="1"/>
    <col min="15116" max="15116" width="12.33203125" style="109" customWidth="1"/>
    <col min="15117" max="15117" width="12.109375" style="109" customWidth="1"/>
    <col min="15118" max="15120" width="9.109375" style="109" customWidth="1"/>
    <col min="15121" max="15121" width="10.109375" style="109" bestFit="1" customWidth="1"/>
    <col min="15122" max="15359" width="9.109375" style="109" customWidth="1"/>
    <col min="15360" max="15360" width="4.6640625" style="109"/>
    <col min="15361" max="15361" width="5.33203125" style="109" customWidth="1"/>
    <col min="15362" max="15362" width="31.88671875" style="109" customWidth="1"/>
    <col min="15363" max="15363" width="7.33203125" style="109" customWidth="1"/>
    <col min="15364" max="15364" width="13.6640625" style="109" customWidth="1"/>
    <col min="15365" max="15365" width="6.5546875" style="109" customWidth="1"/>
    <col min="15366" max="15366" width="12.88671875" style="109" customWidth="1"/>
    <col min="15367" max="15367" width="7.109375" style="109" customWidth="1"/>
    <col min="15368" max="15368" width="13.109375" style="109" customWidth="1"/>
    <col min="15369" max="15369" width="7.6640625" style="109" customWidth="1"/>
    <col min="15370" max="15370" width="8.33203125" style="109" customWidth="1"/>
    <col min="15371" max="15371" width="13.109375" style="109" customWidth="1"/>
    <col min="15372" max="15372" width="12.33203125" style="109" customWidth="1"/>
    <col min="15373" max="15373" width="12.109375" style="109" customWidth="1"/>
    <col min="15374" max="15376" width="9.109375" style="109" customWidth="1"/>
    <col min="15377" max="15377" width="10.109375" style="109" bestFit="1" customWidth="1"/>
    <col min="15378" max="15615" width="9.109375" style="109" customWidth="1"/>
    <col min="15616" max="15616" width="4.6640625" style="109"/>
    <col min="15617" max="15617" width="5.33203125" style="109" customWidth="1"/>
    <col min="15618" max="15618" width="31.88671875" style="109" customWidth="1"/>
    <col min="15619" max="15619" width="7.33203125" style="109" customWidth="1"/>
    <col min="15620" max="15620" width="13.6640625" style="109" customWidth="1"/>
    <col min="15621" max="15621" width="6.5546875" style="109" customWidth="1"/>
    <col min="15622" max="15622" width="12.88671875" style="109" customWidth="1"/>
    <col min="15623" max="15623" width="7.109375" style="109" customWidth="1"/>
    <col min="15624" max="15624" width="13.109375" style="109" customWidth="1"/>
    <col min="15625" max="15625" width="7.6640625" style="109" customWidth="1"/>
    <col min="15626" max="15626" width="8.33203125" style="109" customWidth="1"/>
    <col min="15627" max="15627" width="13.109375" style="109" customWidth="1"/>
    <col min="15628" max="15628" width="12.33203125" style="109" customWidth="1"/>
    <col min="15629" max="15629" width="12.109375" style="109" customWidth="1"/>
    <col min="15630" max="15632" width="9.109375" style="109" customWidth="1"/>
    <col min="15633" max="15633" width="10.109375" style="109" bestFit="1" customWidth="1"/>
    <col min="15634" max="15871" width="9.109375" style="109" customWidth="1"/>
    <col min="15872" max="15872" width="4.6640625" style="109"/>
    <col min="15873" max="15873" width="5.33203125" style="109" customWidth="1"/>
    <col min="15874" max="15874" width="31.88671875" style="109" customWidth="1"/>
    <col min="15875" max="15875" width="7.33203125" style="109" customWidth="1"/>
    <col min="15876" max="15876" width="13.6640625" style="109" customWidth="1"/>
    <col min="15877" max="15877" width="6.5546875" style="109" customWidth="1"/>
    <col min="15878" max="15878" width="12.88671875" style="109" customWidth="1"/>
    <col min="15879" max="15879" width="7.109375" style="109" customWidth="1"/>
    <col min="15880" max="15880" width="13.109375" style="109" customWidth="1"/>
    <col min="15881" max="15881" width="7.6640625" style="109" customWidth="1"/>
    <col min="15882" max="15882" width="8.33203125" style="109" customWidth="1"/>
    <col min="15883" max="15883" width="13.109375" style="109" customWidth="1"/>
    <col min="15884" max="15884" width="12.33203125" style="109" customWidth="1"/>
    <col min="15885" max="15885" width="12.109375" style="109" customWidth="1"/>
    <col min="15886" max="15888" width="9.109375" style="109" customWidth="1"/>
    <col min="15889" max="15889" width="10.109375" style="109" bestFit="1" customWidth="1"/>
    <col min="15890" max="16127" width="9.109375" style="109" customWidth="1"/>
    <col min="16128" max="16128" width="4.6640625" style="109"/>
    <col min="16129" max="16129" width="5.33203125" style="109" customWidth="1"/>
    <col min="16130" max="16130" width="31.88671875" style="109" customWidth="1"/>
    <col min="16131" max="16131" width="7.33203125" style="109" customWidth="1"/>
    <col min="16132" max="16132" width="13.6640625" style="109" customWidth="1"/>
    <col min="16133" max="16133" width="6.5546875" style="109" customWidth="1"/>
    <col min="16134" max="16134" width="12.88671875" style="109" customWidth="1"/>
    <col min="16135" max="16135" width="7.109375" style="109" customWidth="1"/>
    <col min="16136" max="16136" width="13.109375" style="109" customWidth="1"/>
    <col min="16137" max="16137" width="7.6640625" style="109" customWidth="1"/>
    <col min="16138" max="16138" width="8.33203125" style="109" customWidth="1"/>
    <col min="16139" max="16139" width="13.109375" style="109" customWidth="1"/>
    <col min="16140" max="16140" width="12.33203125" style="109" customWidth="1"/>
    <col min="16141" max="16141" width="12.109375" style="109" customWidth="1"/>
    <col min="16142" max="16144" width="9.109375" style="109" customWidth="1"/>
    <col min="16145" max="16145" width="10.109375" style="109" bestFit="1" customWidth="1"/>
    <col min="16146" max="16383" width="9.109375" style="109" customWidth="1"/>
    <col min="16384" max="16384" width="4.6640625" style="109"/>
  </cols>
  <sheetData>
    <row r="1" spans="1:13" s="71" customFormat="1" ht="13.8">
      <c r="A1" s="68"/>
      <c r="B1" s="69"/>
      <c r="C1" s="68"/>
      <c r="D1" s="70"/>
      <c r="E1" s="68"/>
      <c r="F1" s="70"/>
      <c r="G1" s="68"/>
      <c r="H1" s="70"/>
      <c r="I1" s="68"/>
      <c r="J1" s="68"/>
      <c r="K1" s="70"/>
      <c r="L1" s="699" t="s">
        <v>276</v>
      </c>
      <c r="M1" s="699"/>
    </row>
    <row r="2" spans="1:13" s="71" customFormat="1" ht="15.75" customHeight="1">
      <c r="A2" s="725" t="s">
        <v>586</v>
      </c>
      <c r="B2" s="725"/>
      <c r="C2" s="725"/>
      <c r="D2" s="725"/>
      <c r="E2" s="725"/>
      <c r="F2" s="725"/>
      <c r="G2" s="725"/>
      <c r="H2" s="725"/>
      <c r="I2" s="725"/>
      <c r="J2" s="725"/>
      <c r="K2" s="725"/>
      <c r="L2" s="725"/>
      <c r="M2" s="725"/>
    </row>
    <row r="3" spans="1:13" s="71" customFormat="1" ht="15.75" customHeight="1">
      <c r="A3" s="725" t="s">
        <v>667</v>
      </c>
      <c r="B3" s="725"/>
      <c r="C3" s="725"/>
      <c r="D3" s="725"/>
      <c r="E3" s="725"/>
      <c r="F3" s="725"/>
      <c r="G3" s="725"/>
      <c r="H3" s="725"/>
      <c r="I3" s="725"/>
      <c r="J3" s="725"/>
      <c r="K3" s="725"/>
      <c r="L3" s="725"/>
      <c r="M3" s="725"/>
    </row>
    <row r="4" spans="1:13" s="71" customFormat="1" ht="15.6">
      <c r="A4" s="72"/>
      <c r="B4" s="284"/>
      <c r="C4" s="284"/>
      <c r="D4" s="437"/>
      <c r="E4" s="284"/>
      <c r="F4" s="437"/>
      <c r="G4" s="284"/>
      <c r="H4" s="437"/>
      <c r="I4" s="72"/>
      <c r="J4" s="284"/>
      <c r="K4" s="437"/>
      <c r="L4" s="437"/>
      <c r="M4" s="73"/>
    </row>
    <row r="5" spans="1:13" s="71" customFormat="1" ht="30.75" customHeight="1">
      <c r="A5" s="731" t="s">
        <v>1</v>
      </c>
      <c r="B5" s="732" t="s">
        <v>2</v>
      </c>
      <c r="C5" s="734" t="s">
        <v>3</v>
      </c>
      <c r="D5" s="735"/>
      <c r="E5" s="734" t="s">
        <v>4</v>
      </c>
      <c r="F5" s="735"/>
      <c r="G5" s="736" t="s">
        <v>5</v>
      </c>
      <c r="H5" s="735"/>
      <c r="I5" s="737" t="s">
        <v>6</v>
      </c>
      <c r="J5" s="737" t="s">
        <v>7</v>
      </c>
      <c r="K5" s="728" t="s">
        <v>8</v>
      </c>
      <c r="L5" s="728" t="s">
        <v>9</v>
      </c>
      <c r="M5" s="729" t="s">
        <v>10</v>
      </c>
    </row>
    <row r="6" spans="1:13" s="71" customFormat="1" ht="27.75" customHeight="1">
      <c r="A6" s="731"/>
      <c r="B6" s="733"/>
      <c r="C6" s="504" t="s">
        <v>11</v>
      </c>
      <c r="D6" s="505" t="s">
        <v>12</v>
      </c>
      <c r="E6" s="504" t="s">
        <v>11</v>
      </c>
      <c r="F6" s="505" t="s">
        <v>12</v>
      </c>
      <c r="G6" s="504" t="s">
        <v>11</v>
      </c>
      <c r="H6" s="505" t="s">
        <v>12</v>
      </c>
      <c r="I6" s="737"/>
      <c r="J6" s="737"/>
      <c r="K6" s="728"/>
      <c r="L6" s="728"/>
      <c r="M6" s="729"/>
    </row>
    <row r="7" spans="1:13" s="102" customFormat="1" ht="24" customHeight="1">
      <c r="A7" s="375">
        <v>1</v>
      </c>
      <c r="B7" s="375">
        <v>2</v>
      </c>
      <c r="C7" s="375">
        <v>3</v>
      </c>
      <c r="D7" s="375">
        <v>4</v>
      </c>
      <c r="E7" s="375">
        <v>5</v>
      </c>
      <c r="F7" s="375">
        <v>6</v>
      </c>
      <c r="G7" s="375">
        <v>7</v>
      </c>
      <c r="H7" s="375">
        <v>8</v>
      </c>
      <c r="I7" s="435">
        <v>9</v>
      </c>
      <c r="J7" s="435" t="s">
        <v>13</v>
      </c>
      <c r="K7" s="436" t="s">
        <v>14</v>
      </c>
      <c r="L7" s="375">
        <v>12</v>
      </c>
      <c r="M7" s="375">
        <v>13</v>
      </c>
    </row>
    <row r="8" spans="1:13" s="103" customFormat="1" ht="11.4">
      <c r="A8" s="357" t="s">
        <v>15</v>
      </c>
      <c r="B8" s="355" t="s">
        <v>16</v>
      </c>
      <c r="C8" s="44">
        <v>2</v>
      </c>
      <c r="D8" s="378">
        <v>2076751.16</v>
      </c>
      <c r="E8" s="44"/>
      <c r="F8" s="378"/>
      <c r="G8" s="44"/>
      <c r="H8" s="378"/>
      <c r="I8" s="44">
        <v>0</v>
      </c>
      <c r="J8" s="44">
        <v>2</v>
      </c>
      <c r="K8" s="378">
        <v>2076751.16</v>
      </c>
      <c r="L8" s="378">
        <v>0.13061951152538906</v>
      </c>
      <c r="M8" s="378">
        <v>0.1589825119236884</v>
      </c>
    </row>
    <row r="9" spans="1:13" s="103" customFormat="1" ht="11.4">
      <c r="A9" s="356" t="s">
        <v>17</v>
      </c>
      <c r="B9" s="354" t="s">
        <v>18</v>
      </c>
      <c r="C9" s="42"/>
      <c r="D9" s="377"/>
      <c r="E9" s="42">
        <v>1</v>
      </c>
      <c r="F9" s="377">
        <v>23344.61</v>
      </c>
      <c r="G9" s="42"/>
      <c r="H9" s="377"/>
      <c r="I9" s="42">
        <v>0</v>
      </c>
      <c r="J9" s="42">
        <v>1</v>
      </c>
      <c r="K9" s="377">
        <v>23344.61</v>
      </c>
      <c r="L9" s="377">
        <v>1.4682845078804302E-3</v>
      </c>
      <c r="M9" s="377">
        <v>7.9491255961844198E-2</v>
      </c>
    </row>
    <row r="10" spans="1:13" s="103" customFormat="1" ht="20.399999999999999">
      <c r="A10" s="357" t="s">
        <v>19</v>
      </c>
      <c r="B10" s="355" t="s">
        <v>20</v>
      </c>
      <c r="C10" s="44">
        <v>2</v>
      </c>
      <c r="D10" s="378">
        <v>308190.59999999998</v>
      </c>
      <c r="E10" s="44"/>
      <c r="F10" s="378"/>
      <c r="G10" s="44"/>
      <c r="H10" s="378"/>
      <c r="I10" s="44">
        <v>0</v>
      </c>
      <c r="J10" s="44">
        <v>2</v>
      </c>
      <c r="K10" s="378">
        <v>308190.59999999998</v>
      </c>
      <c r="L10" s="378">
        <v>1.938398128965849E-2</v>
      </c>
      <c r="M10" s="378">
        <v>0.1589825119236884</v>
      </c>
    </row>
    <row r="11" spans="1:13" s="103" customFormat="1" ht="11.4">
      <c r="A11" s="356" t="s">
        <v>460</v>
      </c>
      <c r="B11" s="354" t="s">
        <v>461</v>
      </c>
      <c r="C11" s="42">
        <v>1</v>
      </c>
      <c r="D11" s="377">
        <v>77418</v>
      </c>
      <c r="E11" s="42"/>
      <c r="F11" s="377"/>
      <c r="G11" s="42"/>
      <c r="H11" s="377"/>
      <c r="I11" s="42">
        <v>0</v>
      </c>
      <c r="J11" s="42">
        <v>1</v>
      </c>
      <c r="K11" s="377">
        <v>77418</v>
      </c>
      <c r="L11" s="377">
        <v>4.8692888864319064E-3</v>
      </c>
      <c r="M11" s="377">
        <v>7.9491255961844198E-2</v>
      </c>
    </row>
    <row r="12" spans="1:13" s="103" customFormat="1" ht="11.4">
      <c r="A12" s="357" t="s">
        <v>27</v>
      </c>
      <c r="B12" s="355" t="s">
        <v>631</v>
      </c>
      <c r="C12" s="44">
        <v>46</v>
      </c>
      <c r="D12" s="378">
        <v>2710117.0199999996</v>
      </c>
      <c r="E12" s="44"/>
      <c r="F12" s="378"/>
      <c r="G12" s="44">
        <v>1</v>
      </c>
      <c r="H12" s="378">
        <v>-25000</v>
      </c>
      <c r="I12" s="44">
        <v>0</v>
      </c>
      <c r="J12" s="44">
        <v>47</v>
      </c>
      <c r="K12" s="378">
        <v>2685117.0199999996</v>
      </c>
      <c r="L12" s="378">
        <v>0.16888334062175664</v>
      </c>
      <c r="M12" s="378">
        <v>3.7360890302066774</v>
      </c>
    </row>
    <row r="13" spans="1:13" s="103" customFormat="1" ht="11.4">
      <c r="A13" s="356" t="s">
        <v>409</v>
      </c>
      <c r="B13" s="354" t="s">
        <v>410</v>
      </c>
      <c r="C13" s="42">
        <v>1</v>
      </c>
      <c r="D13" s="377">
        <v>21955</v>
      </c>
      <c r="E13" s="42"/>
      <c r="F13" s="377"/>
      <c r="G13" s="42"/>
      <c r="H13" s="377"/>
      <c r="I13" s="42">
        <v>0</v>
      </c>
      <c r="J13" s="42">
        <v>1</v>
      </c>
      <c r="K13" s="377">
        <v>21955</v>
      </c>
      <c r="L13" s="377">
        <v>1.3808834831901173E-3</v>
      </c>
      <c r="M13" s="377">
        <v>7.9491255961844198E-2</v>
      </c>
    </row>
    <row r="14" spans="1:13" s="103" customFormat="1" ht="11.4">
      <c r="A14" s="357" t="s">
        <v>30</v>
      </c>
      <c r="B14" s="355" t="s">
        <v>31</v>
      </c>
      <c r="C14" s="44">
        <v>8</v>
      </c>
      <c r="D14" s="378">
        <v>1462595.92</v>
      </c>
      <c r="E14" s="44"/>
      <c r="F14" s="378"/>
      <c r="G14" s="44"/>
      <c r="H14" s="378"/>
      <c r="I14" s="44">
        <v>0</v>
      </c>
      <c r="J14" s="44">
        <v>8</v>
      </c>
      <c r="K14" s="378">
        <v>1462595.92</v>
      </c>
      <c r="L14" s="378">
        <v>9.1991553109052798E-2</v>
      </c>
      <c r="M14" s="378">
        <v>0.63593004769475359</v>
      </c>
    </row>
    <row r="15" spans="1:13" s="103" customFormat="1" ht="11.4">
      <c r="A15" s="356" t="s">
        <v>567</v>
      </c>
      <c r="B15" s="354" t="s">
        <v>568</v>
      </c>
      <c r="C15" s="42">
        <v>1</v>
      </c>
      <c r="D15" s="377">
        <v>1931880</v>
      </c>
      <c r="E15" s="42"/>
      <c r="F15" s="377"/>
      <c r="G15" s="42"/>
      <c r="H15" s="377"/>
      <c r="I15" s="42">
        <v>0</v>
      </c>
      <c r="J15" s="42">
        <v>1</v>
      </c>
      <c r="K15" s="377">
        <v>1931880</v>
      </c>
      <c r="L15" s="377">
        <v>0.12150768314758933</v>
      </c>
      <c r="M15" s="377">
        <v>7.9491255961844198E-2</v>
      </c>
    </row>
    <row r="16" spans="1:13" s="103" customFormat="1" ht="11.4">
      <c r="A16" s="357" t="s">
        <v>502</v>
      </c>
      <c r="B16" s="355" t="s">
        <v>503</v>
      </c>
      <c r="C16" s="44">
        <v>37</v>
      </c>
      <c r="D16" s="378">
        <v>18684406.440000001</v>
      </c>
      <c r="E16" s="44"/>
      <c r="F16" s="378"/>
      <c r="G16" s="44"/>
      <c r="H16" s="378"/>
      <c r="I16" s="44">
        <v>0</v>
      </c>
      <c r="J16" s="44">
        <v>37</v>
      </c>
      <c r="K16" s="378">
        <v>18684406.440000001</v>
      </c>
      <c r="L16" s="378">
        <v>1.1751759620226401</v>
      </c>
      <c r="M16" s="378">
        <v>2.9411764705882355</v>
      </c>
    </row>
    <row r="17" spans="1:14" s="103" customFormat="1" ht="20.399999999999999">
      <c r="A17" s="356" t="s">
        <v>34</v>
      </c>
      <c r="B17" s="354" t="s">
        <v>35</v>
      </c>
      <c r="C17" s="42">
        <v>14</v>
      </c>
      <c r="D17" s="377">
        <v>2934476</v>
      </c>
      <c r="E17" s="42"/>
      <c r="F17" s="377"/>
      <c r="G17" s="42"/>
      <c r="H17" s="377"/>
      <c r="I17" s="42">
        <v>0</v>
      </c>
      <c r="J17" s="42">
        <v>14</v>
      </c>
      <c r="K17" s="377">
        <v>2934476</v>
      </c>
      <c r="L17" s="377">
        <v>0.18456704350798464</v>
      </c>
      <c r="M17" s="377">
        <v>1.1128775834658187</v>
      </c>
    </row>
    <row r="18" spans="1:14" s="103" customFormat="1" ht="30.6">
      <c r="A18" s="357" t="s">
        <v>36</v>
      </c>
      <c r="B18" s="355" t="s">
        <v>37</v>
      </c>
      <c r="C18" s="44">
        <v>2</v>
      </c>
      <c r="D18" s="378">
        <v>28036575</v>
      </c>
      <c r="E18" s="44"/>
      <c r="F18" s="378"/>
      <c r="G18" s="44">
        <v>3</v>
      </c>
      <c r="H18" s="378">
        <v>-8411369.6400000006</v>
      </c>
      <c r="I18" s="44">
        <v>0</v>
      </c>
      <c r="J18" s="44">
        <v>5</v>
      </c>
      <c r="K18" s="378">
        <v>19625205.359999999</v>
      </c>
      <c r="L18" s="378">
        <v>1.234348528163888</v>
      </c>
      <c r="M18" s="378">
        <v>0.39745627980922099</v>
      </c>
    </row>
    <row r="19" spans="1:14" s="103" customFormat="1" ht="11.4">
      <c r="A19" s="356" t="s">
        <v>528</v>
      </c>
      <c r="B19" s="354" t="s">
        <v>529</v>
      </c>
      <c r="C19" s="42">
        <v>2</v>
      </c>
      <c r="D19" s="377">
        <v>29648474</v>
      </c>
      <c r="E19" s="42">
        <v>1</v>
      </c>
      <c r="F19" s="377">
        <v>2447094.2000000002</v>
      </c>
      <c r="G19" s="42"/>
      <c r="H19" s="377"/>
      <c r="I19" s="42">
        <v>0</v>
      </c>
      <c r="J19" s="42">
        <v>3</v>
      </c>
      <c r="K19" s="377">
        <v>32095568.199999999</v>
      </c>
      <c r="L19" s="377">
        <v>2.0186854935541771</v>
      </c>
      <c r="M19" s="377">
        <v>0.23847376788553259</v>
      </c>
    </row>
    <row r="20" spans="1:14" s="103" customFormat="1" ht="11.4">
      <c r="A20" s="357" t="s">
        <v>50</v>
      </c>
      <c r="B20" s="355" t="s">
        <v>51</v>
      </c>
      <c r="C20" s="44"/>
      <c r="D20" s="378"/>
      <c r="E20" s="44"/>
      <c r="F20" s="378"/>
      <c r="G20" s="44">
        <v>1</v>
      </c>
      <c r="H20" s="378">
        <v>-1176000</v>
      </c>
      <c r="I20" s="44">
        <v>0</v>
      </c>
      <c r="J20" s="44">
        <v>1</v>
      </c>
      <c r="K20" s="378">
        <v>-1176000</v>
      </c>
      <c r="L20" s="378">
        <v>-7.3965792586270909E-2</v>
      </c>
      <c r="M20" s="378">
        <v>7.9491255961844198E-2</v>
      </c>
    </row>
    <row r="21" spans="1:14" s="103" customFormat="1" ht="20.399999999999999">
      <c r="A21" s="356" t="s">
        <v>429</v>
      </c>
      <c r="B21" s="354" t="s">
        <v>430</v>
      </c>
      <c r="C21" s="42">
        <v>1</v>
      </c>
      <c r="D21" s="377">
        <v>798432</v>
      </c>
      <c r="E21" s="42"/>
      <c r="F21" s="377"/>
      <c r="G21" s="42"/>
      <c r="H21" s="377"/>
      <c r="I21" s="42">
        <v>0</v>
      </c>
      <c r="J21" s="42">
        <v>1</v>
      </c>
      <c r="K21" s="377">
        <v>798432</v>
      </c>
      <c r="L21" s="377">
        <v>5.0218244648164503E-2</v>
      </c>
      <c r="M21" s="377">
        <v>7.9491255961844198E-2</v>
      </c>
    </row>
    <row r="22" spans="1:14" s="103" customFormat="1" ht="11.4">
      <c r="A22" s="357" t="s">
        <v>510</v>
      </c>
      <c r="B22" s="355" t="s">
        <v>511</v>
      </c>
      <c r="C22" s="44">
        <v>1</v>
      </c>
      <c r="D22" s="378">
        <v>315357</v>
      </c>
      <c r="E22" s="44"/>
      <c r="F22" s="378"/>
      <c r="G22" s="44"/>
      <c r="H22" s="378"/>
      <c r="I22" s="44">
        <v>0</v>
      </c>
      <c r="J22" s="44">
        <v>1</v>
      </c>
      <c r="K22" s="378">
        <v>315357</v>
      </c>
      <c r="L22" s="378">
        <v>1.9834719772643398E-2</v>
      </c>
      <c r="M22" s="378">
        <v>7.9491255961844198E-2</v>
      </c>
      <c r="N22" s="377"/>
    </row>
    <row r="23" spans="1:14" s="103" customFormat="1" ht="11.4">
      <c r="A23" s="356" t="s">
        <v>587</v>
      </c>
      <c r="B23" s="354" t="s">
        <v>588</v>
      </c>
      <c r="C23" s="42">
        <v>1</v>
      </c>
      <c r="D23" s="377">
        <v>10415.9</v>
      </c>
      <c r="E23" s="42"/>
      <c r="F23" s="377"/>
      <c r="G23" s="42"/>
      <c r="H23" s="377"/>
      <c r="I23" s="42">
        <v>0</v>
      </c>
      <c r="J23" s="42">
        <v>1</v>
      </c>
      <c r="K23" s="377">
        <v>10415.9</v>
      </c>
      <c r="L23" s="377">
        <v>6.5511930187018641E-4</v>
      </c>
      <c r="M23" s="377">
        <v>7.9491255961844198E-2</v>
      </c>
      <c r="N23" s="378"/>
    </row>
    <row r="24" spans="1:14" s="103" customFormat="1" ht="11.4">
      <c r="A24" s="357" t="s">
        <v>668</v>
      </c>
      <c r="B24" s="355" t="s">
        <v>669</v>
      </c>
      <c r="C24" s="44">
        <v>1</v>
      </c>
      <c r="D24" s="378">
        <v>66005.8</v>
      </c>
      <c r="E24" s="44"/>
      <c r="F24" s="378"/>
      <c r="G24" s="44"/>
      <c r="H24" s="378"/>
      <c r="I24" s="44">
        <v>0</v>
      </c>
      <c r="J24" s="44">
        <v>1</v>
      </c>
      <c r="K24" s="378">
        <v>66005.8</v>
      </c>
      <c r="L24" s="378">
        <v>4.1515062179344224E-3</v>
      </c>
      <c r="M24" s="378">
        <v>7.9491255961844198E-2</v>
      </c>
    </row>
    <row r="25" spans="1:14" s="103" customFormat="1" ht="11.4">
      <c r="A25" s="356" t="s">
        <v>52</v>
      </c>
      <c r="B25" s="354" t="s">
        <v>53</v>
      </c>
      <c r="C25" s="42">
        <v>1</v>
      </c>
      <c r="D25" s="377">
        <v>152319.70000000001</v>
      </c>
      <c r="E25" s="42"/>
      <c r="F25" s="377"/>
      <c r="G25" s="42"/>
      <c r="H25" s="377"/>
      <c r="I25" s="42">
        <v>0</v>
      </c>
      <c r="J25" s="42">
        <v>1</v>
      </c>
      <c r="K25" s="377">
        <v>152319.70000000001</v>
      </c>
      <c r="L25" s="377">
        <v>9.5803123613971176E-3</v>
      </c>
      <c r="M25" s="377">
        <v>7.9491255961844198E-2</v>
      </c>
    </row>
    <row r="26" spans="1:14" s="103" customFormat="1" ht="11.4">
      <c r="A26" s="357" t="s">
        <v>54</v>
      </c>
      <c r="B26" s="355" t="s">
        <v>55</v>
      </c>
      <c r="C26" s="44">
        <v>1</v>
      </c>
      <c r="D26" s="378">
        <v>958440</v>
      </c>
      <c r="E26" s="44"/>
      <c r="F26" s="378"/>
      <c r="G26" s="44"/>
      <c r="H26" s="378"/>
      <c r="I26" s="44">
        <v>0</v>
      </c>
      <c r="J26" s="44">
        <v>1</v>
      </c>
      <c r="K26" s="378">
        <v>958440</v>
      </c>
      <c r="L26" s="378">
        <v>6.0282120957810797E-2</v>
      </c>
      <c r="M26" s="378">
        <v>7.9491255961844198E-2</v>
      </c>
    </row>
    <row r="27" spans="1:14" s="103" customFormat="1" ht="11.4">
      <c r="A27" s="356" t="s">
        <v>522</v>
      </c>
      <c r="B27" s="354" t="s">
        <v>523</v>
      </c>
      <c r="C27" s="42">
        <v>3</v>
      </c>
      <c r="D27" s="377">
        <v>31292901.330000002</v>
      </c>
      <c r="E27" s="42"/>
      <c r="F27" s="377"/>
      <c r="G27" s="42">
        <v>1</v>
      </c>
      <c r="H27" s="377">
        <v>-1469520</v>
      </c>
      <c r="I27" s="42">
        <v>0</v>
      </c>
      <c r="J27" s="42">
        <v>4</v>
      </c>
      <c r="K27" s="377">
        <v>29823381.330000002</v>
      </c>
      <c r="L27" s="377">
        <v>1.8757738415612621</v>
      </c>
      <c r="M27" s="377">
        <v>0.31796502384737679</v>
      </c>
    </row>
    <row r="28" spans="1:14" s="103" customFormat="1" ht="11.4">
      <c r="A28" s="357" t="s">
        <v>589</v>
      </c>
      <c r="B28" s="355" t="s">
        <v>590</v>
      </c>
      <c r="C28" s="44">
        <v>1</v>
      </c>
      <c r="D28" s="378">
        <v>92085.09</v>
      </c>
      <c r="E28" s="44"/>
      <c r="F28" s="378"/>
      <c r="G28" s="44"/>
      <c r="H28" s="378"/>
      <c r="I28" s="44">
        <v>1</v>
      </c>
      <c r="J28" s="44">
        <v>2</v>
      </c>
      <c r="K28" s="378">
        <v>92085.09</v>
      </c>
      <c r="L28" s="378">
        <v>5.7917913836973553E-3</v>
      </c>
      <c r="M28" s="378">
        <v>0.1589825119236884</v>
      </c>
    </row>
    <row r="29" spans="1:14" s="103" customFormat="1" ht="20.399999999999999">
      <c r="A29" s="356" t="s">
        <v>58</v>
      </c>
      <c r="B29" s="354" t="s">
        <v>59</v>
      </c>
      <c r="C29" s="42">
        <v>21</v>
      </c>
      <c r="D29" s="377">
        <v>1528473.38</v>
      </c>
      <c r="E29" s="42"/>
      <c r="F29" s="377"/>
      <c r="G29" s="42"/>
      <c r="H29" s="377"/>
      <c r="I29" s="42">
        <v>1</v>
      </c>
      <c r="J29" s="42">
        <v>22</v>
      </c>
      <c r="K29" s="377">
        <v>1528473.38</v>
      </c>
      <c r="L29" s="377">
        <v>9.6134987243806508E-2</v>
      </c>
      <c r="M29" s="377">
        <v>1.7488076311605723</v>
      </c>
    </row>
    <row r="30" spans="1:14" s="103" customFormat="1" ht="11.4">
      <c r="A30" s="357" t="s">
        <v>60</v>
      </c>
      <c r="B30" s="355" t="s">
        <v>61</v>
      </c>
      <c r="C30" s="44">
        <v>8</v>
      </c>
      <c r="D30" s="378">
        <v>4031379.7499999995</v>
      </c>
      <c r="E30" s="44"/>
      <c r="F30" s="378"/>
      <c r="G30" s="44"/>
      <c r="H30" s="378"/>
      <c r="I30" s="44">
        <v>0</v>
      </c>
      <c r="J30" s="44">
        <v>8</v>
      </c>
      <c r="K30" s="378">
        <v>4031379.7499999995</v>
      </c>
      <c r="L30" s="378">
        <v>0.25355799185798694</v>
      </c>
      <c r="M30" s="378">
        <v>0.63593004769475359</v>
      </c>
    </row>
    <row r="31" spans="1:14" s="103" customFormat="1" ht="11.4">
      <c r="A31" s="356" t="s">
        <v>62</v>
      </c>
      <c r="B31" s="354" t="s">
        <v>63</v>
      </c>
      <c r="C31" s="42">
        <v>11</v>
      </c>
      <c r="D31" s="377">
        <v>3874504.93</v>
      </c>
      <c r="E31" s="42"/>
      <c r="F31" s="377"/>
      <c r="G31" s="42"/>
      <c r="H31" s="377"/>
      <c r="I31" s="42">
        <v>0</v>
      </c>
      <c r="J31" s="42">
        <v>11</v>
      </c>
      <c r="K31" s="377">
        <v>3874504.93</v>
      </c>
      <c r="L31" s="377">
        <v>0.24369118029495246</v>
      </c>
      <c r="M31" s="377">
        <v>0.87440381558028613</v>
      </c>
    </row>
    <row r="32" spans="1:14" s="103" customFormat="1" ht="11.4">
      <c r="A32" s="357" t="s">
        <v>68</v>
      </c>
      <c r="B32" s="355" t="s">
        <v>69</v>
      </c>
      <c r="C32" s="44">
        <v>4</v>
      </c>
      <c r="D32" s="378">
        <v>1686495.13</v>
      </c>
      <c r="E32" s="44"/>
      <c r="F32" s="378"/>
      <c r="G32" s="44"/>
      <c r="H32" s="378"/>
      <c r="I32" s="44">
        <v>0</v>
      </c>
      <c r="J32" s="44">
        <v>4</v>
      </c>
      <c r="K32" s="378">
        <v>1686495.13</v>
      </c>
      <c r="L32" s="378">
        <v>0.10607393621031973</v>
      </c>
      <c r="M32" s="378">
        <v>0.31796502384737679</v>
      </c>
    </row>
    <row r="33" spans="1:13" s="103" customFormat="1" ht="20.399999999999999">
      <c r="A33" s="356" t="s">
        <v>468</v>
      </c>
      <c r="B33" s="354" t="s">
        <v>469</v>
      </c>
      <c r="C33" s="42">
        <v>1</v>
      </c>
      <c r="D33" s="377">
        <v>95295</v>
      </c>
      <c r="E33" s="42"/>
      <c r="F33" s="377"/>
      <c r="G33" s="42"/>
      <c r="H33" s="377"/>
      <c r="I33" s="42">
        <v>0</v>
      </c>
      <c r="J33" s="42">
        <v>1</v>
      </c>
      <c r="K33" s="377">
        <v>95295</v>
      </c>
      <c r="L33" s="377">
        <v>5.9936821466910605E-3</v>
      </c>
      <c r="M33" s="377">
        <v>7.9491255961844198E-2</v>
      </c>
    </row>
    <row r="34" spans="1:13" s="103" customFormat="1" ht="11.4">
      <c r="A34" s="357" t="s">
        <v>591</v>
      </c>
      <c r="B34" s="355" t="s">
        <v>592</v>
      </c>
      <c r="C34" s="44">
        <v>1</v>
      </c>
      <c r="D34" s="378">
        <v>145300</v>
      </c>
      <c r="E34" s="44"/>
      <c r="F34" s="378"/>
      <c r="G34" s="44"/>
      <c r="H34" s="378"/>
      <c r="I34" s="44">
        <v>0</v>
      </c>
      <c r="J34" s="44">
        <v>1</v>
      </c>
      <c r="K34" s="378">
        <v>145300</v>
      </c>
      <c r="L34" s="378">
        <v>9.1388007336608533E-3</v>
      </c>
      <c r="M34" s="378">
        <v>7.9491255961844198E-2</v>
      </c>
    </row>
    <row r="35" spans="1:13" s="103" customFormat="1" ht="20.399999999999999">
      <c r="A35" s="356" t="s">
        <v>70</v>
      </c>
      <c r="B35" s="354" t="s">
        <v>71</v>
      </c>
      <c r="C35" s="42">
        <v>3</v>
      </c>
      <c r="D35" s="377">
        <v>2292534.2999999998</v>
      </c>
      <c r="E35" s="42"/>
      <c r="F35" s="377"/>
      <c r="G35" s="42"/>
      <c r="H35" s="377"/>
      <c r="I35" s="42">
        <v>0</v>
      </c>
      <c r="J35" s="42">
        <v>3</v>
      </c>
      <c r="K35" s="377">
        <v>2292534.2999999998</v>
      </c>
      <c r="L35" s="377">
        <v>0.14419142562135354</v>
      </c>
      <c r="M35" s="377">
        <v>0.23847376788553259</v>
      </c>
    </row>
    <row r="36" spans="1:13" s="103" customFormat="1" ht="11.4">
      <c r="A36" s="357" t="s">
        <v>488</v>
      </c>
      <c r="B36" s="355" t="s">
        <v>489</v>
      </c>
      <c r="C36" s="44">
        <v>1</v>
      </c>
      <c r="D36" s="378">
        <v>289309.7</v>
      </c>
      <c r="E36" s="44"/>
      <c r="F36" s="378"/>
      <c r="G36" s="44"/>
      <c r="H36" s="378"/>
      <c r="I36" s="44">
        <v>0</v>
      </c>
      <c r="J36" s="44">
        <v>1</v>
      </c>
      <c r="K36" s="378">
        <v>289309.7</v>
      </c>
      <c r="L36" s="378">
        <v>1.8196446652547844E-2</v>
      </c>
      <c r="M36" s="378">
        <v>7.9491255961844198E-2</v>
      </c>
    </row>
    <row r="37" spans="1:13" s="103" customFormat="1" ht="11.4">
      <c r="A37" s="356" t="s">
        <v>670</v>
      </c>
      <c r="B37" s="354" t="s">
        <v>671</v>
      </c>
      <c r="C37" s="42">
        <v>1</v>
      </c>
      <c r="D37" s="377">
        <v>20660</v>
      </c>
      <c r="E37" s="42"/>
      <c r="F37" s="377"/>
      <c r="G37" s="42"/>
      <c r="H37" s="377"/>
      <c r="I37" s="42">
        <v>0</v>
      </c>
      <c r="J37" s="42">
        <v>1</v>
      </c>
      <c r="K37" s="377">
        <v>20660</v>
      </c>
      <c r="L37" s="377">
        <v>1.2994330568302356E-3</v>
      </c>
      <c r="M37" s="377">
        <v>7.9491255961844198E-2</v>
      </c>
    </row>
    <row r="38" spans="1:13" s="103" customFormat="1" ht="30.6">
      <c r="A38" s="357" t="s">
        <v>78</v>
      </c>
      <c r="B38" s="355" t="s">
        <v>79</v>
      </c>
      <c r="C38" s="44">
        <v>1</v>
      </c>
      <c r="D38" s="378">
        <v>145346.54999999999</v>
      </c>
      <c r="E38" s="44"/>
      <c r="F38" s="378"/>
      <c r="G38" s="44"/>
      <c r="H38" s="378"/>
      <c r="I38" s="44">
        <v>0</v>
      </c>
      <c r="J38" s="44">
        <v>1</v>
      </c>
      <c r="K38" s="378">
        <v>145346.54999999999</v>
      </c>
      <c r="L38" s="378">
        <v>9.1417285462840597E-3</v>
      </c>
      <c r="M38" s="378">
        <v>7.9491255961844198E-2</v>
      </c>
    </row>
    <row r="39" spans="1:13" s="103" customFormat="1" ht="11.4">
      <c r="A39" s="356" t="s">
        <v>80</v>
      </c>
      <c r="B39" s="354" t="s">
        <v>81</v>
      </c>
      <c r="C39" s="42">
        <v>5</v>
      </c>
      <c r="D39" s="377">
        <v>704688.34</v>
      </c>
      <c r="E39" s="42"/>
      <c r="F39" s="377"/>
      <c r="G39" s="42"/>
      <c r="H39" s="377"/>
      <c r="I39" s="42">
        <v>0</v>
      </c>
      <c r="J39" s="42">
        <v>5</v>
      </c>
      <c r="K39" s="377">
        <v>704688.34</v>
      </c>
      <c r="L39" s="377">
        <v>4.4322135709526832E-2</v>
      </c>
      <c r="M39" s="377">
        <v>0.39745627980922099</v>
      </c>
    </row>
    <row r="40" spans="1:13" s="103" customFormat="1" ht="11.4">
      <c r="A40" s="357" t="s">
        <v>492</v>
      </c>
      <c r="B40" s="355" t="s">
        <v>493</v>
      </c>
      <c r="C40" s="44">
        <v>1</v>
      </c>
      <c r="D40" s="378">
        <v>206500</v>
      </c>
      <c r="E40" s="44"/>
      <c r="F40" s="378"/>
      <c r="G40" s="44"/>
      <c r="H40" s="378"/>
      <c r="I40" s="44">
        <v>0</v>
      </c>
      <c r="J40" s="44">
        <v>1</v>
      </c>
      <c r="K40" s="378">
        <v>206500</v>
      </c>
      <c r="L40" s="378">
        <v>1.2988040960089238E-2</v>
      </c>
      <c r="M40" s="378">
        <v>7.9491255961844198E-2</v>
      </c>
    </row>
    <row r="41" spans="1:13" s="103" customFormat="1" ht="20.399999999999999">
      <c r="A41" s="356" t="s">
        <v>433</v>
      </c>
      <c r="B41" s="354" t="s">
        <v>434</v>
      </c>
      <c r="C41" s="42">
        <v>1</v>
      </c>
      <c r="D41" s="377">
        <v>246108</v>
      </c>
      <c r="E41" s="42"/>
      <c r="F41" s="377"/>
      <c r="G41" s="42"/>
      <c r="H41" s="377"/>
      <c r="I41" s="42">
        <v>0</v>
      </c>
      <c r="J41" s="42">
        <v>1</v>
      </c>
      <c r="K41" s="377">
        <v>246108</v>
      </c>
      <c r="L41" s="377">
        <v>1.5479228981141124E-2</v>
      </c>
      <c r="M41" s="377">
        <v>7.9491255961844198E-2</v>
      </c>
    </row>
    <row r="42" spans="1:13" s="103" customFormat="1" ht="11.4">
      <c r="A42" s="357" t="s">
        <v>88</v>
      </c>
      <c r="B42" s="355" t="s">
        <v>89</v>
      </c>
      <c r="C42" s="44">
        <v>3</v>
      </c>
      <c r="D42" s="378">
        <v>7882741.5</v>
      </c>
      <c r="E42" s="44"/>
      <c r="F42" s="378"/>
      <c r="G42" s="44"/>
      <c r="H42" s="378"/>
      <c r="I42" s="44">
        <v>0</v>
      </c>
      <c r="J42" s="44">
        <v>3</v>
      </c>
      <c r="K42" s="378">
        <v>7882741.5</v>
      </c>
      <c r="L42" s="378">
        <v>0.49579355680288273</v>
      </c>
      <c r="M42" s="378">
        <v>0.23847376788553259</v>
      </c>
    </row>
    <row r="43" spans="1:13" s="103" customFormat="1" ht="11.4">
      <c r="A43" s="356" t="s">
        <v>524</v>
      </c>
      <c r="B43" s="354" t="s">
        <v>525</v>
      </c>
      <c r="C43" s="42">
        <v>2</v>
      </c>
      <c r="D43" s="377">
        <v>1057080</v>
      </c>
      <c r="E43" s="42"/>
      <c r="F43" s="377"/>
      <c r="G43" s="42"/>
      <c r="H43" s="377"/>
      <c r="I43" s="42">
        <v>0</v>
      </c>
      <c r="J43" s="42">
        <v>2</v>
      </c>
      <c r="K43" s="377">
        <v>1057080</v>
      </c>
      <c r="L43" s="377">
        <v>6.6486190499230657E-2</v>
      </c>
      <c r="M43" s="377">
        <v>0.1589825119236884</v>
      </c>
    </row>
    <row r="44" spans="1:13" s="103" customFormat="1" ht="11.4">
      <c r="A44" s="357" t="s">
        <v>92</v>
      </c>
      <c r="B44" s="355" t="s">
        <v>93</v>
      </c>
      <c r="C44" s="44">
        <v>97</v>
      </c>
      <c r="D44" s="378">
        <v>59375449.479999989</v>
      </c>
      <c r="E44" s="44">
        <v>5</v>
      </c>
      <c r="F44" s="378">
        <v>3479171.24</v>
      </c>
      <c r="G44" s="44">
        <v>1</v>
      </c>
      <c r="H44" s="378">
        <v>-2807.7</v>
      </c>
      <c r="I44" s="44">
        <v>1</v>
      </c>
      <c r="J44" s="44">
        <v>104</v>
      </c>
      <c r="K44" s="378">
        <v>62851813.019999988</v>
      </c>
      <c r="L44" s="378">
        <v>3.9531327937996608</v>
      </c>
      <c r="M44" s="378">
        <v>8.2670906200317962</v>
      </c>
    </row>
    <row r="45" spans="1:13" s="103" customFormat="1" ht="11.4">
      <c r="A45" s="356" t="s">
        <v>94</v>
      </c>
      <c r="B45" s="354" t="s">
        <v>95</v>
      </c>
      <c r="C45" s="42">
        <v>8</v>
      </c>
      <c r="D45" s="377">
        <v>1379865.9100000001</v>
      </c>
      <c r="E45" s="42"/>
      <c r="F45" s="377"/>
      <c r="G45" s="42"/>
      <c r="H45" s="377"/>
      <c r="I45" s="42">
        <v>0</v>
      </c>
      <c r="J45" s="42">
        <v>8</v>
      </c>
      <c r="K45" s="377">
        <v>1379865.9100000001</v>
      </c>
      <c r="L45" s="377">
        <v>8.6788159605379223E-2</v>
      </c>
      <c r="M45" s="377">
        <v>0.63593004769475359</v>
      </c>
    </row>
    <row r="46" spans="1:13" s="103" customFormat="1" ht="20.399999999999999">
      <c r="A46" s="357" t="s">
        <v>96</v>
      </c>
      <c r="B46" s="355" t="s">
        <v>97</v>
      </c>
      <c r="C46" s="44">
        <v>162</v>
      </c>
      <c r="D46" s="378">
        <v>151430161.18000001</v>
      </c>
      <c r="E46" s="44">
        <v>3</v>
      </c>
      <c r="F46" s="378">
        <v>197576.87999999998</v>
      </c>
      <c r="G46" s="44">
        <v>7</v>
      </c>
      <c r="H46" s="378">
        <v>-3622793.97</v>
      </c>
      <c r="I46" s="44">
        <v>2</v>
      </c>
      <c r="J46" s="44">
        <v>174</v>
      </c>
      <c r="K46" s="378">
        <v>148004944.09</v>
      </c>
      <c r="L46" s="378">
        <v>9.3089311193057505</v>
      </c>
      <c r="M46" s="378">
        <v>13.831478537360891</v>
      </c>
    </row>
    <row r="47" spans="1:13" s="103" customFormat="1" ht="11.4">
      <c r="A47" s="356" t="s">
        <v>98</v>
      </c>
      <c r="B47" s="354" t="s">
        <v>99</v>
      </c>
      <c r="C47" s="42">
        <v>23</v>
      </c>
      <c r="D47" s="377">
        <v>6023419.9600000009</v>
      </c>
      <c r="E47" s="42">
        <v>1</v>
      </c>
      <c r="F47" s="377">
        <v>15781.49</v>
      </c>
      <c r="G47" s="42">
        <v>2</v>
      </c>
      <c r="H47" s="377">
        <v>-32887.97</v>
      </c>
      <c r="I47" s="42">
        <v>1</v>
      </c>
      <c r="J47" s="42">
        <v>27</v>
      </c>
      <c r="K47" s="377">
        <v>6006313.4800000014</v>
      </c>
      <c r="L47" s="377">
        <v>0.37777358594371013</v>
      </c>
      <c r="M47" s="377">
        <v>2.1462639109697932</v>
      </c>
    </row>
    <row r="48" spans="1:13" s="103" customFormat="1" ht="11.4">
      <c r="A48" s="357" t="s">
        <v>100</v>
      </c>
      <c r="B48" s="355" t="s">
        <v>101</v>
      </c>
      <c r="C48" s="44">
        <v>110</v>
      </c>
      <c r="D48" s="378">
        <v>21190142.280000005</v>
      </c>
      <c r="E48" s="44">
        <v>4</v>
      </c>
      <c r="F48" s="378">
        <v>666643.67000000004</v>
      </c>
      <c r="G48" s="44">
        <v>1</v>
      </c>
      <c r="H48" s="378">
        <v>-4595.51</v>
      </c>
      <c r="I48" s="44">
        <v>0</v>
      </c>
      <c r="J48" s="44">
        <v>115</v>
      </c>
      <c r="K48" s="378">
        <v>21852190.440000005</v>
      </c>
      <c r="L48" s="378">
        <v>1.3744171646604868</v>
      </c>
      <c r="M48" s="378">
        <v>9.1414944356120831</v>
      </c>
    </row>
    <row r="49" spans="1:13" s="103" customFormat="1" ht="11.4">
      <c r="A49" s="356" t="s">
        <v>102</v>
      </c>
      <c r="B49" s="354" t="s">
        <v>103</v>
      </c>
      <c r="C49" s="42">
        <v>2</v>
      </c>
      <c r="D49" s="377">
        <v>515327</v>
      </c>
      <c r="E49" s="42"/>
      <c r="F49" s="377"/>
      <c r="G49" s="42"/>
      <c r="H49" s="377"/>
      <c r="I49" s="42">
        <v>0</v>
      </c>
      <c r="J49" s="42">
        <v>2</v>
      </c>
      <c r="K49" s="377">
        <v>515327</v>
      </c>
      <c r="L49" s="377">
        <v>3.241204931641601E-2</v>
      </c>
      <c r="M49" s="377">
        <v>0.1589825119236884</v>
      </c>
    </row>
    <row r="50" spans="1:13" s="103" customFormat="1" ht="11.4">
      <c r="A50" s="357" t="s">
        <v>439</v>
      </c>
      <c r="B50" s="355" t="s">
        <v>440</v>
      </c>
      <c r="C50" s="44">
        <v>2</v>
      </c>
      <c r="D50" s="378">
        <v>318134.99</v>
      </c>
      <c r="E50" s="44"/>
      <c r="F50" s="378"/>
      <c r="G50" s="44"/>
      <c r="H50" s="378"/>
      <c r="I50" s="44">
        <v>0</v>
      </c>
      <c r="J50" s="44">
        <v>2</v>
      </c>
      <c r="K50" s="378">
        <v>318134.99</v>
      </c>
      <c r="L50" s="378">
        <v>2.0009444459843002E-2</v>
      </c>
      <c r="M50" s="378">
        <v>0.1589825119236884</v>
      </c>
    </row>
    <row r="51" spans="1:13" s="103" customFormat="1" ht="11.4">
      <c r="A51" s="356" t="s">
        <v>104</v>
      </c>
      <c r="B51" s="354" t="s">
        <v>105</v>
      </c>
      <c r="C51" s="42">
        <v>4</v>
      </c>
      <c r="D51" s="377">
        <v>152364.16999999998</v>
      </c>
      <c r="E51" s="42"/>
      <c r="F51" s="377"/>
      <c r="G51" s="42"/>
      <c r="H51" s="377"/>
      <c r="I51" s="42">
        <v>0</v>
      </c>
      <c r="J51" s="42">
        <v>4</v>
      </c>
      <c r="K51" s="377">
        <v>152364.16999999998</v>
      </c>
      <c r="L51" s="377">
        <v>9.58310935016949E-3</v>
      </c>
      <c r="M51" s="377">
        <v>0.31796502384737679</v>
      </c>
    </row>
    <row r="52" spans="1:13" s="103" customFormat="1" ht="20.399999999999999">
      <c r="A52" s="357" t="s">
        <v>106</v>
      </c>
      <c r="B52" s="355" t="s">
        <v>107</v>
      </c>
      <c r="C52" s="44">
        <v>13</v>
      </c>
      <c r="D52" s="378">
        <v>1654341.3399999999</v>
      </c>
      <c r="E52" s="44"/>
      <c r="F52" s="378"/>
      <c r="G52" s="44">
        <v>1</v>
      </c>
      <c r="H52" s="378">
        <v>-120000</v>
      </c>
      <c r="I52" s="44">
        <v>0</v>
      </c>
      <c r="J52" s="44">
        <v>14</v>
      </c>
      <c r="K52" s="378">
        <v>1534341.3399999999</v>
      </c>
      <c r="L52" s="378">
        <v>9.650405893790899E-2</v>
      </c>
      <c r="M52" s="378">
        <v>1.1128775834658187</v>
      </c>
    </row>
    <row r="53" spans="1:13" s="103" customFormat="1" ht="40.799999999999997">
      <c r="A53" s="356" t="s">
        <v>108</v>
      </c>
      <c r="B53" s="354" t="s">
        <v>109</v>
      </c>
      <c r="C53" s="42">
        <v>3</v>
      </c>
      <c r="D53" s="377">
        <v>3297825</v>
      </c>
      <c r="E53" s="42"/>
      <c r="F53" s="377"/>
      <c r="G53" s="42"/>
      <c r="H53" s="377"/>
      <c r="I53" s="42">
        <v>0</v>
      </c>
      <c r="J53" s="42">
        <v>3</v>
      </c>
      <c r="K53" s="377">
        <v>3297825</v>
      </c>
      <c r="L53" s="377">
        <v>0.20742027205426775</v>
      </c>
      <c r="M53" s="377">
        <v>0.23847376788553259</v>
      </c>
    </row>
    <row r="54" spans="1:13" s="103" customFormat="1" ht="20.399999999999999">
      <c r="A54" s="357" t="s">
        <v>110</v>
      </c>
      <c r="B54" s="355" t="s">
        <v>111</v>
      </c>
      <c r="C54" s="44">
        <v>2</v>
      </c>
      <c r="D54" s="378">
        <v>392084</v>
      </c>
      <c r="E54" s="44"/>
      <c r="F54" s="378"/>
      <c r="G54" s="44"/>
      <c r="H54" s="378"/>
      <c r="I54" s="44">
        <v>0</v>
      </c>
      <c r="J54" s="44">
        <v>2</v>
      </c>
      <c r="K54" s="378">
        <v>392084</v>
      </c>
      <c r="L54" s="378">
        <v>2.4660547466322659E-2</v>
      </c>
      <c r="M54" s="378">
        <v>0.1589825119236884</v>
      </c>
    </row>
    <row r="55" spans="1:13" s="103" customFormat="1" ht="20.399999999999999">
      <c r="A55" s="356" t="s">
        <v>114</v>
      </c>
      <c r="B55" s="354" t="s">
        <v>115</v>
      </c>
      <c r="C55" s="42">
        <v>1</v>
      </c>
      <c r="D55" s="377">
        <v>25392</v>
      </c>
      <c r="E55" s="42"/>
      <c r="F55" s="377"/>
      <c r="G55" s="42"/>
      <c r="H55" s="377"/>
      <c r="I55" s="42">
        <v>0</v>
      </c>
      <c r="J55" s="42">
        <v>1</v>
      </c>
      <c r="K55" s="377">
        <v>25392</v>
      </c>
      <c r="L55" s="377">
        <v>1.5970573174749923E-3</v>
      </c>
      <c r="M55" s="377">
        <v>7.9491255961844198E-2</v>
      </c>
    </row>
    <row r="56" spans="1:13" s="103" customFormat="1" ht="11.4">
      <c r="A56" s="357" t="s">
        <v>577</v>
      </c>
      <c r="B56" s="355" t="s">
        <v>578</v>
      </c>
      <c r="C56" s="44">
        <v>1</v>
      </c>
      <c r="D56" s="378">
        <v>111289</v>
      </c>
      <c r="E56" s="44"/>
      <c r="F56" s="378"/>
      <c r="G56" s="44"/>
      <c r="H56" s="378"/>
      <c r="I56" s="44">
        <v>0</v>
      </c>
      <c r="J56" s="44">
        <v>1</v>
      </c>
      <c r="K56" s="378">
        <v>111289</v>
      </c>
      <c r="L56" s="378">
        <v>6.9996420842971972E-3</v>
      </c>
      <c r="M56" s="378">
        <v>7.9491255961844198E-2</v>
      </c>
    </row>
    <row r="57" spans="1:13" s="103" customFormat="1" ht="20.399999999999999">
      <c r="A57" s="356" t="s">
        <v>555</v>
      </c>
      <c r="B57" s="354" t="s">
        <v>556</v>
      </c>
      <c r="C57" s="42">
        <v>2</v>
      </c>
      <c r="D57" s="377">
        <v>609920.81000000006</v>
      </c>
      <c r="E57" s="42"/>
      <c r="F57" s="377"/>
      <c r="G57" s="42"/>
      <c r="H57" s="377"/>
      <c r="I57" s="42">
        <v>0</v>
      </c>
      <c r="J57" s="42">
        <v>2</v>
      </c>
      <c r="K57" s="377">
        <v>609920.81000000006</v>
      </c>
      <c r="L57" s="377">
        <v>3.8361629359277512E-2</v>
      </c>
      <c r="M57" s="377">
        <v>0.1589825119236884</v>
      </c>
    </row>
    <row r="58" spans="1:13" s="103" customFormat="1" ht="20.399999999999999">
      <c r="A58" s="357" t="s">
        <v>361</v>
      </c>
      <c r="B58" s="355" t="s">
        <v>362</v>
      </c>
      <c r="C58" s="44">
        <v>2</v>
      </c>
      <c r="D58" s="378">
        <v>793036.27</v>
      </c>
      <c r="E58" s="44"/>
      <c r="F58" s="378"/>
      <c r="G58" s="44"/>
      <c r="H58" s="378"/>
      <c r="I58" s="44">
        <v>0</v>
      </c>
      <c r="J58" s="44">
        <v>2</v>
      </c>
      <c r="K58" s="378">
        <v>793036.27</v>
      </c>
      <c r="L58" s="378">
        <v>4.9878874370926821E-2</v>
      </c>
      <c r="M58" s="378">
        <v>0.1589825119236884</v>
      </c>
    </row>
    <row r="59" spans="1:13" s="103" customFormat="1" ht="20.399999999999999">
      <c r="A59" s="356" t="s">
        <v>579</v>
      </c>
      <c r="B59" s="354" t="s">
        <v>580</v>
      </c>
      <c r="C59" s="42">
        <v>6</v>
      </c>
      <c r="D59" s="377">
        <v>1302159</v>
      </c>
      <c r="E59" s="42"/>
      <c r="F59" s="377"/>
      <c r="G59" s="42"/>
      <c r="H59" s="377"/>
      <c r="I59" s="42">
        <v>0</v>
      </c>
      <c r="J59" s="42">
        <v>6</v>
      </c>
      <c r="K59" s="377">
        <v>1302159</v>
      </c>
      <c r="L59" s="377">
        <v>8.1900699411858804E-2</v>
      </c>
      <c r="M59" s="377">
        <v>0.47694753577106519</v>
      </c>
    </row>
    <row r="60" spans="1:13" s="103" customFormat="1" ht="11.4">
      <c r="A60" s="357" t="s">
        <v>116</v>
      </c>
      <c r="B60" s="355" t="s">
        <v>117</v>
      </c>
      <c r="C60" s="44">
        <v>17</v>
      </c>
      <c r="D60" s="378">
        <v>1751573.5</v>
      </c>
      <c r="E60" s="44"/>
      <c r="F60" s="378"/>
      <c r="G60" s="44">
        <v>3</v>
      </c>
      <c r="H60" s="378">
        <v>-114093.87</v>
      </c>
      <c r="I60" s="44">
        <v>0</v>
      </c>
      <c r="J60" s="44">
        <v>20</v>
      </c>
      <c r="K60" s="378">
        <v>1637479.63</v>
      </c>
      <c r="L60" s="378">
        <v>0.10299105329661874</v>
      </c>
      <c r="M60" s="378">
        <v>1.589825119236884</v>
      </c>
    </row>
    <row r="61" spans="1:13" s="103" customFormat="1" ht="20.399999999999999">
      <c r="A61" s="356" t="s">
        <v>443</v>
      </c>
      <c r="B61" s="354" t="s">
        <v>444</v>
      </c>
      <c r="C61" s="42">
        <v>6</v>
      </c>
      <c r="D61" s="377">
        <v>2435850</v>
      </c>
      <c r="E61" s="42"/>
      <c r="F61" s="377"/>
      <c r="G61" s="42"/>
      <c r="H61" s="377"/>
      <c r="I61" s="42">
        <v>0</v>
      </c>
      <c r="J61" s="42">
        <v>6</v>
      </c>
      <c r="K61" s="377">
        <v>2435850</v>
      </c>
      <c r="L61" s="377">
        <v>0.1532054216592415</v>
      </c>
      <c r="M61" s="377">
        <v>0.47694753577106519</v>
      </c>
    </row>
    <row r="62" spans="1:13" s="103" customFormat="1" ht="11.4">
      <c r="A62" s="357" t="s">
        <v>118</v>
      </c>
      <c r="B62" s="355" t="s">
        <v>119</v>
      </c>
      <c r="C62" s="44">
        <v>14</v>
      </c>
      <c r="D62" s="378">
        <v>2617500.7000000002</v>
      </c>
      <c r="E62" s="44"/>
      <c r="F62" s="378"/>
      <c r="G62" s="44">
        <v>1</v>
      </c>
      <c r="H62" s="378">
        <v>-298147.5</v>
      </c>
      <c r="I62" s="44">
        <v>0</v>
      </c>
      <c r="J62" s="44">
        <v>15</v>
      </c>
      <c r="K62" s="378">
        <v>2319353.2000000002</v>
      </c>
      <c r="L62" s="378">
        <v>0.14587822935842154</v>
      </c>
      <c r="M62" s="378">
        <v>1.192368839427663</v>
      </c>
    </row>
    <row r="63" spans="1:13" s="103" customFormat="1" ht="11.4">
      <c r="A63" s="356" t="s">
        <v>120</v>
      </c>
      <c r="B63" s="354" t="s">
        <v>121</v>
      </c>
      <c r="C63" s="42">
        <v>22</v>
      </c>
      <c r="D63" s="377">
        <v>4316874.4800000004</v>
      </c>
      <c r="E63" s="42"/>
      <c r="F63" s="377"/>
      <c r="G63" s="42">
        <v>3</v>
      </c>
      <c r="H63" s="377">
        <v>-136740</v>
      </c>
      <c r="I63" s="42">
        <v>0</v>
      </c>
      <c r="J63" s="42">
        <v>25</v>
      </c>
      <c r="K63" s="377">
        <v>4180134.4800000004</v>
      </c>
      <c r="L63" s="377">
        <v>0.26291408157346896</v>
      </c>
      <c r="M63" s="377">
        <v>1.9872813990461049</v>
      </c>
    </row>
    <row r="64" spans="1:13" s="103" customFormat="1" ht="20.399999999999999">
      <c r="A64" s="357" t="s">
        <v>122</v>
      </c>
      <c r="B64" s="355" t="s">
        <v>123</v>
      </c>
      <c r="C64" s="44">
        <v>2</v>
      </c>
      <c r="D64" s="378">
        <v>147101.5</v>
      </c>
      <c r="E64" s="44"/>
      <c r="F64" s="378"/>
      <c r="G64" s="44"/>
      <c r="H64" s="378"/>
      <c r="I64" s="44">
        <v>0</v>
      </c>
      <c r="J64" s="44">
        <v>2</v>
      </c>
      <c r="K64" s="378">
        <v>147101.5</v>
      </c>
      <c r="L64" s="378">
        <v>9.2521080256201798E-3</v>
      </c>
      <c r="M64" s="378">
        <v>0.1589825119236884</v>
      </c>
    </row>
    <row r="65" spans="1:13" s="103" customFormat="1" ht="11.4">
      <c r="A65" s="356" t="s">
        <v>124</v>
      </c>
      <c r="B65" s="354" t="s">
        <v>125</v>
      </c>
      <c r="C65" s="42">
        <v>5</v>
      </c>
      <c r="D65" s="377">
        <v>1661550</v>
      </c>
      <c r="E65" s="42"/>
      <c r="F65" s="377"/>
      <c r="G65" s="42"/>
      <c r="H65" s="377"/>
      <c r="I65" s="42">
        <v>1</v>
      </c>
      <c r="J65" s="42">
        <v>6</v>
      </c>
      <c r="K65" s="377">
        <v>1661550</v>
      </c>
      <c r="L65" s="377">
        <v>0.1045049852650667</v>
      </c>
      <c r="M65" s="377">
        <v>0.47694753577106519</v>
      </c>
    </row>
    <row r="66" spans="1:13" s="103" customFormat="1" ht="11.4">
      <c r="A66" s="357" t="s">
        <v>126</v>
      </c>
      <c r="B66" s="355" t="s">
        <v>127</v>
      </c>
      <c r="C66" s="44">
        <v>26</v>
      </c>
      <c r="D66" s="378">
        <v>2826210.05</v>
      </c>
      <c r="E66" s="44"/>
      <c r="F66" s="378"/>
      <c r="G66" s="44">
        <v>6</v>
      </c>
      <c r="H66" s="378">
        <v>-401872</v>
      </c>
      <c r="I66" s="44">
        <v>0</v>
      </c>
      <c r="J66" s="44">
        <v>32</v>
      </c>
      <c r="K66" s="378">
        <v>2424338.0499999998</v>
      </c>
      <c r="L66" s="378">
        <v>0.15248136510655141</v>
      </c>
      <c r="M66" s="378">
        <v>2.5437201907790143</v>
      </c>
    </row>
    <row r="67" spans="1:13" s="103" customFormat="1" ht="20.399999999999999">
      <c r="A67" s="356" t="s">
        <v>248</v>
      </c>
      <c r="B67" s="354" t="s">
        <v>249</v>
      </c>
      <c r="C67" s="42">
        <v>2</v>
      </c>
      <c r="D67" s="377">
        <v>509265</v>
      </c>
      <c r="E67" s="42"/>
      <c r="F67" s="377"/>
      <c r="G67" s="42"/>
      <c r="H67" s="377"/>
      <c r="I67" s="42">
        <v>0</v>
      </c>
      <c r="J67" s="42">
        <v>2</v>
      </c>
      <c r="K67" s="377">
        <v>509265</v>
      </c>
      <c r="L67" s="377">
        <v>3.2030773266536784E-2</v>
      </c>
      <c r="M67" s="377">
        <v>0.1589825119236884</v>
      </c>
    </row>
    <row r="68" spans="1:13" s="103" customFormat="1" ht="11.4">
      <c r="A68" s="357" t="s">
        <v>250</v>
      </c>
      <c r="B68" s="355" t="s">
        <v>251</v>
      </c>
      <c r="C68" s="44">
        <v>2</v>
      </c>
      <c r="D68" s="378">
        <v>540000</v>
      </c>
      <c r="E68" s="44"/>
      <c r="F68" s="378"/>
      <c r="G68" s="44">
        <v>1</v>
      </c>
      <c r="H68" s="378">
        <v>-30000</v>
      </c>
      <c r="I68" s="44">
        <v>0</v>
      </c>
      <c r="J68" s="44">
        <v>3</v>
      </c>
      <c r="K68" s="378">
        <v>510000</v>
      </c>
      <c r="L68" s="378">
        <v>3.2077001886903204E-2</v>
      </c>
      <c r="M68" s="378">
        <v>0.23847376788553259</v>
      </c>
    </row>
    <row r="69" spans="1:13" s="103" customFormat="1" ht="11.4">
      <c r="A69" s="356" t="s">
        <v>128</v>
      </c>
      <c r="B69" s="354" t="s">
        <v>129</v>
      </c>
      <c r="C69" s="42">
        <v>15</v>
      </c>
      <c r="D69" s="377">
        <v>12679848</v>
      </c>
      <c r="E69" s="42"/>
      <c r="F69" s="377"/>
      <c r="G69" s="42">
        <v>6</v>
      </c>
      <c r="H69" s="377">
        <v>-406200</v>
      </c>
      <c r="I69" s="42">
        <v>0</v>
      </c>
      <c r="J69" s="42">
        <v>21</v>
      </c>
      <c r="K69" s="377">
        <v>12273648</v>
      </c>
      <c r="L69" s="377">
        <v>0.77196437265722695</v>
      </c>
      <c r="M69" s="377">
        <v>1.6693163751987281</v>
      </c>
    </row>
    <row r="70" spans="1:13" s="103" customFormat="1" ht="11.4">
      <c r="A70" s="357" t="s">
        <v>130</v>
      </c>
      <c r="B70" s="355" t="s">
        <v>131</v>
      </c>
      <c r="C70" s="44">
        <v>15</v>
      </c>
      <c r="D70" s="378">
        <v>93159865.030000001</v>
      </c>
      <c r="E70" s="44">
        <v>1</v>
      </c>
      <c r="F70" s="378">
        <v>142600</v>
      </c>
      <c r="G70" s="44">
        <v>3</v>
      </c>
      <c r="H70" s="378">
        <v>-481526.93</v>
      </c>
      <c r="I70" s="44">
        <v>2</v>
      </c>
      <c r="J70" s="44">
        <v>21</v>
      </c>
      <c r="K70" s="378">
        <v>92820938.099999994</v>
      </c>
      <c r="L70" s="378">
        <v>5.8380733462310301</v>
      </c>
      <c r="M70" s="378">
        <v>1.6693163751987281</v>
      </c>
    </row>
    <row r="71" spans="1:13" s="103" customFormat="1" ht="20.399999999999999">
      <c r="A71" s="356" t="s">
        <v>593</v>
      </c>
      <c r="B71" s="354" t="s">
        <v>594</v>
      </c>
      <c r="C71" s="42">
        <v>1</v>
      </c>
      <c r="D71" s="377">
        <v>28469.68</v>
      </c>
      <c r="E71" s="42"/>
      <c r="F71" s="377"/>
      <c r="G71" s="42"/>
      <c r="H71" s="377"/>
      <c r="I71" s="42">
        <v>0</v>
      </c>
      <c r="J71" s="42">
        <v>1</v>
      </c>
      <c r="K71" s="377">
        <v>28469.68</v>
      </c>
      <c r="L71" s="377">
        <v>1.7906313315284909E-3</v>
      </c>
      <c r="M71" s="377">
        <v>7.9491255961844198E-2</v>
      </c>
    </row>
    <row r="72" spans="1:13" s="103" customFormat="1" ht="11.4">
      <c r="A72" s="357" t="s">
        <v>595</v>
      </c>
      <c r="B72" s="355" t="s">
        <v>596</v>
      </c>
      <c r="C72" s="44">
        <v>1</v>
      </c>
      <c r="D72" s="378">
        <v>190575</v>
      </c>
      <c r="E72" s="44"/>
      <c r="F72" s="378"/>
      <c r="G72" s="44"/>
      <c r="H72" s="378"/>
      <c r="I72" s="44">
        <v>0</v>
      </c>
      <c r="J72" s="44">
        <v>1</v>
      </c>
      <c r="K72" s="378">
        <v>190575</v>
      </c>
      <c r="L72" s="378">
        <v>1.1986420852150152E-2</v>
      </c>
      <c r="M72" s="378">
        <v>7.9491255961844198E-2</v>
      </c>
    </row>
    <row r="73" spans="1:13" s="103" customFormat="1" ht="11.4">
      <c r="A73" s="356" t="s">
        <v>597</v>
      </c>
      <c r="B73" s="354" t="s">
        <v>598</v>
      </c>
      <c r="C73" s="42">
        <v>2</v>
      </c>
      <c r="D73" s="377">
        <v>203306</v>
      </c>
      <c r="E73" s="42"/>
      <c r="F73" s="377"/>
      <c r="G73" s="42"/>
      <c r="H73" s="377"/>
      <c r="I73" s="42">
        <v>0</v>
      </c>
      <c r="J73" s="42">
        <v>2</v>
      </c>
      <c r="K73" s="377">
        <v>203306</v>
      </c>
      <c r="L73" s="377">
        <v>1.278715087376224E-2</v>
      </c>
      <c r="M73" s="377">
        <v>0.1589825119236884</v>
      </c>
    </row>
    <row r="74" spans="1:13" s="103" customFormat="1" ht="11.4">
      <c r="A74" s="357" t="s">
        <v>382</v>
      </c>
      <c r="B74" s="355" t="s">
        <v>383</v>
      </c>
      <c r="C74" s="44">
        <v>5</v>
      </c>
      <c r="D74" s="378">
        <v>7175831.4500000002</v>
      </c>
      <c r="E74" s="44"/>
      <c r="F74" s="378"/>
      <c r="G74" s="44"/>
      <c r="H74" s="378"/>
      <c r="I74" s="44">
        <v>0</v>
      </c>
      <c r="J74" s="44">
        <v>5</v>
      </c>
      <c r="K74" s="378">
        <v>7175831.4500000002</v>
      </c>
      <c r="L74" s="378">
        <v>0.45133168423872422</v>
      </c>
      <c r="M74" s="378">
        <v>0.39745627980922099</v>
      </c>
    </row>
    <row r="75" spans="1:13" s="103" customFormat="1" ht="20.399999999999999">
      <c r="A75" s="356" t="s">
        <v>437</v>
      </c>
      <c r="B75" s="354" t="s">
        <v>438</v>
      </c>
      <c r="C75" s="42">
        <v>1</v>
      </c>
      <c r="D75" s="377">
        <v>1609050</v>
      </c>
      <c r="E75" s="42"/>
      <c r="F75" s="377"/>
      <c r="G75" s="42"/>
      <c r="H75" s="377"/>
      <c r="I75" s="42">
        <v>0</v>
      </c>
      <c r="J75" s="42">
        <v>1</v>
      </c>
      <c r="K75" s="377">
        <v>1609050</v>
      </c>
      <c r="L75" s="377">
        <v>0.10120294095317961</v>
      </c>
      <c r="M75" s="377">
        <v>7.9491255961844198E-2</v>
      </c>
    </row>
    <row r="76" spans="1:13" s="103" customFormat="1" ht="11.4">
      <c r="A76" s="357" t="s">
        <v>136</v>
      </c>
      <c r="B76" s="355" t="s">
        <v>137</v>
      </c>
      <c r="C76" s="44">
        <v>15</v>
      </c>
      <c r="D76" s="378">
        <v>1824634.1199999996</v>
      </c>
      <c r="E76" s="44">
        <v>1</v>
      </c>
      <c r="F76" s="378">
        <v>2010.43</v>
      </c>
      <c r="G76" s="44">
        <v>2</v>
      </c>
      <c r="H76" s="378">
        <v>-5388.17</v>
      </c>
      <c r="I76" s="44">
        <v>0</v>
      </c>
      <c r="J76" s="44">
        <v>18</v>
      </c>
      <c r="K76" s="378">
        <v>1821256.3799999997</v>
      </c>
      <c r="L76" s="378">
        <v>0.11454989085842056</v>
      </c>
      <c r="M76" s="378">
        <v>1.4308426073131955</v>
      </c>
    </row>
    <row r="77" spans="1:13" s="103" customFormat="1" ht="11.4">
      <c r="A77" s="356" t="s">
        <v>138</v>
      </c>
      <c r="B77" s="354" t="s">
        <v>139</v>
      </c>
      <c r="C77" s="42">
        <v>19</v>
      </c>
      <c r="D77" s="377">
        <v>46844447.799999997</v>
      </c>
      <c r="E77" s="42"/>
      <c r="F77" s="377"/>
      <c r="G77" s="42">
        <v>3</v>
      </c>
      <c r="H77" s="377">
        <v>-1595426</v>
      </c>
      <c r="I77" s="42">
        <v>0</v>
      </c>
      <c r="J77" s="42">
        <v>22</v>
      </c>
      <c r="K77" s="377">
        <v>45249021.799999997</v>
      </c>
      <c r="L77" s="377">
        <v>2.8459861914884788</v>
      </c>
      <c r="M77" s="377">
        <v>1.7488076311605723</v>
      </c>
    </row>
    <row r="78" spans="1:13" s="103" customFormat="1" ht="20.399999999999999">
      <c r="A78" s="357" t="s">
        <v>445</v>
      </c>
      <c r="B78" s="355" t="s">
        <v>446</v>
      </c>
      <c r="C78" s="44">
        <v>1</v>
      </c>
      <c r="D78" s="378">
        <v>999173</v>
      </c>
      <c r="E78" s="44"/>
      <c r="F78" s="378"/>
      <c r="G78" s="44"/>
      <c r="H78" s="378"/>
      <c r="I78" s="44">
        <v>0</v>
      </c>
      <c r="J78" s="44">
        <v>1</v>
      </c>
      <c r="K78" s="378">
        <v>999173</v>
      </c>
      <c r="L78" s="378">
        <v>6.2844067071260265E-2</v>
      </c>
      <c r="M78" s="378">
        <v>7.9491255961844198E-2</v>
      </c>
    </row>
    <row r="79" spans="1:13" s="103" customFormat="1" ht="11.4">
      <c r="A79" s="356" t="s">
        <v>140</v>
      </c>
      <c r="B79" s="354" t="s">
        <v>141</v>
      </c>
      <c r="C79" s="42">
        <v>4</v>
      </c>
      <c r="D79" s="377">
        <v>53122.989999999991</v>
      </c>
      <c r="E79" s="42"/>
      <c r="F79" s="377"/>
      <c r="G79" s="42">
        <v>1</v>
      </c>
      <c r="H79" s="377">
        <v>-10053.540000000001</v>
      </c>
      <c r="I79" s="42">
        <v>0</v>
      </c>
      <c r="J79" s="42">
        <v>5</v>
      </c>
      <c r="K79" s="377">
        <v>43069.44999999999</v>
      </c>
      <c r="L79" s="377">
        <v>2.7088996645448682E-3</v>
      </c>
      <c r="M79" s="377">
        <v>0.39745627980922099</v>
      </c>
    </row>
    <row r="80" spans="1:13" s="103" customFormat="1" ht="20.399999999999999">
      <c r="A80" s="357" t="s">
        <v>142</v>
      </c>
      <c r="B80" s="355" t="s">
        <v>143</v>
      </c>
      <c r="C80" s="44">
        <v>14</v>
      </c>
      <c r="D80" s="378">
        <v>36734040</v>
      </c>
      <c r="E80" s="44"/>
      <c r="F80" s="378"/>
      <c r="G80" s="44">
        <v>1</v>
      </c>
      <c r="H80" s="378">
        <v>-582000</v>
      </c>
      <c r="I80" s="44">
        <v>1</v>
      </c>
      <c r="J80" s="44">
        <v>16</v>
      </c>
      <c r="K80" s="378">
        <v>36152040</v>
      </c>
      <c r="L80" s="378">
        <v>2.2738216770498041</v>
      </c>
      <c r="M80" s="378">
        <v>1.2718600953895072</v>
      </c>
    </row>
    <row r="81" spans="1:13" s="103" customFormat="1" ht="11.4">
      <c r="A81" s="356" t="s">
        <v>144</v>
      </c>
      <c r="B81" s="354" t="s">
        <v>145</v>
      </c>
      <c r="C81" s="42">
        <v>13</v>
      </c>
      <c r="D81" s="377">
        <v>21295061.82</v>
      </c>
      <c r="E81" s="42"/>
      <c r="F81" s="377"/>
      <c r="G81" s="42">
        <v>4</v>
      </c>
      <c r="H81" s="377">
        <v>-2206629.5999999996</v>
      </c>
      <c r="I81" s="42">
        <v>1</v>
      </c>
      <c r="J81" s="42">
        <v>18</v>
      </c>
      <c r="K81" s="377">
        <v>19088432.219999999</v>
      </c>
      <c r="L81" s="377">
        <v>1.200587600664635</v>
      </c>
      <c r="M81" s="377">
        <v>1.4308426073131955</v>
      </c>
    </row>
    <row r="82" spans="1:13" s="103" customFormat="1" ht="11.4">
      <c r="A82" s="357" t="s">
        <v>146</v>
      </c>
      <c r="B82" s="355" t="s">
        <v>147</v>
      </c>
      <c r="C82" s="44">
        <v>3</v>
      </c>
      <c r="D82" s="378">
        <v>25952418.399999999</v>
      </c>
      <c r="E82" s="44"/>
      <c r="F82" s="378"/>
      <c r="G82" s="44"/>
      <c r="H82" s="378"/>
      <c r="I82" s="44">
        <v>0</v>
      </c>
      <c r="J82" s="44">
        <v>3</v>
      </c>
      <c r="K82" s="378">
        <v>25952418.399999999</v>
      </c>
      <c r="L82" s="378">
        <v>1.6323054391892184</v>
      </c>
      <c r="M82" s="378">
        <v>0.23847376788553259</v>
      </c>
    </row>
    <row r="83" spans="1:13" s="103" customFormat="1" ht="11.4">
      <c r="A83" s="356" t="s">
        <v>148</v>
      </c>
      <c r="B83" s="354" t="s">
        <v>149</v>
      </c>
      <c r="C83" s="42">
        <v>3</v>
      </c>
      <c r="D83" s="377">
        <v>653517.4</v>
      </c>
      <c r="E83" s="42"/>
      <c r="F83" s="377"/>
      <c r="G83" s="42"/>
      <c r="H83" s="377"/>
      <c r="I83" s="42">
        <v>0</v>
      </c>
      <c r="J83" s="42">
        <v>3</v>
      </c>
      <c r="K83" s="377">
        <v>653517.4</v>
      </c>
      <c r="L83" s="377">
        <v>4.1103684064557007E-2</v>
      </c>
      <c r="M83" s="377">
        <v>0.23847376788553259</v>
      </c>
    </row>
    <row r="84" spans="1:13" s="103" customFormat="1" ht="11.4">
      <c r="A84" s="357" t="s">
        <v>150</v>
      </c>
      <c r="B84" s="355" t="s">
        <v>151</v>
      </c>
      <c r="C84" s="44">
        <v>10</v>
      </c>
      <c r="D84" s="378">
        <v>20472149.18</v>
      </c>
      <c r="E84" s="44">
        <v>1</v>
      </c>
      <c r="F84" s="378">
        <v>1564826.4</v>
      </c>
      <c r="G84" s="44">
        <v>4</v>
      </c>
      <c r="H84" s="378">
        <v>-4108934.7</v>
      </c>
      <c r="I84" s="44">
        <v>2</v>
      </c>
      <c r="J84" s="44">
        <v>17</v>
      </c>
      <c r="K84" s="378">
        <v>17928040.879999999</v>
      </c>
      <c r="L84" s="378">
        <v>1.127603531639682</v>
      </c>
      <c r="M84" s="378">
        <v>1.3513513513513513</v>
      </c>
    </row>
    <row r="85" spans="1:13" s="103" customFormat="1" ht="20.399999999999999">
      <c r="A85" s="356" t="s">
        <v>599</v>
      </c>
      <c r="B85" s="354" t="s">
        <v>600</v>
      </c>
      <c r="C85" s="42">
        <v>2</v>
      </c>
      <c r="D85" s="377">
        <v>150000</v>
      </c>
      <c r="E85" s="42"/>
      <c r="F85" s="377"/>
      <c r="G85" s="42"/>
      <c r="H85" s="377"/>
      <c r="I85" s="42">
        <v>0</v>
      </c>
      <c r="J85" s="42">
        <v>2</v>
      </c>
      <c r="K85" s="377">
        <v>150000</v>
      </c>
      <c r="L85" s="377">
        <v>9.4344123196774127E-3</v>
      </c>
      <c r="M85" s="377">
        <v>0.1589825119236884</v>
      </c>
    </row>
    <row r="86" spans="1:13" s="103" customFormat="1" ht="11.4">
      <c r="A86" s="357" t="s">
        <v>601</v>
      </c>
      <c r="B86" s="355" t="s">
        <v>602</v>
      </c>
      <c r="C86" s="44">
        <v>1</v>
      </c>
      <c r="D86" s="378">
        <v>84000</v>
      </c>
      <c r="E86" s="44"/>
      <c r="F86" s="378"/>
      <c r="G86" s="44"/>
      <c r="H86" s="378"/>
      <c r="I86" s="44">
        <v>0</v>
      </c>
      <c r="J86" s="44">
        <v>1</v>
      </c>
      <c r="K86" s="378">
        <v>84000</v>
      </c>
      <c r="L86" s="378">
        <v>5.2832708990193508E-3</v>
      </c>
      <c r="M86" s="378">
        <v>7.9491255961844198E-2</v>
      </c>
    </row>
    <row r="87" spans="1:13" s="103" customFormat="1" ht="20.399999999999999">
      <c r="A87" s="356" t="s">
        <v>447</v>
      </c>
      <c r="B87" s="354" t="s">
        <v>448</v>
      </c>
      <c r="C87" s="42"/>
      <c r="D87" s="377"/>
      <c r="E87" s="42"/>
      <c r="F87" s="377"/>
      <c r="G87" s="42">
        <v>2</v>
      </c>
      <c r="H87" s="377">
        <v>-137969.77000000002</v>
      </c>
      <c r="I87" s="42">
        <v>0</v>
      </c>
      <c r="J87" s="42">
        <v>2</v>
      </c>
      <c r="K87" s="377">
        <v>-137969.77000000002</v>
      </c>
      <c r="L87" s="377">
        <v>-8.6777579855403953E-3</v>
      </c>
      <c r="M87" s="377">
        <v>0.1589825119236884</v>
      </c>
    </row>
    <row r="88" spans="1:13" s="103" customFormat="1" ht="20.399999999999999">
      <c r="A88" s="357" t="s">
        <v>603</v>
      </c>
      <c r="B88" s="355" t="s">
        <v>604</v>
      </c>
      <c r="C88" s="44"/>
      <c r="D88" s="378"/>
      <c r="E88" s="44"/>
      <c r="F88" s="378"/>
      <c r="G88" s="44"/>
      <c r="H88" s="378"/>
      <c r="I88" s="44">
        <v>1</v>
      </c>
      <c r="J88" s="44">
        <v>1</v>
      </c>
      <c r="K88" s="378">
        <v>0</v>
      </c>
      <c r="L88" s="378">
        <v>0</v>
      </c>
      <c r="M88" s="378">
        <v>7.9491255961844198E-2</v>
      </c>
    </row>
    <row r="89" spans="1:13" s="103" customFormat="1" ht="11.4">
      <c r="A89" s="356" t="s">
        <v>581</v>
      </c>
      <c r="B89" s="354" t="s">
        <v>582</v>
      </c>
      <c r="C89" s="42">
        <v>1</v>
      </c>
      <c r="D89" s="377">
        <v>553380</v>
      </c>
      <c r="E89" s="42"/>
      <c r="F89" s="377"/>
      <c r="G89" s="42"/>
      <c r="H89" s="377"/>
      <c r="I89" s="42">
        <v>0</v>
      </c>
      <c r="J89" s="42">
        <v>1</v>
      </c>
      <c r="K89" s="377">
        <v>553380</v>
      </c>
      <c r="L89" s="377">
        <v>3.4805433929753909E-2</v>
      </c>
      <c r="M89" s="377">
        <v>7.9491255961844198E-2</v>
      </c>
    </row>
    <row r="90" spans="1:13" s="103" customFormat="1" ht="20.399999999999999">
      <c r="A90" s="357" t="s">
        <v>377</v>
      </c>
      <c r="B90" s="355" t="s">
        <v>378</v>
      </c>
      <c r="C90" s="44">
        <v>2</v>
      </c>
      <c r="D90" s="378">
        <v>296481.8</v>
      </c>
      <c r="E90" s="44"/>
      <c r="F90" s="378"/>
      <c r="G90" s="44"/>
      <c r="H90" s="378"/>
      <c r="I90" s="44">
        <v>0</v>
      </c>
      <c r="J90" s="44">
        <v>2</v>
      </c>
      <c r="K90" s="378">
        <v>296481.8</v>
      </c>
      <c r="L90" s="378">
        <v>1.8647543643200898E-2</v>
      </c>
      <c r="M90" s="378">
        <v>0.1589825119236884</v>
      </c>
    </row>
    <row r="91" spans="1:13" s="103" customFormat="1" ht="11.4">
      <c r="A91" s="356" t="s">
        <v>154</v>
      </c>
      <c r="B91" s="354" t="s">
        <v>155</v>
      </c>
      <c r="C91" s="42">
        <v>5</v>
      </c>
      <c r="D91" s="377">
        <v>6061859</v>
      </c>
      <c r="E91" s="42"/>
      <c r="F91" s="377"/>
      <c r="G91" s="42"/>
      <c r="H91" s="377"/>
      <c r="I91" s="42">
        <v>0</v>
      </c>
      <c r="J91" s="42">
        <v>5</v>
      </c>
      <c r="K91" s="377">
        <v>6061859</v>
      </c>
      <c r="L91" s="377">
        <v>0.38126718153164935</v>
      </c>
      <c r="M91" s="377">
        <v>0.39745627980922099</v>
      </c>
    </row>
    <row r="92" spans="1:13" s="103" customFormat="1" ht="20.399999999999999">
      <c r="A92" s="357" t="s">
        <v>672</v>
      </c>
      <c r="B92" s="355" t="s">
        <v>673</v>
      </c>
      <c r="C92" s="44">
        <v>1</v>
      </c>
      <c r="D92" s="378">
        <v>261251.6</v>
      </c>
      <c r="E92" s="44"/>
      <c r="F92" s="378"/>
      <c r="G92" s="44"/>
      <c r="H92" s="378"/>
      <c r="I92" s="44">
        <v>0</v>
      </c>
      <c r="J92" s="44">
        <v>1</v>
      </c>
      <c r="K92" s="378">
        <v>261251.6</v>
      </c>
      <c r="L92" s="378">
        <v>1.6431702090502903E-2</v>
      </c>
      <c r="M92" s="378">
        <v>7.9491255961844198E-2</v>
      </c>
    </row>
    <row r="93" spans="1:13" s="103" customFormat="1" ht="11.4">
      <c r="A93" s="356" t="s">
        <v>156</v>
      </c>
      <c r="B93" s="354" t="s">
        <v>157</v>
      </c>
      <c r="C93" s="42">
        <v>8</v>
      </c>
      <c r="D93" s="377">
        <v>9405920</v>
      </c>
      <c r="E93" s="42"/>
      <c r="F93" s="377"/>
      <c r="G93" s="42">
        <v>1</v>
      </c>
      <c r="H93" s="377">
        <v>-24584.400000000001</v>
      </c>
      <c r="I93" s="42">
        <v>0</v>
      </c>
      <c r="J93" s="42">
        <v>9</v>
      </c>
      <c r="K93" s="377">
        <v>9381335.5999999996</v>
      </c>
      <c r="L93" s="377">
        <v>0.59004925439778855</v>
      </c>
      <c r="M93" s="377">
        <v>0.71542130365659773</v>
      </c>
    </row>
    <row r="94" spans="1:13" s="103" customFormat="1" ht="20.399999999999999">
      <c r="A94" s="357" t="s">
        <v>252</v>
      </c>
      <c r="B94" s="355" t="s">
        <v>253</v>
      </c>
      <c r="C94" s="44">
        <v>73</v>
      </c>
      <c r="D94" s="378">
        <v>2855544.8200000003</v>
      </c>
      <c r="E94" s="44"/>
      <c r="F94" s="378"/>
      <c r="G94" s="44">
        <v>11</v>
      </c>
      <c r="H94" s="378">
        <v>-215764.23999999996</v>
      </c>
      <c r="I94" s="44">
        <v>0</v>
      </c>
      <c r="J94" s="44">
        <v>84</v>
      </c>
      <c r="K94" s="378">
        <v>2639780.5800000005</v>
      </c>
      <c r="L94" s="378">
        <v>0.16603185616798127</v>
      </c>
      <c r="M94" s="378">
        <v>6.6772655007949124</v>
      </c>
    </row>
    <row r="95" spans="1:13" s="103" customFormat="1" ht="20.399999999999999">
      <c r="A95" s="356" t="s">
        <v>158</v>
      </c>
      <c r="B95" s="354" t="s">
        <v>159</v>
      </c>
      <c r="C95" s="42">
        <v>5</v>
      </c>
      <c r="D95" s="377">
        <v>14343250</v>
      </c>
      <c r="E95" s="42"/>
      <c r="F95" s="377"/>
      <c r="G95" s="42"/>
      <c r="H95" s="377"/>
      <c r="I95" s="42">
        <v>0</v>
      </c>
      <c r="J95" s="42">
        <v>5</v>
      </c>
      <c r="K95" s="377">
        <v>14343250</v>
      </c>
      <c r="L95" s="377">
        <v>0.90213423002808701</v>
      </c>
      <c r="M95" s="377">
        <v>0.39745627980922099</v>
      </c>
    </row>
    <row r="96" spans="1:13" s="103" customFormat="1" ht="11.4">
      <c r="A96" s="357" t="s">
        <v>160</v>
      </c>
      <c r="B96" s="355" t="s">
        <v>161</v>
      </c>
      <c r="C96" s="44">
        <v>14</v>
      </c>
      <c r="D96" s="378">
        <v>3070783.1500000004</v>
      </c>
      <c r="E96" s="44"/>
      <c r="F96" s="378"/>
      <c r="G96" s="44"/>
      <c r="H96" s="378"/>
      <c r="I96" s="44">
        <v>1</v>
      </c>
      <c r="J96" s="44">
        <v>15</v>
      </c>
      <c r="K96" s="378">
        <v>3070783.1500000004</v>
      </c>
      <c r="L96" s="378">
        <v>0.19314022920945212</v>
      </c>
      <c r="M96" s="378">
        <v>1.192368839427663</v>
      </c>
    </row>
    <row r="97" spans="1:13" s="103" customFormat="1" ht="11.4">
      <c r="A97" s="356" t="s">
        <v>162</v>
      </c>
      <c r="B97" s="354" t="s">
        <v>163</v>
      </c>
      <c r="C97" s="42">
        <v>6</v>
      </c>
      <c r="D97" s="377">
        <v>1468664</v>
      </c>
      <c r="E97" s="42"/>
      <c r="F97" s="377"/>
      <c r="G97" s="42"/>
      <c r="H97" s="377"/>
      <c r="I97" s="42">
        <v>0</v>
      </c>
      <c r="J97" s="42">
        <v>6</v>
      </c>
      <c r="K97" s="377">
        <v>1468664</v>
      </c>
      <c r="L97" s="377">
        <v>9.2373211567111382E-2</v>
      </c>
      <c r="M97" s="377">
        <v>0.47694753577106519</v>
      </c>
    </row>
    <row r="98" spans="1:13" s="103" customFormat="1" ht="11.4">
      <c r="A98" s="357" t="s">
        <v>164</v>
      </c>
      <c r="B98" s="355" t="s">
        <v>165</v>
      </c>
      <c r="C98" s="44">
        <v>30</v>
      </c>
      <c r="D98" s="378">
        <v>6085891.0800000001</v>
      </c>
      <c r="E98" s="44"/>
      <c r="F98" s="378"/>
      <c r="G98" s="44">
        <v>4</v>
      </c>
      <c r="H98" s="378">
        <v>-37600</v>
      </c>
      <c r="I98" s="44">
        <v>0</v>
      </c>
      <c r="J98" s="44">
        <v>34</v>
      </c>
      <c r="K98" s="378">
        <v>6048291.0800000001</v>
      </c>
      <c r="L98" s="378">
        <v>0.38041381252098</v>
      </c>
      <c r="M98" s="378">
        <v>2.7027027027027026</v>
      </c>
    </row>
    <row r="99" spans="1:13" s="103" customFormat="1" ht="11.4">
      <c r="A99" s="356" t="s">
        <v>254</v>
      </c>
      <c r="B99" s="354" t="s">
        <v>255</v>
      </c>
      <c r="C99" s="42">
        <v>37</v>
      </c>
      <c r="D99" s="377">
        <v>796172213.39999998</v>
      </c>
      <c r="E99" s="42"/>
      <c r="F99" s="377"/>
      <c r="G99" s="42"/>
      <c r="H99" s="377"/>
      <c r="I99" s="42">
        <v>0</v>
      </c>
      <c r="J99" s="42">
        <v>37</v>
      </c>
      <c r="K99" s="377">
        <v>796172213.39999998</v>
      </c>
      <c r="L99" s="377">
        <v>50.076112924571959</v>
      </c>
      <c r="M99" s="377">
        <v>2.9411764705882355</v>
      </c>
    </row>
    <row r="100" spans="1:13" s="103" customFormat="1" ht="11.4">
      <c r="A100" s="357" t="s">
        <v>363</v>
      </c>
      <c r="B100" s="355" t="s">
        <v>364</v>
      </c>
      <c r="C100" s="44">
        <v>6</v>
      </c>
      <c r="D100" s="378">
        <v>68968166</v>
      </c>
      <c r="E100" s="44"/>
      <c r="F100" s="378"/>
      <c r="G100" s="44"/>
      <c r="H100" s="378"/>
      <c r="I100" s="44">
        <v>0</v>
      </c>
      <c r="J100" s="44">
        <v>6</v>
      </c>
      <c r="K100" s="378">
        <v>68968166</v>
      </c>
      <c r="L100" s="378">
        <v>4.3378274331730458</v>
      </c>
      <c r="M100" s="378">
        <v>0.47694753577106519</v>
      </c>
    </row>
    <row r="101" spans="1:13" s="103" customFormat="1" ht="11.4">
      <c r="A101" s="356" t="s">
        <v>256</v>
      </c>
      <c r="B101" s="354" t="s">
        <v>257</v>
      </c>
      <c r="C101" s="42">
        <v>2</v>
      </c>
      <c r="D101" s="377">
        <v>153298.97999999998</v>
      </c>
      <c r="E101" s="42"/>
      <c r="F101" s="377"/>
      <c r="G101" s="42"/>
      <c r="H101" s="377"/>
      <c r="I101" s="42">
        <v>0</v>
      </c>
      <c r="J101" s="42">
        <v>2</v>
      </c>
      <c r="K101" s="377">
        <v>153298.97999999998</v>
      </c>
      <c r="L101" s="377">
        <v>9.6419052367065407E-3</v>
      </c>
      <c r="M101" s="377">
        <v>0.1589825119236884</v>
      </c>
    </row>
    <row r="102" spans="1:13" s="103" customFormat="1" ht="20.399999999999999">
      <c r="A102" s="357" t="s">
        <v>449</v>
      </c>
      <c r="B102" s="355" t="s">
        <v>450</v>
      </c>
      <c r="C102" s="44">
        <v>1</v>
      </c>
      <c r="D102" s="378">
        <v>12344.2</v>
      </c>
      <c r="E102" s="44"/>
      <c r="F102" s="378"/>
      <c r="G102" s="44"/>
      <c r="H102" s="378"/>
      <c r="I102" s="44">
        <v>0</v>
      </c>
      <c r="J102" s="44">
        <v>1</v>
      </c>
      <c r="K102" s="378">
        <v>12344.2</v>
      </c>
      <c r="L102" s="378">
        <v>7.7640181704374605E-4</v>
      </c>
      <c r="M102" s="378">
        <v>7.9491255961844198E-2</v>
      </c>
    </row>
    <row r="103" spans="1:13" s="103" customFormat="1" ht="16.2" customHeight="1">
      <c r="A103" s="356" t="s">
        <v>166</v>
      </c>
      <c r="B103" s="354" t="s">
        <v>167</v>
      </c>
      <c r="C103" s="42">
        <v>18</v>
      </c>
      <c r="D103" s="377">
        <v>3354620</v>
      </c>
      <c r="E103" s="42"/>
      <c r="F103" s="377"/>
      <c r="G103" s="42"/>
      <c r="H103" s="377"/>
      <c r="I103" s="42">
        <v>0</v>
      </c>
      <c r="J103" s="42">
        <v>18</v>
      </c>
      <c r="K103" s="377">
        <v>3354620</v>
      </c>
      <c r="L103" s="377">
        <v>0.21099245503890829</v>
      </c>
      <c r="M103" s="377">
        <v>1.4308426073131955</v>
      </c>
    </row>
    <row r="104" spans="1:13" s="103" customFormat="1" ht="11.4">
      <c r="A104" s="357" t="s">
        <v>168</v>
      </c>
      <c r="B104" s="355" t="s">
        <v>169</v>
      </c>
      <c r="C104" s="44">
        <v>1</v>
      </c>
      <c r="D104" s="378">
        <v>112275</v>
      </c>
      <c r="E104" s="44"/>
      <c r="F104" s="378"/>
      <c r="G104" s="44"/>
      <c r="H104" s="378"/>
      <c r="I104" s="44">
        <v>0</v>
      </c>
      <c r="J104" s="44">
        <v>1</v>
      </c>
      <c r="K104" s="378">
        <v>112275</v>
      </c>
      <c r="L104" s="378">
        <v>7.0616576212785432E-3</v>
      </c>
      <c r="M104" s="378">
        <v>7.9491255961844198E-2</v>
      </c>
    </row>
    <row r="105" spans="1:13" s="103" customFormat="1" ht="11.4">
      <c r="A105" s="356" t="s">
        <v>170</v>
      </c>
      <c r="B105" s="354" t="s">
        <v>171</v>
      </c>
      <c r="C105" s="42"/>
      <c r="D105" s="377"/>
      <c r="E105" s="42"/>
      <c r="F105" s="377"/>
      <c r="G105" s="42">
        <v>11</v>
      </c>
      <c r="H105" s="377">
        <v>-322290</v>
      </c>
      <c r="I105" s="42">
        <v>0</v>
      </c>
      <c r="J105" s="42">
        <v>11</v>
      </c>
      <c r="K105" s="377">
        <v>-322290</v>
      </c>
      <c r="L105" s="377">
        <v>-2.0270778310058888E-2</v>
      </c>
      <c r="M105" s="377">
        <v>0.87440381558028613</v>
      </c>
    </row>
    <row r="106" spans="1:13" s="103" customFormat="1" ht="20.399999999999999">
      <c r="A106" s="357" t="s">
        <v>174</v>
      </c>
      <c r="B106" s="355" t="s">
        <v>175</v>
      </c>
      <c r="C106" s="44">
        <v>1</v>
      </c>
      <c r="D106" s="378">
        <v>514969.93</v>
      </c>
      <c r="E106" s="44"/>
      <c r="F106" s="378"/>
      <c r="G106" s="44"/>
      <c r="H106" s="378"/>
      <c r="I106" s="44">
        <v>0</v>
      </c>
      <c r="J106" s="44">
        <v>1</v>
      </c>
      <c r="K106" s="378">
        <v>514969.93</v>
      </c>
      <c r="L106" s="378">
        <v>3.2389591012369434E-2</v>
      </c>
      <c r="M106" s="378">
        <v>7.9491255961844198E-2</v>
      </c>
    </row>
    <row r="107" spans="1:13" s="103" customFormat="1" ht="11.4">
      <c r="A107" s="356" t="s">
        <v>176</v>
      </c>
      <c r="B107" s="354" t="s">
        <v>177</v>
      </c>
      <c r="C107" s="42">
        <v>29</v>
      </c>
      <c r="D107" s="377">
        <v>1748863.9500000002</v>
      </c>
      <c r="E107" s="42"/>
      <c r="F107" s="377"/>
      <c r="G107" s="42"/>
      <c r="H107" s="377"/>
      <c r="I107" s="42">
        <v>0</v>
      </c>
      <c r="J107" s="42">
        <v>29</v>
      </c>
      <c r="K107" s="377">
        <v>1748863.9500000002</v>
      </c>
      <c r="L107" s="377">
        <v>0.1099966906354647</v>
      </c>
      <c r="M107" s="377">
        <v>2.3052464228934819</v>
      </c>
    </row>
    <row r="108" spans="1:13" s="103" customFormat="1" ht="11.4">
      <c r="A108" s="357" t="s">
        <v>482</v>
      </c>
      <c r="B108" s="355" t="s">
        <v>483</v>
      </c>
      <c r="C108" s="44">
        <v>1</v>
      </c>
      <c r="D108" s="378">
        <v>320000</v>
      </c>
      <c r="E108" s="44"/>
      <c r="F108" s="378"/>
      <c r="G108" s="44"/>
      <c r="H108" s="378"/>
      <c r="I108" s="44">
        <v>0</v>
      </c>
      <c r="J108" s="44">
        <v>1</v>
      </c>
      <c r="K108" s="378">
        <v>320000</v>
      </c>
      <c r="L108" s="378">
        <v>2.012674628197848E-2</v>
      </c>
      <c r="M108" s="378">
        <v>7.9491255961844198E-2</v>
      </c>
    </row>
    <row r="109" spans="1:13" s="103" customFormat="1" ht="11.4">
      <c r="A109" s="356" t="s">
        <v>665</v>
      </c>
      <c r="B109" s="354" t="s">
        <v>666</v>
      </c>
      <c r="C109" s="42">
        <v>1</v>
      </c>
      <c r="D109" s="377">
        <v>295200</v>
      </c>
      <c r="E109" s="42"/>
      <c r="F109" s="377"/>
      <c r="G109" s="42"/>
      <c r="H109" s="377"/>
      <c r="I109" s="42">
        <v>0</v>
      </c>
      <c r="J109" s="42">
        <v>1</v>
      </c>
      <c r="K109" s="377">
        <v>295200</v>
      </c>
      <c r="L109" s="377">
        <v>1.8566923445125148E-2</v>
      </c>
      <c r="M109" s="377">
        <v>7.9491255961844198E-2</v>
      </c>
    </row>
    <row r="110" spans="1:13" s="103" customFormat="1" ht="11.4">
      <c r="A110" s="357" t="s">
        <v>258</v>
      </c>
      <c r="B110" s="355" t="s">
        <v>259</v>
      </c>
      <c r="C110" s="44">
        <v>20</v>
      </c>
      <c r="D110" s="378">
        <v>6604628.7999999998</v>
      </c>
      <c r="E110" s="44"/>
      <c r="F110" s="378"/>
      <c r="G110" s="44"/>
      <c r="H110" s="378"/>
      <c r="I110" s="44">
        <v>0</v>
      </c>
      <c r="J110" s="44">
        <v>20</v>
      </c>
      <c r="K110" s="378">
        <v>6604628.7999999998</v>
      </c>
      <c r="L110" s="378">
        <v>0.41540527545077499</v>
      </c>
      <c r="M110" s="378">
        <v>1.589825119236884</v>
      </c>
    </row>
    <row r="111" spans="1:13" s="103" customFormat="1" ht="11.4">
      <c r="A111" s="356" t="s">
        <v>605</v>
      </c>
      <c r="B111" s="354" t="s">
        <v>606</v>
      </c>
      <c r="C111" s="42">
        <v>2</v>
      </c>
      <c r="D111" s="377">
        <v>229284</v>
      </c>
      <c r="E111" s="42"/>
      <c r="F111" s="377"/>
      <c r="G111" s="42">
        <v>1</v>
      </c>
      <c r="H111" s="377">
        <v>-47000</v>
      </c>
      <c r="I111" s="42">
        <v>0</v>
      </c>
      <c r="J111" s="42">
        <v>3</v>
      </c>
      <c r="K111" s="377">
        <v>182284</v>
      </c>
      <c r="L111" s="377">
        <v>1.1464949435200517E-2</v>
      </c>
      <c r="M111" s="377">
        <v>0.23847376788553259</v>
      </c>
    </row>
    <row r="112" spans="1:13" s="103" customFormat="1" ht="20.399999999999999">
      <c r="A112" s="357" t="s">
        <v>451</v>
      </c>
      <c r="B112" s="355" t="s">
        <v>452</v>
      </c>
      <c r="C112" s="44">
        <v>1</v>
      </c>
      <c r="D112" s="378">
        <v>5574.44</v>
      </c>
      <c r="E112" s="44"/>
      <c r="F112" s="378"/>
      <c r="G112" s="44"/>
      <c r="H112" s="378"/>
      <c r="I112" s="44">
        <v>0</v>
      </c>
      <c r="J112" s="44">
        <v>1</v>
      </c>
      <c r="K112" s="378">
        <v>5574.44</v>
      </c>
      <c r="L112" s="378">
        <v>3.5061043607535037E-4</v>
      </c>
      <c r="M112" s="378">
        <v>7.9491255961844198E-2</v>
      </c>
    </row>
    <row r="113" spans="1:16" s="103" customFormat="1" ht="11.4">
      <c r="A113" s="356" t="s">
        <v>260</v>
      </c>
      <c r="B113" s="354" t="s">
        <v>261</v>
      </c>
      <c r="C113" s="42">
        <v>1</v>
      </c>
      <c r="D113" s="377">
        <v>122400</v>
      </c>
      <c r="E113" s="42"/>
      <c r="F113" s="377"/>
      <c r="G113" s="42"/>
      <c r="H113" s="377"/>
      <c r="I113" s="42">
        <v>0</v>
      </c>
      <c r="J113" s="42">
        <v>1</v>
      </c>
      <c r="K113" s="377">
        <v>122400</v>
      </c>
      <c r="L113" s="377">
        <v>7.6984804528567683E-3</v>
      </c>
      <c r="M113" s="377">
        <v>7.9491255961844198E-2</v>
      </c>
    </row>
    <row r="114" spans="1:16" s="103" customFormat="1" ht="11.4">
      <c r="A114" s="357" t="s">
        <v>180</v>
      </c>
      <c r="B114" s="355" t="s">
        <v>181</v>
      </c>
      <c r="C114" s="44">
        <v>21</v>
      </c>
      <c r="D114" s="378">
        <v>3147464</v>
      </c>
      <c r="E114" s="44"/>
      <c r="F114" s="378"/>
      <c r="G114" s="44">
        <v>3</v>
      </c>
      <c r="H114" s="378">
        <v>-23590.33</v>
      </c>
      <c r="I114" s="44">
        <v>0</v>
      </c>
      <c r="J114" s="44">
        <v>24</v>
      </c>
      <c r="K114" s="378">
        <v>3123873.67</v>
      </c>
      <c r="L114" s="378">
        <v>0.19647941491575927</v>
      </c>
      <c r="M114" s="378">
        <v>1.9077901430842608</v>
      </c>
    </row>
    <row r="115" spans="1:16" s="75" customFormat="1" ht="22.5" customHeight="1">
      <c r="A115" s="723" t="s">
        <v>182</v>
      </c>
      <c r="B115" s="730"/>
      <c r="C115" s="507">
        <v>1136</v>
      </c>
      <c r="D115" s="508">
        <v>1607435888.1800003</v>
      </c>
      <c r="E115" s="507">
        <v>18</v>
      </c>
      <c r="F115" s="508">
        <v>8539048.9199999999</v>
      </c>
      <c r="G115" s="507">
        <v>89</v>
      </c>
      <c r="H115" s="508">
        <v>-26050785.839999996</v>
      </c>
      <c r="I115" s="509">
        <v>15</v>
      </c>
      <c r="J115" s="509">
        <v>1258</v>
      </c>
      <c r="K115" s="508">
        <v>1589924151.2600002</v>
      </c>
      <c r="L115" s="508">
        <v>100</v>
      </c>
      <c r="M115" s="506">
        <v>100</v>
      </c>
      <c r="O115" s="445">
        <f>K115-742127300</f>
        <v>847796851.26000023</v>
      </c>
    </row>
    <row r="116" spans="1:16" s="71" customFormat="1" ht="15" customHeight="1" thickBot="1">
      <c r="A116" s="76"/>
      <c r="B116" s="77"/>
      <c r="C116" s="76"/>
      <c r="D116" s="87"/>
      <c r="E116" s="76"/>
      <c r="F116" s="87"/>
      <c r="G116" s="76"/>
      <c r="H116" s="87"/>
      <c r="I116" s="104"/>
      <c r="J116" s="104"/>
      <c r="K116" s="87"/>
      <c r="L116" s="87"/>
      <c r="M116" s="87"/>
      <c r="O116" s="472">
        <v>211787952.77999985</v>
      </c>
    </row>
    <row r="117" spans="1:16" s="71" customFormat="1" ht="15" customHeight="1">
      <c r="A117" s="76"/>
      <c r="B117" s="105" t="s">
        <v>183</v>
      </c>
      <c r="C117" s="76"/>
      <c r="D117" s="87"/>
      <c r="E117" s="76"/>
      <c r="F117" s="87"/>
      <c r="G117" s="76"/>
      <c r="H117" s="87"/>
      <c r="I117" s="104"/>
      <c r="J117" s="104"/>
      <c r="K117" s="87"/>
      <c r="L117" s="87"/>
      <c r="M117" s="87"/>
      <c r="O117" s="510"/>
    </row>
    <row r="118" spans="1:16" s="71" customFormat="1" ht="15" customHeight="1" thickBot="1">
      <c r="B118" s="105" t="s">
        <v>184</v>
      </c>
      <c r="C118" s="83">
        <v>194</v>
      </c>
      <c r="D118" s="358">
        <v>146618674.53000003</v>
      </c>
      <c r="E118" s="83">
        <v>2</v>
      </c>
      <c r="F118" s="358">
        <v>2470438.81</v>
      </c>
      <c r="G118" s="83">
        <v>6</v>
      </c>
      <c r="H118" s="358">
        <v>-11081889.640000001</v>
      </c>
      <c r="I118" s="83">
        <v>2</v>
      </c>
      <c r="J118" s="83">
        <v>204</v>
      </c>
      <c r="K118" s="358">
        <v>138007223.70000002</v>
      </c>
      <c r="L118" s="358">
        <v>8.6801136765317075</v>
      </c>
      <c r="M118" s="358">
        <v>16.216216216216225</v>
      </c>
      <c r="O118" s="472">
        <f>O116-K118-K119</f>
        <v>-166314397.86000013</v>
      </c>
      <c r="P118" s="461">
        <f>H118*100/K118</f>
        <v>-8.029934479436962</v>
      </c>
    </row>
    <row r="119" spans="1:16" s="71" customFormat="1" ht="15" customHeight="1">
      <c r="B119" s="105" t="s">
        <v>185</v>
      </c>
      <c r="C119" s="85">
        <v>400</v>
      </c>
      <c r="D119" s="359">
        <v>239399038.81</v>
      </c>
      <c r="E119" s="85">
        <v>13</v>
      </c>
      <c r="F119" s="359">
        <v>4359173.28</v>
      </c>
      <c r="G119" s="85">
        <v>11</v>
      </c>
      <c r="H119" s="359">
        <v>-3663085.1500000004</v>
      </c>
      <c r="I119" s="85">
        <v>4</v>
      </c>
      <c r="J119" s="85">
        <v>428</v>
      </c>
      <c r="K119" s="359">
        <v>240095126.93999997</v>
      </c>
      <c r="L119" s="359">
        <v>15.101042823314989</v>
      </c>
      <c r="M119" s="359">
        <v>34.022257551669313</v>
      </c>
      <c r="O119" s="461">
        <f>F119*100/K119</f>
        <v>1.8156025636827531</v>
      </c>
      <c r="P119" s="461">
        <f t="shared" ref="P119:P120" si="0">H119*100/K119</f>
        <v>-1.5256807569090769</v>
      </c>
    </row>
    <row r="120" spans="1:16" s="71" customFormat="1" ht="15" customHeight="1">
      <c r="B120" s="105" t="s">
        <v>186</v>
      </c>
      <c r="C120" s="83">
        <v>542</v>
      </c>
      <c r="D120" s="358">
        <v>1221418174.8400002</v>
      </c>
      <c r="E120" s="83">
        <v>3</v>
      </c>
      <c r="F120" s="358">
        <v>1709436.8299999998</v>
      </c>
      <c r="G120" s="83">
        <v>72</v>
      </c>
      <c r="H120" s="358">
        <v>-11305811.049999999</v>
      </c>
      <c r="I120" s="83">
        <v>9</v>
      </c>
      <c r="J120" s="83">
        <v>626</v>
      </c>
      <c r="K120" s="358">
        <v>1211821800.6200004</v>
      </c>
      <c r="L120" s="358">
        <v>76.218843500153284</v>
      </c>
      <c r="M120" s="358">
        <v>49.761526232114456</v>
      </c>
      <c r="O120" s="511">
        <f>404-J118-J119</f>
        <v>-228</v>
      </c>
      <c r="P120" s="461">
        <f t="shared" si="0"/>
        <v>-0.93295986622914739</v>
      </c>
    </row>
    <row r="121" spans="1:16" s="71" customFormat="1" ht="15" customHeight="1">
      <c r="A121" s="76"/>
      <c r="B121" s="105"/>
      <c r="C121" s="76"/>
      <c r="D121" s="87"/>
      <c r="E121" s="76"/>
      <c r="F121" s="87"/>
      <c r="G121" s="76"/>
      <c r="H121" s="87"/>
      <c r="I121" s="76"/>
      <c r="J121" s="76"/>
      <c r="K121" s="87"/>
      <c r="L121" s="87"/>
      <c r="M121" s="87"/>
      <c r="O121" s="444"/>
      <c r="P121" s="444"/>
    </row>
    <row r="122" spans="1:16" s="71" customFormat="1" ht="15" customHeight="1">
      <c r="A122" s="76"/>
      <c r="B122" s="105" t="s">
        <v>187</v>
      </c>
      <c r="C122" s="84">
        <v>17.077464788732396</v>
      </c>
      <c r="D122" s="358">
        <v>9.1212766623001826</v>
      </c>
      <c r="E122" s="84">
        <v>11.111111111111111</v>
      </c>
      <c r="F122" s="358">
        <v>28.93107690499096</v>
      </c>
      <c r="G122" s="84">
        <v>6.7415730337078648</v>
      </c>
      <c r="H122" s="358">
        <v>42.539559873791511</v>
      </c>
      <c r="I122" s="84">
        <v>13.333333333333334</v>
      </c>
      <c r="J122" s="84">
        <v>16.216216216216218</v>
      </c>
      <c r="K122" s="358">
        <v>8.6801136765317111</v>
      </c>
      <c r="L122" s="87"/>
      <c r="M122" s="87"/>
      <c r="O122" s="444"/>
      <c r="P122" s="444"/>
    </row>
    <row r="123" spans="1:16" s="71" customFormat="1" ht="15" customHeight="1">
      <c r="A123" s="76"/>
      <c r="B123" s="105" t="s">
        <v>188</v>
      </c>
      <c r="C123" s="86">
        <v>35.2112676056338</v>
      </c>
      <c r="D123" s="359">
        <v>14.89322470466033</v>
      </c>
      <c r="E123" s="86">
        <v>72.222222222222229</v>
      </c>
      <c r="F123" s="359">
        <v>51.049868912098937</v>
      </c>
      <c r="G123" s="86">
        <v>12.359550561797754</v>
      </c>
      <c r="H123" s="359">
        <v>14.06132303454536</v>
      </c>
      <c r="I123" s="86">
        <v>26.666666666666668</v>
      </c>
      <c r="J123" s="86">
        <v>34.02225755166932</v>
      </c>
      <c r="K123" s="359">
        <v>15.101042823314986</v>
      </c>
      <c r="L123" s="87"/>
      <c r="M123" s="87"/>
      <c r="O123" s="444">
        <f>J120-37</f>
        <v>589</v>
      </c>
      <c r="P123" s="444"/>
    </row>
    <row r="124" spans="1:16" s="71" customFormat="1" ht="15" customHeight="1">
      <c r="A124" s="76"/>
      <c r="B124" s="105" t="s">
        <v>189</v>
      </c>
      <c r="C124" s="84">
        <v>47.7112676056338</v>
      </c>
      <c r="D124" s="358">
        <v>75.985498633039484</v>
      </c>
      <c r="E124" s="84">
        <v>16.666666666666668</v>
      </c>
      <c r="F124" s="358">
        <v>20.0190541829101</v>
      </c>
      <c r="G124" s="84">
        <v>80.898876404494388</v>
      </c>
      <c r="H124" s="358">
        <v>43.399117091663143</v>
      </c>
      <c r="I124" s="84">
        <v>60</v>
      </c>
      <c r="J124" s="84">
        <v>49.76152623211447</v>
      </c>
      <c r="K124" s="358">
        <v>76.218843500153312</v>
      </c>
      <c r="L124" s="87"/>
      <c r="M124" s="87"/>
      <c r="O124" s="460"/>
      <c r="P124" s="460"/>
    </row>
    <row r="125" spans="1:16" s="71" customFormat="1" ht="43.5" customHeight="1">
      <c r="A125" s="106"/>
      <c r="B125" s="107"/>
      <c r="C125" s="91" t="s">
        <v>190</v>
      </c>
      <c r="D125" s="438" t="s">
        <v>191</v>
      </c>
      <c r="E125" s="91" t="s">
        <v>192</v>
      </c>
      <c r="F125" s="438" t="s">
        <v>193</v>
      </c>
      <c r="G125" s="91" t="s">
        <v>194</v>
      </c>
      <c r="H125" s="438" t="s">
        <v>195</v>
      </c>
      <c r="I125" s="92" t="s">
        <v>196</v>
      </c>
      <c r="J125" s="91" t="s">
        <v>7</v>
      </c>
      <c r="K125" s="93" t="s">
        <v>197</v>
      </c>
      <c r="L125" s="70"/>
      <c r="M125" s="70"/>
      <c r="P125" s="460"/>
    </row>
    <row r="126" spans="1:16" s="71" customFormat="1">
      <c r="A126" s="106"/>
      <c r="B126" s="107"/>
      <c r="C126" s="106"/>
      <c r="D126" s="108"/>
      <c r="E126" s="68"/>
      <c r="F126" s="70"/>
      <c r="G126" s="68"/>
      <c r="H126" s="70"/>
      <c r="I126" s="68"/>
      <c r="J126" s="68"/>
      <c r="K126" s="70"/>
      <c r="L126" s="70"/>
      <c r="M126" s="70"/>
    </row>
    <row r="127" spans="1:16" s="71" customFormat="1">
      <c r="A127" s="106"/>
      <c r="B127" s="107"/>
      <c r="C127" s="106"/>
      <c r="D127" s="108"/>
      <c r="E127" s="68"/>
      <c r="F127" s="70"/>
      <c r="G127" s="68"/>
      <c r="H127" s="70"/>
      <c r="I127" s="68"/>
      <c r="J127" s="68"/>
      <c r="K127" s="70"/>
      <c r="L127" s="70"/>
      <c r="M127" s="70"/>
    </row>
    <row r="128" spans="1:16" s="71" customFormat="1">
      <c r="A128" s="106"/>
      <c r="B128" s="107"/>
      <c r="C128" s="106"/>
      <c r="D128" s="108"/>
      <c r="E128" s="68"/>
      <c r="F128" s="70"/>
      <c r="G128" s="68"/>
      <c r="H128" s="70"/>
      <c r="I128" s="68"/>
      <c r="J128" s="68"/>
      <c r="K128" s="70"/>
      <c r="L128" s="70"/>
      <c r="M128" s="70"/>
    </row>
    <row r="129" spans="1:13" s="71" customFormat="1">
      <c r="A129" s="106"/>
      <c r="B129" s="107"/>
      <c r="C129" s="106"/>
      <c r="D129" s="108"/>
      <c r="E129" s="68"/>
      <c r="F129" s="70"/>
      <c r="G129" s="68"/>
      <c r="H129" s="70"/>
      <c r="I129" s="68"/>
      <c r="J129" s="68"/>
      <c r="K129" s="70"/>
      <c r="L129" s="70"/>
      <c r="M129" s="70"/>
    </row>
    <row r="130" spans="1:13" s="71" customFormat="1">
      <c r="A130" s="106"/>
      <c r="B130" s="107"/>
      <c r="C130" s="106"/>
      <c r="D130" s="108"/>
      <c r="E130" s="68"/>
      <c r="F130" s="70"/>
      <c r="G130" s="68"/>
      <c r="H130" s="70"/>
      <c r="I130" s="68"/>
      <c r="J130" s="68"/>
      <c r="K130" s="70"/>
      <c r="L130" s="70"/>
      <c r="M130" s="70"/>
    </row>
    <row r="131" spans="1:13" s="71" customFormat="1">
      <c r="A131" s="106"/>
      <c r="B131" s="107"/>
      <c r="C131" s="106"/>
      <c r="D131" s="108"/>
      <c r="E131" s="68"/>
      <c r="F131" s="70"/>
      <c r="G131" s="68"/>
      <c r="H131" s="70"/>
      <c r="I131" s="68"/>
      <c r="J131" s="68"/>
      <c r="K131" s="70"/>
      <c r="L131" s="70"/>
      <c r="M131" s="70"/>
    </row>
    <row r="132" spans="1:13" s="71" customFormat="1">
      <c r="A132" s="106"/>
      <c r="B132" s="107"/>
      <c r="C132" s="106"/>
      <c r="D132" s="108"/>
      <c r="E132" s="68"/>
      <c r="F132" s="70"/>
      <c r="G132" s="68"/>
      <c r="H132" s="70"/>
      <c r="I132" s="68"/>
      <c r="J132" s="68"/>
      <c r="K132" s="70"/>
      <c r="L132" s="70"/>
      <c r="M132" s="70"/>
    </row>
    <row r="133" spans="1:13" s="71" customFormat="1">
      <c r="A133" s="106"/>
      <c r="B133" s="107"/>
      <c r="C133" s="106"/>
      <c r="D133" s="108"/>
      <c r="E133" s="68"/>
      <c r="F133" s="70"/>
      <c r="G133" s="68"/>
      <c r="H133" s="70"/>
      <c r="I133" s="68"/>
      <c r="J133" s="68"/>
      <c r="K133" s="70"/>
      <c r="L133" s="70"/>
      <c r="M133" s="70"/>
    </row>
    <row r="134" spans="1:13" s="71" customFormat="1">
      <c r="A134" s="106"/>
      <c r="B134" s="107"/>
      <c r="C134" s="106"/>
      <c r="D134" s="108"/>
      <c r="E134" s="68"/>
      <c r="F134" s="70"/>
      <c r="G134" s="68"/>
      <c r="H134" s="70"/>
      <c r="I134" s="68"/>
      <c r="J134" s="68"/>
      <c r="K134" s="70"/>
      <c r="L134" s="70"/>
      <c r="M134" s="70"/>
    </row>
    <row r="135" spans="1:13" s="71" customFormat="1">
      <c r="A135" s="106"/>
      <c r="B135" s="107"/>
      <c r="C135" s="106"/>
      <c r="D135" s="108"/>
      <c r="E135" s="68"/>
      <c r="F135" s="70"/>
      <c r="G135" s="68"/>
      <c r="H135" s="70"/>
      <c r="I135" s="68"/>
      <c r="J135" s="68"/>
      <c r="K135" s="70"/>
      <c r="L135" s="70"/>
      <c r="M135" s="70"/>
    </row>
    <row r="136" spans="1:13" s="71" customFormat="1">
      <c r="A136" s="106"/>
      <c r="B136" s="107"/>
      <c r="C136" s="106"/>
      <c r="D136" s="108"/>
      <c r="E136" s="68"/>
      <c r="F136" s="70"/>
      <c r="G136" s="68"/>
      <c r="H136" s="70"/>
      <c r="I136" s="68"/>
      <c r="J136" s="68"/>
      <c r="K136" s="70"/>
      <c r="L136" s="70"/>
      <c r="M136" s="70"/>
    </row>
    <row r="137" spans="1:13" s="71" customFormat="1">
      <c r="A137" s="106"/>
      <c r="B137" s="107"/>
      <c r="C137" s="106"/>
      <c r="D137" s="108"/>
      <c r="E137" s="68"/>
      <c r="F137" s="70"/>
      <c r="G137" s="68"/>
      <c r="H137" s="70"/>
      <c r="I137" s="68"/>
      <c r="J137" s="68"/>
      <c r="K137" s="70"/>
      <c r="L137" s="70"/>
      <c r="M137" s="70"/>
    </row>
    <row r="138" spans="1:13" s="71" customFormat="1">
      <c r="A138" s="106"/>
      <c r="B138" s="107"/>
      <c r="C138" s="106"/>
      <c r="D138" s="108"/>
      <c r="E138" s="68"/>
      <c r="F138" s="70"/>
      <c r="G138" s="68"/>
      <c r="H138" s="70"/>
      <c r="I138" s="68"/>
      <c r="J138" s="68"/>
      <c r="K138" s="70"/>
      <c r="L138" s="70"/>
      <c r="M138" s="70"/>
    </row>
    <row r="139" spans="1:13" s="71" customFormat="1">
      <c r="A139" s="106"/>
      <c r="B139" s="107"/>
      <c r="C139" s="106"/>
      <c r="D139" s="108"/>
      <c r="E139" s="68"/>
      <c r="F139" s="70"/>
      <c r="G139" s="68"/>
      <c r="H139" s="70"/>
      <c r="I139" s="68"/>
      <c r="J139" s="68"/>
      <c r="K139" s="70"/>
      <c r="L139" s="70"/>
      <c r="M139" s="70"/>
    </row>
    <row r="140" spans="1:13" s="71" customFormat="1">
      <c r="A140" s="106"/>
      <c r="B140" s="107"/>
      <c r="C140" s="106"/>
      <c r="D140" s="108"/>
      <c r="E140" s="68"/>
      <c r="F140" s="70"/>
      <c r="G140" s="68"/>
      <c r="H140" s="70"/>
      <c r="I140" s="68"/>
      <c r="J140" s="68"/>
      <c r="K140" s="70"/>
      <c r="L140" s="70"/>
      <c r="M140" s="70"/>
    </row>
    <row r="141" spans="1:13" s="71" customFormat="1">
      <c r="A141" s="106"/>
      <c r="B141" s="107"/>
      <c r="C141" s="106"/>
      <c r="D141" s="108"/>
      <c r="E141" s="68"/>
      <c r="F141" s="70"/>
      <c r="G141" s="68"/>
      <c r="H141" s="70"/>
      <c r="I141" s="68"/>
      <c r="J141" s="68"/>
      <c r="K141" s="70"/>
      <c r="L141" s="70"/>
      <c r="M141" s="70"/>
    </row>
    <row r="142" spans="1:13" s="71" customFormat="1">
      <c r="A142" s="106"/>
      <c r="B142" s="107"/>
      <c r="C142" s="106">
        <f>SUM(C7:C72)</f>
        <v>759</v>
      </c>
      <c r="D142" s="108">
        <f>SUM(D7:D72)</f>
        <v>517220811.87000006</v>
      </c>
      <c r="E142" s="106">
        <f>SUM(E7:E72)</f>
        <v>21</v>
      </c>
      <c r="F142" s="108">
        <f>SUM(F7:F72)</f>
        <v>6972218.0900000008</v>
      </c>
      <c r="G142" s="68"/>
      <c r="H142" s="70"/>
      <c r="I142" s="68"/>
      <c r="J142" s="68"/>
      <c r="K142" s="70"/>
      <c r="L142" s="70"/>
      <c r="M142" s="70"/>
    </row>
    <row r="143" spans="1:13" s="71" customFormat="1">
      <c r="A143" s="106"/>
      <c r="B143" s="107"/>
      <c r="C143" s="106" t="e">
        <f>SUM(#REF!)</f>
        <v>#REF!</v>
      </c>
      <c r="D143" s="108" t="e">
        <f>SUM(#REF!)</f>
        <v>#REF!</v>
      </c>
      <c r="E143" s="106" t="e">
        <f>SUM(#REF!)</f>
        <v>#REF!</v>
      </c>
      <c r="F143" s="108" t="e">
        <f>SUM(#REF!)</f>
        <v>#REF!</v>
      </c>
      <c r="G143" s="68"/>
      <c r="H143" s="70"/>
      <c r="I143" s="68"/>
      <c r="J143" s="68"/>
      <c r="K143" s="70"/>
      <c r="L143" s="70"/>
      <c r="M143" s="70"/>
    </row>
    <row r="144" spans="1:13" s="71" customFormat="1">
      <c r="A144" s="106"/>
      <c r="B144" s="107"/>
      <c r="C144" s="106">
        <f>SUM(C115:C138)</f>
        <v>2372.0000000000005</v>
      </c>
      <c r="D144" s="108">
        <f>SUM(D115:D138)</f>
        <v>3214871876.3600006</v>
      </c>
      <c r="E144" s="106">
        <f>SUM(E115:E138)</f>
        <v>136</v>
      </c>
      <c r="F144" s="108">
        <f>SUM(F115:F138)</f>
        <v>17078197.84</v>
      </c>
      <c r="G144" s="68"/>
      <c r="H144" s="70"/>
      <c r="I144" s="68"/>
      <c r="J144" s="68"/>
      <c r="K144" s="70"/>
      <c r="L144" s="70"/>
      <c r="M144" s="70"/>
    </row>
    <row r="145" spans="1:13" s="71" customFormat="1">
      <c r="A145" s="106"/>
      <c r="B145" s="107"/>
      <c r="C145" s="106"/>
      <c r="D145" s="108"/>
      <c r="E145" s="68"/>
      <c r="F145" s="70"/>
      <c r="G145" s="68"/>
      <c r="H145" s="70"/>
      <c r="I145" s="68"/>
      <c r="J145" s="68"/>
      <c r="K145" s="70"/>
      <c r="L145" s="70"/>
      <c r="M145" s="70"/>
    </row>
    <row r="146" spans="1:13" s="71" customFormat="1">
      <c r="A146" s="106"/>
      <c r="B146" s="107"/>
      <c r="C146" s="106"/>
      <c r="D146" s="108"/>
      <c r="E146" s="68"/>
      <c r="F146" s="70"/>
      <c r="G146" s="68"/>
      <c r="H146" s="70"/>
      <c r="I146" s="68"/>
      <c r="J146" s="68"/>
      <c r="K146" s="70"/>
      <c r="L146" s="70"/>
      <c r="M146" s="70"/>
    </row>
    <row r="147" spans="1:13" s="71" customFormat="1">
      <c r="A147" s="106"/>
      <c r="B147" s="107"/>
      <c r="C147" s="106"/>
      <c r="D147" s="108"/>
      <c r="E147" s="68"/>
      <c r="F147" s="70"/>
      <c r="G147" s="68"/>
      <c r="H147" s="70"/>
      <c r="I147" s="68"/>
      <c r="J147" s="68"/>
      <c r="K147" s="70"/>
      <c r="L147" s="70"/>
      <c r="M147" s="70"/>
    </row>
    <row r="148" spans="1:13" s="71" customFormat="1">
      <c r="A148" s="106"/>
      <c r="B148" s="107"/>
      <c r="C148" s="106"/>
      <c r="D148" s="108"/>
      <c r="E148" s="68"/>
      <c r="F148" s="70"/>
      <c r="G148" s="68"/>
      <c r="H148" s="70"/>
      <c r="I148" s="68"/>
      <c r="J148" s="68"/>
      <c r="K148" s="70"/>
      <c r="L148" s="70"/>
      <c r="M148" s="70"/>
    </row>
    <row r="149" spans="1:13" s="71" customFormat="1">
      <c r="A149" s="106"/>
      <c r="B149" s="107"/>
      <c r="C149" s="106"/>
      <c r="D149" s="108"/>
      <c r="E149" s="68"/>
      <c r="F149" s="70"/>
      <c r="G149" s="68"/>
      <c r="H149" s="70"/>
      <c r="I149" s="68"/>
      <c r="J149" s="68"/>
      <c r="K149" s="70"/>
      <c r="L149" s="70"/>
      <c r="M149" s="70"/>
    </row>
    <row r="150" spans="1:13" s="71" customFormat="1">
      <c r="A150" s="106"/>
      <c r="B150" s="107"/>
      <c r="C150" s="106"/>
      <c r="D150" s="108"/>
      <c r="E150" s="68"/>
      <c r="F150" s="70"/>
      <c r="G150" s="68"/>
      <c r="H150" s="70"/>
      <c r="I150" s="68"/>
      <c r="J150" s="68"/>
      <c r="K150" s="70"/>
      <c r="L150" s="70"/>
      <c r="M150" s="70"/>
    </row>
    <row r="151" spans="1:13" s="71" customFormat="1">
      <c r="A151" s="106"/>
      <c r="B151" s="107"/>
      <c r="C151" s="106"/>
      <c r="D151" s="108"/>
      <c r="E151" s="68"/>
      <c r="F151" s="70"/>
      <c r="G151" s="68"/>
      <c r="H151" s="70"/>
      <c r="I151" s="68"/>
      <c r="J151" s="68"/>
      <c r="K151" s="70"/>
      <c r="L151" s="70"/>
      <c r="M151" s="70"/>
    </row>
    <row r="152" spans="1:13" s="71" customFormat="1">
      <c r="A152" s="106"/>
      <c r="B152" s="107"/>
      <c r="C152" s="106"/>
      <c r="D152" s="108"/>
      <c r="E152" s="68"/>
      <c r="F152" s="70"/>
      <c r="G152" s="68"/>
      <c r="H152" s="70"/>
      <c r="I152" s="68"/>
      <c r="J152" s="68"/>
      <c r="K152" s="70"/>
      <c r="L152" s="70"/>
      <c r="M152" s="70"/>
    </row>
    <row r="153" spans="1:13" s="71" customFormat="1">
      <c r="A153" s="106"/>
      <c r="B153" s="107"/>
      <c r="C153" s="106"/>
      <c r="D153" s="108"/>
      <c r="E153" s="68"/>
      <c r="F153" s="70"/>
      <c r="G153" s="68"/>
      <c r="H153" s="70"/>
      <c r="I153" s="68"/>
      <c r="J153" s="68"/>
      <c r="K153" s="70"/>
      <c r="L153" s="70"/>
      <c r="M153" s="70"/>
    </row>
    <row r="154" spans="1:13" s="71" customFormat="1">
      <c r="A154" s="106"/>
      <c r="B154" s="107"/>
      <c r="C154" s="106"/>
      <c r="D154" s="108"/>
      <c r="E154" s="68"/>
      <c r="F154" s="70"/>
      <c r="G154" s="68"/>
      <c r="H154" s="70"/>
      <c r="I154" s="68"/>
      <c r="J154" s="68"/>
      <c r="K154" s="70"/>
      <c r="L154" s="70"/>
      <c r="M154" s="70"/>
    </row>
    <row r="155" spans="1:13" s="71" customFormat="1">
      <c r="A155" s="106"/>
      <c r="B155" s="107"/>
      <c r="C155" s="106"/>
      <c r="D155" s="108"/>
      <c r="E155" s="68"/>
      <c r="F155" s="70"/>
      <c r="G155" s="68"/>
      <c r="H155" s="70"/>
      <c r="I155" s="68"/>
      <c r="J155" s="68"/>
      <c r="K155" s="70"/>
      <c r="L155" s="70"/>
      <c r="M155" s="70"/>
    </row>
    <row r="156" spans="1:13" s="71" customFormat="1">
      <c r="A156" s="106"/>
      <c r="B156" s="107"/>
      <c r="C156" s="106"/>
      <c r="D156" s="108"/>
      <c r="E156" s="68"/>
      <c r="F156" s="70"/>
      <c r="G156" s="68"/>
      <c r="H156" s="70"/>
      <c r="I156" s="68"/>
      <c r="J156" s="68"/>
      <c r="K156" s="70"/>
      <c r="L156" s="70"/>
      <c r="M156" s="70"/>
    </row>
    <row r="157" spans="1:13" s="71" customFormat="1">
      <c r="A157" s="106"/>
      <c r="B157" s="107"/>
      <c r="C157" s="106"/>
      <c r="D157" s="108"/>
      <c r="E157" s="68"/>
      <c r="F157" s="70"/>
      <c r="G157" s="68"/>
      <c r="H157" s="70"/>
      <c r="I157" s="68"/>
      <c r="J157" s="68"/>
      <c r="K157" s="70"/>
      <c r="L157" s="70"/>
      <c r="M157" s="70"/>
    </row>
    <row r="158" spans="1:13" s="71" customFormat="1">
      <c r="A158" s="106"/>
      <c r="B158" s="107"/>
      <c r="C158" s="106"/>
      <c r="D158" s="108"/>
      <c r="E158" s="68"/>
      <c r="F158" s="70"/>
      <c r="G158" s="68"/>
      <c r="H158" s="70"/>
      <c r="I158" s="68"/>
      <c r="J158" s="68"/>
      <c r="K158" s="70"/>
      <c r="L158" s="70"/>
      <c r="M158" s="70"/>
    </row>
    <row r="159" spans="1:13" s="71" customFormat="1">
      <c r="A159" s="106"/>
      <c r="B159" s="107"/>
      <c r="C159" s="106"/>
      <c r="D159" s="108"/>
      <c r="E159" s="68"/>
      <c r="F159" s="70"/>
      <c r="G159" s="68"/>
      <c r="H159" s="70"/>
      <c r="I159" s="68"/>
      <c r="J159" s="68"/>
      <c r="K159" s="70"/>
      <c r="L159" s="70"/>
      <c r="M159" s="70"/>
    </row>
    <row r="160" spans="1:13" s="71" customFormat="1">
      <c r="A160" s="106"/>
      <c r="B160" s="107"/>
      <c r="C160" s="106"/>
      <c r="D160" s="108"/>
      <c r="E160" s="68"/>
      <c r="F160" s="70"/>
      <c r="G160" s="68"/>
      <c r="H160" s="70"/>
      <c r="I160" s="68"/>
      <c r="J160" s="68"/>
      <c r="K160" s="70"/>
      <c r="L160" s="70"/>
      <c r="M160" s="70"/>
    </row>
    <row r="161" spans="1:13" s="71" customFormat="1">
      <c r="A161" s="106"/>
      <c r="B161" s="107"/>
      <c r="C161" s="106"/>
      <c r="D161" s="108"/>
      <c r="E161" s="68"/>
      <c r="F161" s="70"/>
      <c r="G161" s="68"/>
      <c r="H161" s="70"/>
      <c r="I161" s="68"/>
      <c r="J161" s="68"/>
      <c r="K161" s="70"/>
      <c r="L161" s="70"/>
      <c r="M161" s="70"/>
    </row>
    <row r="162" spans="1:13" s="71" customFormat="1">
      <c r="A162" s="106"/>
      <c r="B162" s="107"/>
      <c r="C162" s="106"/>
      <c r="D162" s="108"/>
      <c r="E162" s="68"/>
      <c r="F162" s="70"/>
      <c r="G162" s="68"/>
      <c r="H162" s="70"/>
      <c r="I162" s="68"/>
      <c r="J162" s="68"/>
      <c r="K162" s="70"/>
      <c r="L162" s="70"/>
      <c r="M162" s="70"/>
    </row>
    <row r="163" spans="1:13" s="71" customFormat="1">
      <c r="A163" s="106"/>
      <c r="B163" s="107"/>
      <c r="C163" s="106"/>
      <c r="D163" s="108"/>
      <c r="E163" s="68"/>
      <c r="F163" s="70"/>
      <c r="G163" s="68"/>
      <c r="H163" s="70"/>
      <c r="I163" s="68"/>
      <c r="J163" s="68"/>
      <c r="K163" s="70"/>
      <c r="L163" s="70"/>
      <c r="M163" s="70"/>
    </row>
    <row r="164" spans="1:13" s="71" customFormat="1">
      <c r="A164" s="106"/>
      <c r="B164" s="107"/>
      <c r="C164" s="106"/>
      <c r="D164" s="108"/>
      <c r="E164" s="68"/>
      <c r="F164" s="70"/>
      <c r="G164" s="68"/>
      <c r="H164" s="70"/>
      <c r="I164" s="68"/>
      <c r="J164" s="68"/>
      <c r="K164" s="70"/>
      <c r="L164" s="70"/>
      <c r="M164" s="70"/>
    </row>
    <row r="165" spans="1:13" s="71" customFormat="1">
      <c r="A165" s="106"/>
      <c r="B165" s="107"/>
      <c r="C165" s="106"/>
      <c r="D165" s="108"/>
      <c r="E165" s="68"/>
      <c r="F165" s="70"/>
      <c r="G165" s="68"/>
      <c r="H165" s="70"/>
      <c r="I165" s="68"/>
      <c r="J165" s="68"/>
      <c r="K165" s="70"/>
      <c r="L165" s="70"/>
      <c r="M165" s="70"/>
    </row>
    <row r="166" spans="1:13" s="71" customFormat="1">
      <c r="A166" s="106"/>
      <c r="B166" s="107"/>
      <c r="C166" s="106"/>
      <c r="D166" s="108"/>
      <c r="E166" s="68"/>
      <c r="F166" s="70"/>
      <c r="G166" s="68"/>
      <c r="H166" s="70"/>
      <c r="I166" s="68"/>
      <c r="J166" s="68"/>
      <c r="K166" s="70"/>
      <c r="L166" s="70"/>
      <c r="M166" s="70"/>
    </row>
    <row r="167" spans="1:13" s="71" customFormat="1">
      <c r="A167" s="106"/>
      <c r="B167" s="107"/>
      <c r="C167" s="106"/>
      <c r="D167" s="108"/>
      <c r="E167" s="68"/>
      <c r="F167" s="70"/>
      <c r="G167" s="68"/>
      <c r="H167" s="70"/>
      <c r="I167" s="68"/>
      <c r="J167" s="68"/>
      <c r="K167" s="70"/>
      <c r="L167" s="70"/>
      <c r="M167" s="70"/>
    </row>
    <row r="168" spans="1:13" s="71" customFormat="1">
      <c r="A168" s="106"/>
      <c r="B168" s="107"/>
      <c r="C168" s="106"/>
      <c r="D168" s="108"/>
      <c r="E168" s="68"/>
      <c r="F168" s="70"/>
      <c r="G168" s="68"/>
      <c r="H168" s="70"/>
      <c r="I168" s="68"/>
      <c r="J168" s="68"/>
      <c r="K168" s="70"/>
      <c r="L168" s="70"/>
      <c r="M168" s="70"/>
    </row>
    <row r="169" spans="1:13" s="71" customFormat="1">
      <c r="A169" s="106"/>
      <c r="B169" s="107"/>
      <c r="C169" s="106"/>
      <c r="D169" s="108"/>
      <c r="E169" s="68"/>
      <c r="F169" s="70"/>
      <c r="G169" s="68"/>
      <c r="H169" s="70"/>
      <c r="I169" s="68"/>
      <c r="J169" s="68"/>
      <c r="K169" s="70"/>
      <c r="L169" s="70"/>
      <c r="M169" s="70"/>
    </row>
    <row r="170" spans="1:13" s="71" customFormat="1">
      <c r="A170" s="106"/>
      <c r="B170" s="107"/>
      <c r="C170" s="106"/>
      <c r="D170" s="108"/>
      <c r="E170" s="68"/>
      <c r="F170" s="70"/>
      <c r="G170" s="68"/>
      <c r="H170" s="70"/>
      <c r="I170" s="68"/>
      <c r="J170" s="68"/>
      <c r="K170" s="70"/>
      <c r="L170" s="70"/>
      <c r="M170" s="70"/>
    </row>
    <row r="171" spans="1:13" s="71" customFormat="1">
      <c r="A171" s="106"/>
      <c r="B171" s="107"/>
      <c r="C171" s="106"/>
      <c r="D171" s="108"/>
      <c r="E171" s="68"/>
      <c r="F171" s="70"/>
      <c r="G171" s="68"/>
      <c r="H171" s="70"/>
      <c r="I171" s="68"/>
      <c r="J171" s="68"/>
      <c r="K171" s="70"/>
      <c r="L171" s="70"/>
      <c r="M171" s="70"/>
    </row>
    <row r="172" spans="1:13" s="71" customFormat="1">
      <c r="A172" s="106"/>
      <c r="B172" s="107"/>
      <c r="C172" s="106"/>
      <c r="D172" s="108"/>
      <c r="E172" s="68"/>
      <c r="F172" s="70"/>
      <c r="G172" s="68"/>
      <c r="H172" s="70"/>
      <c r="I172" s="68"/>
      <c r="J172" s="68"/>
      <c r="K172" s="70"/>
      <c r="L172" s="70"/>
      <c r="M172" s="70"/>
    </row>
    <row r="173" spans="1:13" s="71" customFormat="1">
      <c r="A173" s="106"/>
      <c r="B173" s="107"/>
      <c r="C173" s="106"/>
      <c r="D173" s="108"/>
      <c r="E173" s="68"/>
      <c r="F173" s="70"/>
      <c r="G173" s="68"/>
      <c r="H173" s="70"/>
      <c r="I173" s="68"/>
      <c r="J173" s="68"/>
      <c r="K173" s="70"/>
      <c r="L173" s="70"/>
      <c r="M173" s="70"/>
    </row>
    <row r="174" spans="1:13" s="71" customFormat="1">
      <c r="A174" s="106"/>
      <c r="B174" s="107"/>
      <c r="C174" s="106"/>
      <c r="D174" s="108"/>
      <c r="E174" s="68"/>
      <c r="F174" s="70"/>
      <c r="G174" s="68"/>
      <c r="H174" s="70"/>
      <c r="I174" s="68"/>
      <c r="J174" s="68"/>
      <c r="K174" s="70"/>
      <c r="L174" s="70"/>
      <c r="M174" s="70"/>
    </row>
    <row r="175" spans="1:13" s="71" customFormat="1">
      <c r="A175" s="106"/>
      <c r="B175" s="107"/>
      <c r="C175" s="106"/>
      <c r="D175" s="108"/>
      <c r="E175" s="68"/>
      <c r="F175" s="70"/>
      <c r="G175" s="68"/>
      <c r="H175" s="70"/>
      <c r="I175" s="68"/>
      <c r="J175" s="68"/>
      <c r="K175" s="70"/>
      <c r="L175" s="70"/>
      <c r="M175" s="70"/>
    </row>
    <row r="176" spans="1:13" s="71" customFormat="1">
      <c r="A176" s="106"/>
      <c r="B176" s="107"/>
      <c r="C176" s="106"/>
      <c r="D176" s="108"/>
      <c r="E176" s="68"/>
      <c r="F176" s="70"/>
      <c r="G176" s="68"/>
      <c r="H176" s="70"/>
      <c r="I176" s="68"/>
      <c r="J176" s="68"/>
      <c r="K176" s="70"/>
      <c r="L176" s="70"/>
      <c r="M176" s="70"/>
    </row>
    <row r="177" spans="1:13" s="71" customFormat="1">
      <c r="A177" s="106"/>
      <c r="B177" s="107"/>
      <c r="C177" s="106"/>
      <c r="D177" s="108"/>
      <c r="E177" s="68"/>
      <c r="F177" s="70"/>
      <c r="G177" s="68"/>
      <c r="H177" s="70"/>
      <c r="I177" s="68"/>
      <c r="J177" s="68"/>
      <c r="K177" s="70"/>
      <c r="L177" s="70"/>
      <c r="M177" s="70"/>
    </row>
    <row r="178" spans="1:13" s="71" customFormat="1">
      <c r="A178" s="106"/>
      <c r="B178" s="107"/>
      <c r="C178" s="106"/>
      <c r="D178" s="108"/>
      <c r="E178" s="68"/>
      <c r="F178" s="70"/>
      <c r="G178" s="68"/>
      <c r="H178" s="70"/>
      <c r="I178" s="68"/>
      <c r="J178" s="68"/>
      <c r="K178" s="70"/>
      <c r="L178" s="70"/>
      <c r="M178" s="70"/>
    </row>
    <row r="179" spans="1:13" s="71" customFormat="1">
      <c r="A179" s="106"/>
      <c r="B179" s="107"/>
      <c r="C179" s="106"/>
      <c r="D179" s="108"/>
      <c r="E179" s="68"/>
      <c r="F179" s="70"/>
      <c r="G179" s="68"/>
      <c r="H179" s="70"/>
      <c r="I179" s="68"/>
      <c r="J179" s="68"/>
      <c r="K179" s="70"/>
      <c r="L179" s="70"/>
      <c r="M179" s="70"/>
    </row>
    <row r="180" spans="1:13" s="71" customFormat="1">
      <c r="A180" s="106"/>
      <c r="B180" s="107"/>
      <c r="C180" s="106"/>
      <c r="D180" s="108"/>
      <c r="E180" s="68"/>
      <c r="F180" s="70"/>
      <c r="G180" s="68"/>
      <c r="H180" s="70"/>
      <c r="I180" s="68"/>
      <c r="J180" s="68"/>
      <c r="K180" s="70"/>
      <c r="L180" s="70"/>
      <c r="M180" s="70"/>
    </row>
    <row r="181" spans="1:13" s="71" customFormat="1">
      <c r="A181" s="106"/>
      <c r="B181" s="107"/>
      <c r="C181" s="106"/>
      <c r="D181" s="108"/>
      <c r="E181" s="68"/>
      <c r="F181" s="70"/>
      <c r="G181" s="68"/>
      <c r="H181" s="70"/>
      <c r="I181" s="68"/>
      <c r="J181" s="68"/>
      <c r="K181" s="70"/>
      <c r="L181" s="70"/>
      <c r="M181" s="70"/>
    </row>
    <row r="182" spans="1:13" s="71" customFormat="1">
      <c r="A182" s="106"/>
      <c r="B182" s="107"/>
      <c r="C182" s="106"/>
      <c r="D182" s="108"/>
      <c r="E182" s="68"/>
      <c r="F182" s="70"/>
      <c r="G182" s="68"/>
      <c r="H182" s="70"/>
      <c r="I182" s="68"/>
      <c r="J182" s="68"/>
      <c r="K182" s="70"/>
      <c r="L182" s="70"/>
      <c r="M182" s="70"/>
    </row>
    <row r="183" spans="1:13" s="71" customFormat="1">
      <c r="A183" s="106"/>
      <c r="B183" s="107"/>
      <c r="C183" s="106"/>
      <c r="D183" s="108"/>
      <c r="E183" s="68"/>
      <c r="F183" s="70"/>
      <c r="G183" s="68"/>
      <c r="H183" s="70"/>
      <c r="I183" s="68"/>
      <c r="J183" s="68"/>
      <c r="K183" s="70"/>
      <c r="L183" s="70"/>
      <c r="M183" s="70"/>
    </row>
    <row r="184" spans="1:13" s="71" customFormat="1">
      <c r="A184" s="106"/>
      <c r="B184" s="107"/>
      <c r="C184" s="106"/>
      <c r="D184" s="108"/>
      <c r="E184" s="68"/>
      <c r="F184" s="70"/>
      <c r="G184" s="68"/>
      <c r="H184" s="70"/>
      <c r="I184" s="68"/>
      <c r="J184" s="68"/>
      <c r="K184" s="70"/>
      <c r="L184" s="70"/>
      <c r="M184" s="70"/>
    </row>
    <row r="185" spans="1:13" s="71" customFormat="1">
      <c r="A185" s="106"/>
      <c r="B185" s="107"/>
      <c r="C185" s="106"/>
      <c r="D185" s="108"/>
      <c r="E185" s="68"/>
      <c r="F185" s="70"/>
      <c r="G185" s="68"/>
      <c r="H185" s="70"/>
      <c r="I185" s="68"/>
      <c r="J185" s="68"/>
      <c r="K185" s="70"/>
      <c r="L185" s="70"/>
      <c r="M185" s="70"/>
    </row>
    <row r="186" spans="1:13" s="71" customFormat="1">
      <c r="A186" s="106"/>
      <c r="B186" s="107"/>
      <c r="C186" s="106"/>
      <c r="D186" s="108"/>
      <c r="E186" s="68"/>
      <c r="F186" s="70"/>
      <c r="G186" s="68"/>
      <c r="H186" s="70"/>
      <c r="I186" s="68"/>
      <c r="J186" s="68"/>
      <c r="K186" s="70"/>
      <c r="L186" s="70"/>
      <c r="M186" s="70"/>
    </row>
    <row r="187" spans="1:13" s="71" customFormat="1">
      <c r="A187" s="106"/>
      <c r="B187" s="107"/>
      <c r="C187" s="106"/>
      <c r="D187" s="108"/>
      <c r="E187" s="68"/>
      <c r="F187" s="70"/>
      <c r="G187" s="68"/>
      <c r="H187" s="70"/>
      <c r="I187" s="68"/>
      <c r="J187" s="68"/>
      <c r="K187" s="70"/>
      <c r="L187" s="70"/>
      <c r="M187" s="70"/>
    </row>
    <row r="188" spans="1:13" s="71" customFormat="1">
      <c r="A188" s="106"/>
      <c r="B188" s="107"/>
      <c r="C188" s="106"/>
      <c r="D188" s="108"/>
      <c r="E188" s="68"/>
      <c r="F188" s="70"/>
      <c r="G188" s="68"/>
      <c r="H188" s="70"/>
      <c r="I188" s="68"/>
      <c r="J188" s="68"/>
      <c r="K188" s="70"/>
      <c r="L188" s="70"/>
      <c r="M188" s="70"/>
    </row>
    <row r="189" spans="1:13" s="71" customFormat="1">
      <c r="A189" s="106"/>
      <c r="B189" s="107"/>
      <c r="C189" s="106"/>
      <c r="D189" s="108"/>
      <c r="E189" s="68"/>
      <c r="F189" s="70"/>
      <c r="G189" s="68"/>
      <c r="H189" s="70"/>
      <c r="I189" s="68"/>
      <c r="J189" s="68"/>
      <c r="K189" s="70"/>
      <c r="L189" s="70"/>
      <c r="M189" s="70"/>
    </row>
    <row r="190" spans="1:13" s="71" customFormat="1">
      <c r="A190" s="106"/>
      <c r="B190" s="107"/>
      <c r="C190" s="106"/>
      <c r="D190" s="108"/>
      <c r="E190" s="68"/>
      <c r="F190" s="70"/>
      <c r="G190" s="68"/>
      <c r="H190" s="70"/>
      <c r="I190" s="68"/>
      <c r="J190" s="68"/>
      <c r="K190" s="70"/>
      <c r="L190" s="70"/>
      <c r="M190" s="70"/>
    </row>
    <row r="191" spans="1:13" s="71" customFormat="1">
      <c r="A191" s="106"/>
      <c r="B191" s="107"/>
      <c r="C191" s="106"/>
      <c r="D191" s="108"/>
      <c r="E191" s="68"/>
      <c r="F191" s="70"/>
      <c r="G191" s="68"/>
      <c r="H191" s="70"/>
      <c r="I191" s="68"/>
      <c r="J191" s="68"/>
      <c r="K191" s="70"/>
      <c r="L191" s="70"/>
      <c r="M191" s="70"/>
    </row>
    <row r="192" spans="1:13" s="71" customFormat="1">
      <c r="A192" s="106"/>
      <c r="B192" s="107"/>
      <c r="C192" s="106"/>
      <c r="D192" s="108"/>
      <c r="E192" s="68"/>
      <c r="F192" s="70"/>
      <c r="G192" s="68"/>
      <c r="H192" s="70"/>
      <c r="I192" s="68"/>
      <c r="J192" s="68"/>
      <c r="K192" s="70"/>
      <c r="L192" s="70"/>
      <c r="M192" s="70"/>
    </row>
    <row r="193" spans="1:13" s="71" customFormat="1">
      <c r="A193" s="106"/>
      <c r="B193" s="107"/>
      <c r="C193" s="106"/>
      <c r="D193" s="108"/>
      <c r="E193" s="68"/>
      <c r="F193" s="70"/>
      <c r="G193" s="68"/>
      <c r="H193" s="70"/>
      <c r="I193" s="68"/>
      <c r="J193" s="68"/>
      <c r="K193" s="70"/>
      <c r="L193" s="70"/>
      <c r="M193" s="70"/>
    </row>
    <row r="194" spans="1:13" s="71" customFormat="1">
      <c r="A194" s="106"/>
      <c r="B194" s="107"/>
      <c r="C194" s="106"/>
      <c r="D194" s="108"/>
      <c r="E194" s="68"/>
      <c r="F194" s="70"/>
      <c r="G194" s="68"/>
      <c r="H194" s="70"/>
      <c r="I194" s="68"/>
      <c r="J194" s="68"/>
      <c r="K194" s="70"/>
      <c r="L194" s="70"/>
      <c r="M194" s="70"/>
    </row>
    <row r="195" spans="1:13" s="71" customFormat="1">
      <c r="A195" s="106"/>
      <c r="B195" s="107"/>
      <c r="C195" s="106"/>
      <c r="D195" s="108"/>
      <c r="E195" s="68"/>
      <c r="F195" s="70"/>
      <c r="G195" s="68"/>
      <c r="H195" s="70"/>
      <c r="I195" s="68"/>
      <c r="J195" s="68"/>
      <c r="K195" s="70"/>
      <c r="L195" s="70"/>
      <c r="M195" s="70"/>
    </row>
    <row r="196" spans="1:13" s="71" customFormat="1">
      <c r="A196" s="106"/>
      <c r="B196" s="107"/>
      <c r="C196" s="106"/>
      <c r="D196" s="108"/>
      <c r="E196" s="68"/>
      <c r="F196" s="70"/>
      <c r="G196" s="68"/>
      <c r="H196" s="70"/>
      <c r="I196" s="68"/>
      <c r="J196" s="68"/>
      <c r="K196" s="70"/>
      <c r="L196" s="70"/>
      <c r="M196" s="70"/>
    </row>
    <row r="197" spans="1:13" s="71" customFormat="1">
      <c r="A197" s="106"/>
      <c r="B197" s="107"/>
      <c r="C197" s="106"/>
      <c r="D197" s="108"/>
      <c r="E197" s="68"/>
      <c r="F197" s="70"/>
      <c r="G197" s="68"/>
      <c r="H197" s="70"/>
      <c r="I197" s="68"/>
      <c r="J197" s="68"/>
      <c r="K197" s="70"/>
      <c r="L197" s="70"/>
      <c r="M197" s="70"/>
    </row>
    <row r="198" spans="1:13" s="71" customFormat="1">
      <c r="A198" s="106"/>
      <c r="B198" s="107"/>
      <c r="C198" s="106"/>
      <c r="D198" s="108"/>
      <c r="E198" s="68"/>
      <c r="F198" s="70"/>
      <c r="G198" s="68"/>
      <c r="H198" s="70"/>
      <c r="I198" s="68"/>
      <c r="J198" s="68"/>
      <c r="K198" s="70"/>
      <c r="L198" s="70"/>
      <c r="M198" s="70"/>
    </row>
    <row r="199" spans="1:13" s="71" customFormat="1">
      <c r="A199" s="106"/>
      <c r="B199" s="107"/>
      <c r="C199" s="106"/>
      <c r="D199" s="108"/>
      <c r="E199" s="68"/>
      <c r="F199" s="70"/>
      <c r="G199" s="68"/>
      <c r="H199" s="70"/>
      <c r="I199" s="68"/>
      <c r="J199" s="68"/>
      <c r="K199" s="70"/>
      <c r="L199" s="70"/>
      <c r="M199" s="70"/>
    </row>
    <row r="200" spans="1:13" s="71" customFormat="1">
      <c r="A200" s="106"/>
      <c r="B200" s="107"/>
      <c r="C200" s="106"/>
      <c r="D200" s="108"/>
      <c r="E200" s="68"/>
      <c r="F200" s="70"/>
      <c r="G200" s="68"/>
      <c r="H200" s="70"/>
      <c r="I200" s="68"/>
      <c r="J200" s="68"/>
      <c r="K200" s="70"/>
      <c r="L200" s="70"/>
      <c r="M200" s="70"/>
    </row>
    <row r="201" spans="1:13" s="71" customFormat="1">
      <c r="A201" s="106"/>
      <c r="B201" s="107"/>
      <c r="C201" s="106"/>
      <c r="D201" s="108"/>
      <c r="E201" s="68"/>
      <c r="F201" s="70"/>
      <c r="G201" s="68"/>
      <c r="H201" s="70"/>
      <c r="I201" s="68"/>
      <c r="J201" s="68"/>
      <c r="K201" s="70"/>
      <c r="L201" s="70"/>
      <c r="M201" s="70"/>
    </row>
    <row r="202" spans="1:13" s="71" customFormat="1">
      <c r="A202" s="106"/>
      <c r="B202" s="107"/>
      <c r="C202" s="106"/>
      <c r="D202" s="108"/>
      <c r="E202" s="68"/>
      <c r="F202" s="70"/>
      <c r="G202" s="68"/>
      <c r="H202" s="70"/>
      <c r="I202" s="68"/>
      <c r="J202" s="68"/>
      <c r="K202" s="70"/>
      <c r="L202" s="70"/>
      <c r="M202" s="70"/>
    </row>
    <row r="203" spans="1:13" s="71" customFormat="1">
      <c r="A203" s="106"/>
      <c r="B203" s="107"/>
      <c r="C203" s="106"/>
      <c r="D203" s="108"/>
      <c r="E203" s="68"/>
      <c r="F203" s="70"/>
      <c r="G203" s="68"/>
      <c r="H203" s="70"/>
      <c r="I203" s="68"/>
      <c r="J203" s="68"/>
      <c r="K203" s="70"/>
      <c r="L203" s="70"/>
      <c r="M203" s="70"/>
    </row>
    <row r="204" spans="1:13" s="71" customFormat="1">
      <c r="A204" s="106"/>
      <c r="B204" s="107"/>
      <c r="C204" s="106"/>
      <c r="D204" s="108"/>
      <c r="E204" s="68"/>
      <c r="F204" s="70"/>
      <c r="G204" s="68"/>
      <c r="H204" s="70"/>
      <c r="I204" s="68"/>
      <c r="J204" s="68"/>
      <c r="K204" s="70"/>
      <c r="L204" s="70"/>
      <c r="M204" s="70"/>
    </row>
    <row r="205" spans="1:13" s="71" customFormat="1">
      <c r="A205" s="106"/>
      <c r="B205" s="107"/>
      <c r="C205" s="106"/>
      <c r="D205" s="108"/>
      <c r="E205" s="68"/>
      <c r="F205" s="70"/>
      <c r="G205" s="68"/>
      <c r="H205" s="70"/>
      <c r="I205" s="68"/>
      <c r="J205" s="68"/>
      <c r="K205" s="70"/>
      <c r="L205" s="70"/>
      <c r="M205" s="70"/>
    </row>
    <row r="206" spans="1:13" s="71" customFormat="1">
      <c r="A206" s="106"/>
      <c r="B206" s="107"/>
      <c r="C206" s="106"/>
      <c r="D206" s="108"/>
      <c r="E206" s="68"/>
      <c r="F206" s="70"/>
      <c r="G206" s="68"/>
      <c r="H206" s="70"/>
      <c r="I206" s="68"/>
      <c r="J206" s="68"/>
      <c r="K206" s="70"/>
      <c r="L206" s="70"/>
      <c r="M206" s="70"/>
    </row>
  </sheetData>
  <mergeCells count="14">
    <mergeCell ref="K5:K6"/>
    <mergeCell ref="L5:L6"/>
    <mergeCell ref="M5:M6"/>
    <mergeCell ref="A115:B115"/>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1" fitToHeight="0" orientation="landscape" r:id="rId1"/>
  <drawing r:id="rId2"/>
</worksheet>
</file>

<file path=xl/worksheets/sheet13.xml><?xml version="1.0" encoding="utf-8"?>
<worksheet xmlns="http://schemas.openxmlformats.org/spreadsheetml/2006/main" xmlns:r="http://schemas.openxmlformats.org/officeDocument/2006/relationships">
  <sheetPr>
    <tabColor rgb="FF16365C"/>
    <pageSetUpPr fitToPage="1"/>
  </sheetPr>
  <dimension ref="A1:P117"/>
  <sheetViews>
    <sheetView view="pageBreakPreview" zoomScaleNormal="85" zoomScaleSheetLayoutView="100" workbookViewId="0">
      <pane ySplit="7" topLeftCell="A8" activePane="bottomLeft" state="frozen"/>
      <selection activeCell="P19" sqref="P19"/>
      <selection pane="bottomLeft" activeCell="A4" sqref="A4"/>
    </sheetView>
  </sheetViews>
  <sheetFormatPr defaultColWidth="4.6640625" defaultRowHeight="13.2"/>
  <cols>
    <col min="1" max="1" width="5.33203125" style="106" customWidth="1"/>
    <col min="2" max="2" width="31.88671875" style="107" customWidth="1"/>
    <col min="3" max="3" width="7.33203125" style="106" customWidth="1"/>
    <col min="4" max="4" width="13.6640625" style="108" customWidth="1"/>
    <col min="5" max="5" width="6.5546875" style="106" customWidth="1"/>
    <col min="6" max="6" width="12.88671875" style="108" customWidth="1"/>
    <col min="7" max="7" width="7.109375" style="106" customWidth="1"/>
    <col min="8" max="8" width="13.109375" style="108" customWidth="1"/>
    <col min="9" max="9" width="7.6640625" style="106" customWidth="1"/>
    <col min="10" max="10" width="8.33203125" style="106" customWidth="1"/>
    <col min="11" max="11" width="13.109375" style="108" customWidth="1"/>
    <col min="12" max="12" width="12.33203125" style="108" customWidth="1"/>
    <col min="13" max="13" width="12.109375" style="108" customWidth="1"/>
    <col min="14" max="14" width="9.109375" style="109" customWidth="1"/>
    <col min="15" max="15" width="13" style="109" customWidth="1"/>
    <col min="16" max="16" width="18.6640625" style="109" customWidth="1"/>
    <col min="17" max="17" width="10.109375" style="109" bestFit="1" customWidth="1"/>
    <col min="18" max="255" width="9.109375" style="109" customWidth="1"/>
    <col min="256" max="256" width="4.6640625" style="109"/>
    <col min="257" max="257" width="5.33203125" style="109" customWidth="1"/>
    <col min="258" max="258" width="31.88671875" style="109" customWidth="1"/>
    <col min="259" max="259" width="7.33203125" style="109" customWidth="1"/>
    <col min="260" max="260" width="13.6640625" style="109" customWidth="1"/>
    <col min="261" max="261" width="6.5546875" style="109" customWidth="1"/>
    <col min="262" max="262" width="12.88671875" style="109" customWidth="1"/>
    <col min="263" max="263" width="7.109375" style="109" customWidth="1"/>
    <col min="264" max="264" width="13.109375" style="109" customWidth="1"/>
    <col min="265" max="265" width="7.6640625" style="109" customWidth="1"/>
    <col min="266" max="266" width="8.33203125" style="109" customWidth="1"/>
    <col min="267" max="267" width="13.109375" style="109" customWidth="1"/>
    <col min="268" max="268" width="12.33203125" style="109" customWidth="1"/>
    <col min="269" max="269" width="12.109375" style="109" customWidth="1"/>
    <col min="270" max="272" width="9.109375" style="109" customWidth="1"/>
    <col min="273" max="273" width="10.109375" style="109" bestFit="1" customWidth="1"/>
    <col min="274" max="511" width="9.109375" style="109" customWidth="1"/>
    <col min="512" max="512" width="4.6640625" style="109"/>
    <col min="513" max="513" width="5.33203125" style="109" customWidth="1"/>
    <col min="514" max="514" width="31.88671875" style="109" customWidth="1"/>
    <col min="515" max="515" width="7.33203125" style="109" customWidth="1"/>
    <col min="516" max="516" width="13.6640625" style="109" customWidth="1"/>
    <col min="517" max="517" width="6.5546875" style="109" customWidth="1"/>
    <col min="518" max="518" width="12.88671875" style="109" customWidth="1"/>
    <col min="519" max="519" width="7.109375" style="109" customWidth="1"/>
    <col min="520" max="520" width="13.109375" style="109" customWidth="1"/>
    <col min="521" max="521" width="7.6640625" style="109" customWidth="1"/>
    <col min="522" max="522" width="8.33203125" style="109" customWidth="1"/>
    <col min="523" max="523" width="13.109375" style="109" customWidth="1"/>
    <col min="524" max="524" width="12.33203125" style="109" customWidth="1"/>
    <col min="525" max="525" width="12.109375" style="109" customWidth="1"/>
    <col min="526" max="528" width="9.109375" style="109" customWidth="1"/>
    <col min="529" max="529" width="10.109375" style="109" bestFit="1" customWidth="1"/>
    <col min="530" max="767" width="9.109375" style="109" customWidth="1"/>
    <col min="768" max="768" width="4.6640625" style="109"/>
    <col min="769" max="769" width="5.33203125" style="109" customWidth="1"/>
    <col min="770" max="770" width="31.88671875" style="109" customWidth="1"/>
    <col min="771" max="771" width="7.33203125" style="109" customWidth="1"/>
    <col min="772" max="772" width="13.6640625" style="109" customWidth="1"/>
    <col min="773" max="773" width="6.5546875" style="109" customWidth="1"/>
    <col min="774" max="774" width="12.88671875" style="109" customWidth="1"/>
    <col min="775" max="775" width="7.109375" style="109" customWidth="1"/>
    <col min="776" max="776" width="13.109375" style="109" customWidth="1"/>
    <col min="777" max="777" width="7.6640625" style="109" customWidth="1"/>
    <col min="778" max="778" width="8.33203125" style="109" customWidth="1"/>
    <col min="779" max="779" width="13.109375" style="109" customWidth="1"/>
    <col min="780" max="780" width="12.33203125" style="109" customWidth="1"/>
    <col min="781" max="781" width="12.109375" style="109" customWidth="1"/>
    <col min="782" max="784" width="9.109375" style="109" customWidth="1"/>
    <col min="785" max="785" width="10.109375" style="109" bestFit="1" customWidth="1"/>
    <col min="786" max="1023" width="9.109375" style="109" customWidth="1"/>
    <col min="1024" max="1024" width="4.6640625" style="109"/>
    <col min="1025" max="1025" width="5.33203125" style="109" customWidth="1"/>
    <col min="1026" max="1026" width="31.88671875" style="109" customWidth="1"/>
    <col min="1027" max="1027" width="7.33203125" style="109" customWidth="1"/>
    <col min="1028" max="1028" width="13.6640625" style="109" customWidth="1"/>
    <col min="1029" max="1029" width="6.5546875" style="109" customWidth="1"/>
    <col min="1030" max="1030" width="12.88671875" style="109" customWidth="1"/>
    <col min="1031" max="1031" width="7.109375" style="109" customWidth="1"/>
    <col min="1032" max="1032" width="13.109375" style="109" customWidth="1"/>
    <col min="1033" max="1033" width="7.6640625" style="109" customWidth="1"/>
    <col min="1034" max="1034" width="8.33203125" style="109" customWidth="1"/>
    <col min="1035" max="1035" width="13.109375" style="109" customWidth="1"/>
    <col min="1036" max="1036" width="12.33203125" style="109" customWidth="1"/>
    <col min="1037" max="1037" width="12.109375" style="109" customWidth="1"/>
    <col min="1038" max="1040" width="9.109375" style="109" customWidth="1"/>
    <col min="1041" max="1041" width="10.109375" style="109" bestFit="1" customWidth="1"/>
    <col min="1042" max="1279" width="9.109375" style="109" customWidth="1"/>
    <col min="1280" max="1280" width="4.6640625" style="109"/>
    <col min="1281" max="1281" width="5.33203125" style="109" customWidth="1"/>
    <col min="1282" max="1282" width="31.88671875" style="109" customWidth="1"/>
    <col min="1283" max="1283" width="7.33203125" style="109" customWidth="1"/>
    <col min="1284" max="1284" width="13.6640625" style="109" customWidth="1"/>
    <col min="1285" max="1285" width="6.5546875" style="109" customWidth="1"/>
    <col min="1286" max="1286" width="12.88671875" style="109" customWidth="1"/>
    <col min="1287" max="1287" width="7.109375" style="109" customWidth="1"/>
    <col min="1288" max="1288" width="13.109375" style="109" customWidth="1"/>
    <col min="1289" max="1289" width="7.6640625" style="109" customWidth="1"/>
    <col min="1290" max="1290" width="8.33203125" style="109" customWidth="1"/>
    <col min="1291" max="1291" width="13.109375" style="109" customWidth="1"/>
    <col min="1292" max="1292" width="12.33203125" style="109" customWidth="1"/>
    <col min="1293" max="1293" width="12.109375" style="109" customWidth="1"/>
    <col min="1294" max="1296" width="9.109375" style="109" customWidth="1"/>
    <col min="1297" max="1297" width="10.109375" style="109" bestFit="1" customWidth="1"/>
    <col min="1298" max="1535" width="9.109375" style="109" customWidth="1"/>
    <col min="1536" max="1536" width="4.6640625" style="109"/>
    <col min="1537" max="1537" width="5.33203125" style="109" customWidth="1"/>
    <col min="1538" max="1538" width="31.88671875" style="109" customWidth="1"/>
    <col min="1539" max="1539" width="7.33203125" style="109" customWidth="1"/>
    <col min="1540" max="1540" width="13.6640625" style="109" customWidth="1"/>
    <col min="1541" max="1541" width="6.5546875" style="109" customWidth="1"/>
    <col min="1542" max="1542" width="12.88671875" style="109" customWidth="1"/>
    <col min="1543" max="1543" width="7.109375" style="109" customWidth="1"/>
    <col min="1544" max="1544" width="13.109375" style="109" customWidth="1"/>
    <col min="1545" max="1545" width="7.6640625" style="109" customWidth="1"/>
    <col min="1546" max="1546" width="8.33203125" style="109" customWidth="1"/>
    <col min="1547" max="1547" width="13.109375" style="109" customWidth="1"/>
    <col min="1548" max="1548" width="12.33203125" style="109" customWidth="1"/>
    <col min="1549" max="1549" width="12.109375" style="109" customWidth="1"/>
    <col min="1550" max="1552" width="9.109375" style="109" customWidth="1"/>
    <col min="1553" max="1553" width="10.109375" style="109" bestFit="1" customWidth="1"/>
    <col min="1554" max="1791" width="9.109375" style="109" customWidth="1"/>
    <col min="1792" max="1792" width="4.6640625" style="109"/>
    <col min="1793" max="1793" width="5.33203125" style="109" customWidth="1"/>
    <col min="1794" max="1794" width="31.88671875" style="109" customWidth="1"/>
    <col min="1795" max="1795" width="7.33203125" style="109" customWidth="1"/>
    <col min="1796" max="1796" width="13.6640625" style="109" customWidth="1"/>
    <col min="1797" max="1797" width="6.5546875" style="109" customWidth="1"/>
    <col min="1798" max="1798" width="12.88671875" style="109" customWidth="1"/>
    <col min="1799" max="1799" width="7.109375" style="109" customWidth="1"/>
    <col min="1800" max="1800" width="13.109375" style="109" customWidth="1"/>
    <col min="1801" max="1801" width="7.6640625" style="109" customWidth="1"/>
    <col min="1802" max="1802" width="8.33203125" style="109" customWidth="1"/>
    <col min="1803" max="1803" width="13.109375" style="109" customWidth="1"/>
    <col min="1804" max="1804" width="12.33203125" style="109" customWidth="1"/>
    <col min="1805" max="1805" width="12.109375" style="109" customWidth="1"/>
    <col min="1806" max="1808" width="9.109375" style="109" customWidth="1"/>
    <col min="1809" max="1809" width="10.109375" style="109" bestFit="1" customWidth="1"/>
    <col min="1810" max="2047" width="9.109375" style="109" customWidth="1"/>
    <col min="2048" max="2048" width="4.6640625" style="109"/>
    <col min="2049" max="2049" width="5.33203125" style="109" customWidth="1"/>
    <col min="2050" max="2050" width="31.88671875" style="109" customWidth="1"/>
    <col min="2051" max="2051" width="7.33203125" style="109" customWidth="1"/>
    <col min="2052" max="2052" width="13.6640625" style="109" customWidth="1"/>
    <col min="2053" max="2053" width="6.5546875" style="109" customWidth="1"/>
    <col min="2054" max="2054" width="12.88671875" style="109" customWidth="1"/>
    <col min="2055" max="2055" width="7.109375" style="109" customWidth="1"/>
    <col min="2056" max="2056" width="13.109375" style="109" customWidth="1"/>
    <col min="2057" max="2057" width="7.6640625" style="109" customWidth="1"/>
    <col min="2058" max="2058" width="8.33203125" style="109" customWidth="1"/>
    <col min="2059" max="2059" width="13.109375" style="109" customWidth="1"/>
    <col min="2060" max="2060" width="12.33203125" style="109" customWidth="1"/>
    <col min="2061" max="2061" width="12.109375" style="109" customWidth="1"/>
    <col min="2062" max="2064" width="9.109375" style="109" customWidth="1"/>
    <col min="2065" max="2065" width="10.109375" style="109" bestFit="1" customWidth="1"/>
    <col min="2066" max="2303" width="9.109375" style="109" customWidth="1"/>
    <col min="2304" max="2304" width="4.6640625" style="109"/>
    <col min="2305" max="2305" width="5.33203125" style="109" customWidth="1"/>
    <col min="2306" max="2306" width="31.88671875" style="109" customWidth="1"/>
    <col min="2307" max="2307" width="7.33203125" style="109" customWidth="1"/>
    <col min="2308" max="2308" width="13.6640625" style="109" customWidth="1"/>
    <col min="2309" max="2309" width="6.5546875" style="109" customWidth="1"/>
    <col min="2310" max="2310" width="12.88671875" style="109" customWidth="1"/>
    <col min="2311" max="2311" width="7.109375" style="109" customWidth="1"/>
    <col min="2312" max="2312" width="13.109375" style="109" customWidth="1"/>
    <col min="2313" max="2313" width="7.6640625" style="109" customWidth="1"/>
    <col min="2314" max="2314" width="8.33203125" style="109" customWidth="1"/>
    <col min="2315" max="2315" width="13.109375" style="109" customWidth="1"/>
    <col min="2316" max="2316" width="12.33203125" style="109" customWidth="1"/>
    <col min="2317" max="2317" width="12.109375" style="109" customWidth="1"/>
    <col min="2318" max="2320" width="9.109375" style="109" customWidth="1"/>
    <col min="2321" max="2321" width="10.109375" style="109" bestFit="1" customWidth="1"/>
    <col min="2322" max="2559" width="9.109375" style="109" customWidth="1"/>
    <col min="2560" max="2560" width="4.6640625" style="109"/>
    <col min="2561" max="2561" width="5.33203125" style="109" customWidth="1"/>
    <col min="2562" max="2562" width="31.88671875" style="109" customWidth="1"/>
    <col min="2563" max="2563" width="7.33203125" style="109" customWidth="1"/>
    <col min="2564" max="2564" width="13.6640625" style="109" customWidth="1"/>
    <col min="2565" max="2565" width="6.5546875" style="109" customWidth="1"/>
    <col min="2566" max="2566" width="12.88671875" style="109" customWidth="1"/>
    <col min="2567" max="2567" width="7.109375" style="109" customWidth="1"/>
    <col min="2568" max="2568" width="13.109375" style="109" customWidth="1"/>
    <col min="2569" max="2569" width="7.6640625" style="109" customWidth="1"/>
    <col min="2570" max="2570" width="8.33203125" style="109" customWidth="1"/>
    <col min="2571" max="2571" width="13.109375" style="109" customWidth="1"/>
    <col min="2572" max="2572" width="12.33203125" style="109" customWidth="1"/>
    <col min="2573" max="2573" width="12.109375" style="109" customWidth="1"/>
    <col min="2574" max="2576" width="9.109375" style="109" customWidth="1"/>
    <col min="2577" max="2577" width="10.109375" style="109" bestFit="1" customWidth="1"/>
    <col min="2578" max="2815" width="9.109375" style="109" customWidth="1"/>
    <col min="2816" max="2816" width="4.6640625" style="109"/>
    <col min="2817" max="2817" width="5.33203125" style="109" customWidth="1"/>
    <col min="2818" max="2818" width="31.88671875" style="109" customWidth="1"/>
    <col min="2819" max="2819" width="7.33203125" style="109" customWidth="1"/>
    <col min="2820" max="2820" width="13.6640625" style="109" customWidth="1"/>
    <col min="2821" max="2821" width="6.5546875" style="109" customWidth="1"/>
    <col min="2822" max="2822" width="12.88671875" style="109" customWidth="1"/>
    <col min="2823" max="2823" width="7.109375" style="109" customWidth="1"/>
    <col min="2824" max="2824" width="13.109375" style="109" customWidth="1"/>
    <col min="2825" max="2825" width="7.6640625" style="109" customWidth="1"/>
    <col min="2826" max="2826" width="8.33203125" style="109" customWidth="1"/>
    <col min="2827" max="2827" width="13.109375" style="109" customWidth="1"/>
    <col min="2828" max="2828" width="12.33203125" style="109" customWidth="1"/>
    <col min="2829" max="2829" width="12.109375" style="109" customWidth="1"/>
    <col min="2830" max="2832" width="9.109375" style="109" customWidth="1"/>
    <col min="2833" max="2833" width="10.109375" style="109" bestFit="1" customWidth="1"/>
    <col min="2834" max="3071" width="9.109375" style="109" customWidth="1"/>
    <col min="3072" max="3072" width="4.6640625" style="109"/>
    <col min="3073" max="3073" width="5.33203125" style="109" customWidth="1"/>
    <col min="3074" max="3074" width="31.88671875" style="109" customWidth="1"/>
    <col min="3075" max="3075" width="7.33203125" style="109" customWidth="1"/>
    <col min="3076" max="3076" width="13.6640625" style="109" customWidth="1"/>
    <col min="3077" max="3077" width="6.5546875" style="109" customWidth="1"/>
    <col min="3078" max="3078" width="12.88671875" style="109" customWidth="1"/>
    <col min="3079" max="3079" width="7.109375" style="109" customWidth="1"/>
    <col min="3080" max="3080" width="13.109375" style="109" customWidth="1"/>
    <col min="3081" max="3081" width="7.6640625" style="109" customWidth="1"/>
    <col min="3082" max="3082" width="8.33203125" style="109" customWidth="1"/>
    <col min="3083" max="3083" width="13.109375" style="109" customWidth="1"/>
    <col min="3084" max="3084" width="12.33203125" style="109" customWidth="1"/>
    <col min="3085" max="3085" width="12.109375" style="109" customWidth="1"/>
    <col min="3086" max="3088" width="9.109375" style="109" customWidth="1"/>
    <col min="3089" max="3089" width="10.109375" style="109" bestFit="1" customWidth="1"/>
    <col min="3090" max="3327" width="9.109375" style="109" customWidth="1"/>
    <col min="3328" max="3328" width="4.6640625" style="109"/>
    <col min="3329" max="3329" width="5.33203125" style="109" customWidth="1"/>
    <col min="3330" max="3330" width="31.88671875" style="109" customWidth="1"/>
    <col min="3331" max="3331" width="7.33203125" style="109" customWidth="1"/>
    <col min="3332" max="3332" width="13.6640625" style="109" customWidth="1"/>
    <col min="3333" max="3333" width="6.5546875" style="109" customWidth="1"/>
    <col min="3334" max="3334" width="12.88671875" style="109" customWidth="1"/>
    <col min="3335" max="3335" width="7.109375" style="109" customWidth="1"/>
    <col min="3336" max="3336" width="13.109375" style="109" customWidth="1"/>
    <col min="3337" max="3337" width="7.6640625" style="109" customWidth="1"/>
    <col min="3338" max="3338" width="8.33203125" style="109" customWidth="1"/>
    <col min="3339" max="3339" width="13.109375" style="109" customWidth="1"/>
    <col min="3340" max="3340" width="12.33203125" style="109" customWidth="1"/>
    <col min="3341" max="3341" width="12.109375" style="109" customWidth="1"/>
    <col min="3342" max="3344" width="9.109375" style="109" customWidth="1"/>
    <col min="3345" max="3345" width="10.109375" style="109" bestFit="1" customWidth="1"/>
    <col min="3346" max="3583" width="9.109375" style="109" customWidth="1"/>
    <col min="3584" max="3584" width="4.6640625" style="109"/>
    <col min="3585" max="3585" width="5.33203125" style="109" customWidth="1"/>
    <col min="3586" max="3586" width="31.88671875" style="109" customWidth="1"/>
    <col min="3587" max="3587" width="7.33203125" style="109" customWidth="1"/>
    <col min="3588" max="3588" width="13.6640625" style="109" customWidth="1"/>
    <col min="3589" max="3589" width="6.5546875" style="109" customWidth="1"/>
    <col min="3590" max="3590" width="12.88671875" style="109" customWidth="1"/>
    <col min="3591" max="3591" width="7.109375" style="109" customWidth="1"/>
    <col min="3592" max="3592" width="13.109375" style="109" customWidth="1"/>
    <col min="3593" max="3593" width="7.6640625" style="109" customWidth="1"/>
    <col min="3594" max="3594" width="8.33203125" style="109" customWidth="1"/>
    <col min="3595" max="3595" width="13.109375" style="109" customWidth="1"/>
    <col min="3596" max="3596" width="12.33203125" style="109" customWidth="1"/>
    <col min="3597" max="3597" width="12.109375" style="109" customWidth="1"/>
    <col min="3598" max="3600" width="9.109375" style="109" customWidth="1"/>
    <col min="3601" max="3601" width="10.109375" style="109" bestFit="1" customWidth="1"/>
    <col min="3602" max="3839" width="9.109375" style="109" customWidth="1"/>
    <col min="3840" max="3840" width="4.6640625" style="109"/>
    <col min="3841" max="3841" width="5.33203125" style="109" customWidth="1"/>
    <col min="3842" max="3842" width="31.88671875" style="109" customWidth="1"/>
    <col min="3843" max="3843" width="7.33203125" style="109" customWidth="1"/>
    <col min="3844" max="3844" width="13.6640625" style="109" customWidth="1"/>
    <col min="3845" max="3845" width="6.5546875" style="109" customWidth="1"/>
    <col min="3846" max="3846" width="12.88671875" style="109" customWidth="1"/>
    <col min="3847" max="3847" width="7.109375" style="109" customWidth="1"/>
    <col min="3848" max="3848" width="13.109375" style="109" customWidth="1"/>
    <col min="3849" max="3849" width="7.6640625" style="109" customWidth="1"/>
    <col min="3850" max="3850" width="8.33203125" style="109" customWidth="1"/>
    <col min="3851" max="3851" width="13.109375" style="109" customWidth="1"/>
    <col min="3852" max="3852" width="12.33203125" style="109" customWidth="1"/>
    <col min="3853" max="3853" width="12.109375" style="109" customWidth="1"/>
    <col min="3854" max="3856" width="9.109375" style="109" customWidth="1"/>
    <col min="3857" max="3857" width="10.109375" style="109" bestFit="1" customWidth="1"/>
    <col min="3858" max="4095" width="9.109375" style="109" customWidth="1"/>
    <col min="4096" max="4096" width="4.6640625" style="109"/>
    <col min="4097" max="4097" width="5.33203125" style="109" customWidth="1"/>
    <col min="4098" max="4098" width="31.88671875" style="109" customWidth="1"/>
    <col min="4099" max="4099" width="7.33203125" style="109" customWidth="1"/>
    <col min="4100" max="4100" width="13.6640625" style="109" customWidth="1"/>
    <col min="4101" max="4101" width="6.5546875" style="109" customWidth="1"/>
    <col min="4102" max="4102" width="12.88671875" style="109" customWidth="1"/>
    <col min="4103" max="4103" width="7.109375" style="109" customWidth="1"/>
    <col min="4104" max="4104" width="13.109375" style="109" customWidth="1"/>
    <col min="4105" max="4105" width="7.6640625" style="109" customWidth="1"/>
    <col min="4106" max="4106" width="8.33203125" style="109" customWidth="1"/>
    <col min="4107" max="4107" width="13.109375" style="109" customWidth="1"/>
    <col min="4108" max="4108" width="12.33203125" style="109" customWidth="1"/>
    <col min="4109" max="4109" width="12.109375" style="109" customWidth="1"/>
    <col min="4110" max="4112" width="9.109375" style="109" customWidth="1"/>
    <col min="4113" max="4113" width="10.109375" style="109" bestFit="1" customWidth="1"/>
    <col min="4114" max="4351" width="9.109375" style="109" customWidth="1"/>
    <col min="4352" max="4352" width="4.6640625" style="109"/>
    <col min="4353" max="4353" width="5.33203125" style="109" customWidth="1"/>
    <col min="4354" max="4354" width="31.88671875" style="109" customWidth="1"/>
    <col min="4355" max="4355" width="7.33203125" style="109" customWidth="1"/>
    <col min="4356" max="4356" width="13.6640625" style="109" customWidth="1"/>
    <col min="4357" max="4357" width="6.5546875" style="109" customWidth="1"/>
    <col min="4358" max="4358" width="12.88671875" style="109" customWidth="1"/>
    <col min="4359" max="4359" width="7.109375" style="109" customWidth="1"/>
    <col min="4360" max="4360" width="13.109375" style="109" customWidth="1"/>
    <col min="4361" max="4361" width="7.6640625" style="109" customWidth="1"/>
    <col min="4362" max="4362" width="8.33203125" style="109" customWidth="1"/>
    <col min="4363" max="4363" width="13.109375" style="109" customWidth="1"/>
    <col min="4364" max="4364" width="12.33203125" style="109" customWidth="1"/>
    <col min="4365" max="4365" width="12.109375" style="109" customWidth="1"/>
    <col min="4366" max="4368" width="9.109375" style="109" customWidth="1"/>
    <col min="4369" max="4369" width="10.109375" style="109" bestFit="1" customWidth="1"/>
    <col min="4370" max="4607" width="9.109375" style="109" customWidth="1"/>
    <col min="4608" max="4608" width="4.6640625" style="109"/>
    <col min="4609" max="4609" width="5.33203125" style="109" customWidth="1"/>
    <col min="4610" max="4610" width="31.88671875" style="109" customWidth="1"/>
    <col min="4611" max="4611" width="7.33203125" style="109" customWidth="1"/>
    <col min="4612" max="4612" width="13.6640625" style="109" customWidth="1"/>
    <col min="4613" max="4613" width="6.5546875" style="109" customWidth="1"/>
    <col min="4614" max="4614" width="12.88671875" style="109" customWidth="1"/>
    <col min="4615" max="4615" width="7.109375" style="109" customWidth="1"/>
    <col min="4616" max="4616" width="13.109375" style="109" customWidth="1"/>
    <col min="4617" max="4617" width="7.6640625" style="109" customWidth="1"/>
    <col min="4618" max="4618" width="8.33203125" style="109" customWidth="1"/>
    <col min="4619" max="4619" width="13.109375" style="109" customWidth="1"/>
    <col min="4620" max="4620" width="12.33203125" style="109" customWidth="1"/>
    <col min="4621" max="4621" width="12.109375" style="109" customWidth="1"/>
    <col min="4622" max="4624" width="9.109375" style="109" customWidth="1"/>
    <col min="4625" max="4625" width="10.109375" style="109" bestFit="1" customWidth="1"/>
    <col min="4626" max="4863" width="9.109375" style="109" customWidth="1"/>
    <col min="4864" max="4864" width="4.6640625" style="109"/>
    <col min="4865" max="4865" width="5.33203125" style="109" customWidth="1"/>
    <col min="4866" max="4866" width="31.88671875" style="109" customWidth="1"/>
    <col min="4867" max="4867" width="7.33203125" style="109" customWidth="1"/>
    <col min="4868" max="4868" width="13.6640625" style="109" customWidth="1"/>
    <col min="4869" max="4869" width="6.5546875" style="109" customWidth="1"/>
    <col min="4870" max="4870" width="12.88671875" style="109" customWidth="1"/>
    <col min="4871" max="4871" width="7.109375" style="109" customWidth="1"/>
    <col min="4872" max="4872" width="13.109375" style="109" customWidth="1"/>
    <col min="4873" max="4873" width="7.6640625" style="109" customWidth="1"/>
    <col min="4874" max="4874" width="8.33203125" style="109" customWidth="1"/>
    <col min="4875" max="4875" width="13.109375" style="109" customWidth="1"/>
    <col min="4876" max="4876" width="12.33203125" style="109" customWidth="1"/>
    <col min="4877" max="4877" width="12.109375" style="109" customWidth="1"/>
    <col min="4878" max="4880" width="9.109375" style="109" customWidth="1"/>
    <col min="4881" max="4881" width="10.109375" style="109" bestFit="1" customWidth="1"/>
    <col min="4882" max="5119" width="9.109375" style="109" customWidth="1"/>
    <col min="5120" max="5120" width="4.6640625" style="109"/>
    <col min="5121" max="5121" width="5.33203125" style="109" customWidth="1"/>
    <col min="5122" max="5122" width="31.88671875" style="109" customWidth="1"/>
    <col min="5123" max="5123" width="7.33203125" style="109" customWidth="1"/>
    <col min="5124" max="5124" width="13.6640625" style="109" customWidth="1"/>
    <col min="5125" max="5125" width="6.5546875" style="109" customWidth="1"/>
    <col min="5126" max="5126" width="12.88671875" style="109" customWidth="1"/>
    <col min="5127" max="5127" width="7.109375" style="109" customWidth="1"/>
    <col min="5128" max="5128" width="13.109375" style="109" customWidth="1"/>
    <col min="5129" max="5129" width="7.6640625" style="109" customWidth="1"/>
    <col min="5130" max="5130" width="8.33203125" style="109" customWidth="1"/>
    <col min="5131" max="5131" width="13.109375" style="109" customWidth="1"/>
    <col min="5132" max="5132" width="12.33203125" style="109" customWidth="1"/>
    <col min="5133" max="5133" width="12.109375" style="109" customWidth="1"/>
    <col min="5134" max="5136" width="9.109375" style="109" customWidth="1"/>
    <col min="5137" max="5137" width="10.109375" style="109" bestFit="1" customWidth="1"/>
    <col min="5138" max="5375" width="9.109375" style="109" customWidth="1"/>
    <col min="5376" max="5376" width="4.6640625" style="109"/>
    <col min="5377" max="5377" width="5.33203125" style="109" customWidth="1"/>
    <col min="5378" max="5378" width="31.88671875" style="109" customWidth="1"/>
    <col min="5379" max="5379" width="7.33203125" style="109" customWidth="1"/>
    <col min="5380" max="5380" width="13.6640625" style="109" customWidth="1"/>
    <col min="5381" max="5381" width="6.5546875" style="109" customWidth="1"/>
    <col min="5382" max="5382" width="12.88671875" style="109" customWidth="1"/>
    <col min="5383" max="5383" width="7.109375" style="109" customWidth="1"/>
    <col min="5384" max="5384" width="13.109375" style="109" customWidth="1"/>
    <col min="5385" max="5385" width="7.6640625" style="109" customWidth="1"/>
    <col min="5386" max="5386" width="8.33203125" style="109" customWidth="1"/>
    <col min="5387" max="5387" width="13.109375" style="109" customWidth="1"/>
    <col min="5388" max="5388" width="12.33203125" style="109" customWidth="1"/>
    <col min="5389" max="5389" width="12.109375" style="109" customWidth="1"/>
    <col min="5390" max="5392" width="9.109375" style="109" customWidth="1"/>
    <col min="5393" max="5393" width="10.109375" style="109" bestFit="1" customWidth="1"/>
    <col min="5394" max="5631" width="9.109375" style="109" customWidth="1"/>
    <col min="5632" max="5632" width="4.6640625" style="109"/>
    <col min="5633" max="5633" width="5.33203125" style="109" customWidth="1"/>
    <col min="5634" max="5634" width="31.88671875" style="109" customWidth="1"/>
    <col min="5635" max="5635" width="7.33203125" style="109" customWidth="1"/>
    <col min="5636" max="5636" width="13.6640625" style="109" customWidth="1"/>
    <col min="5637" max="5637" width="6.5546875" style="109" customWidth="1"/>
    <col min="5638" max="5638" width="12.88671875" style="109" customWidth="1"/>
    <col min="5639" max="5639" width="7.109375" style="109" customWidth="1"/>
    <col min="5640" max="5640" width="13.109375" style="109" customWidth="1"/>
    <col min="5641" max="5641" width="7.6640625" style="109" customWidth="1"/>
    <col min="5642" max="5642" width="8.33203125" style="109" customWidth="1"/>
    <col min="5643" max="5643" width="13.109375" style="109" customWidth="1"/>
    <col min="5644" max="5644" width="12.33203125" style="109" customWidth="1"/>
    <col min="5645" max="5645" width="12.109375" style="109" customWidth="1"/>
    <col min="5646" max="5648" width="9.109375" style="109" customWidth="1"/>
    <col min="5649" max="5649" width="10.109375" style="109" bestFit="1" customWidth="1"/>
    <col min="5650" max="5887" width="9.109375" style="109" customWidth="1"/>
    <col min="5888" max="5888" width="4.6640625" style="109"/>
    <col min="5889" max="5889" width="5.33203125" style="109" customWidth="1"/>
    <col min="5890" max="5890" width="31.88671875" style="109" customWidth="1"/>
    <col min="5891" max="5891" width="7.33203125" style="109" customWidth="1"/>
    <col min="5892" max="5892" width="13.6640625" style="109" customWidth="1"/>
    <col min="5893" max="5893" width="6.5546875" style="109" customWidth="1"/>
    <col min="5894" max="5894" width="12.88671875" style="109" customWidth="1"/>
    <col min="5895" max="5895" width="7.109375" style="109" customWidth="1"/>
    <col min="5896" max="5896" width="13.109375" style="109" customWidth="1"/>
    <col min="5897" max="5897" width="7.6640625" style="109" customWidth="1"/>
    <col min="5898" max="5898" width="8.33203125" style="109" customWidth="1"/>
    <col min="5899" max="5899" width="13.109375" style="109" customWidth="1"/>
    <col min="5900" max="5900" width="12.33203125" style="109" customWidth="1"/>
    <col min="5901" max="5901" width="12.109375" style="109" customWidth="1"/>
    <col min="5902" max="5904" width="9.109375" style="109" customWidth="1"/>
    <col min="5905" max="5905" width="10.109375" style="109" bestFit="1" customWidth="1"/>
    <col min="5906" max="6143" width="9.109375" style="109" customWidth="1"/>
    <col min="6144" max="6144" width="4.6640625" style="109"/>
    <col min="6145" max="6145" width="5.33203125" style="109" customWidth="1"/>
    <col min="6146" max="6146" width="31.88671875" style="109" customWidth="1"/>
    <col min="6147" max="6147" width="7.33203125" style="109" customWidth="1"/>
    <col min="6148" max="6148" width="13.6640625" style="109" customWidth="1"/>
    <col min="6149" max="6149" width="6.5546875" style="109" customWidth="1"/>
    <col min="6150" max="6150" width="12.88671875" style="109" customWidth="1"/>
    <col min="6151" max="6151" width="7.109375" style="109" customWidth="1"/>
    <col min="6152" max="6152" width="13.109375" style="109" customWidth="1"/>
    <col min="6153" max="6153" width="7.6640625" style="109" customWidth="1"/>
    <col min="6154" max="6154" width="8.33203125" style="109" customWidth="1"/>
    <col min="6155" max="6155" width="13.109375" style="109" customWidth="1"/>
    <col min="6156" max="6156" width="12.33203125" style="109" customWidth="1"/>
    <col min="6157" max="6157" width="12.109375" style="109" customWidth="1"/>
    <col min="6158" max="6160" width="9.109375" style="109" customWidth="1"/>
    <col min="6161" max="6161" width="10.109375" style="109" bestFit="1" customWidth="1"/>
    <col min="6162" max="6399" width="9.109375" style="109" customWidth="1"/>
    <col min="6400" max="6400" width="4.6640625" style="109"/>
    <col min="6401" max="6401" width="5.33203125" style="109" customWidth="1"/>
    <col min="6402" max="6402" width="31.88671875" style="109" customWidth="1"/>
    <col min="6403" max="6403" width="7.33203125" style="109" customWidth="1"/>
    <col min="6404" max="6404" width="13.6640625" style="109" customWidth="1"/>
    <col min="6405" max="6405" width="6.5546875" style="109" customWidth="1"/>
    <col min="6406" max="6406" width="12.88671875" style="109" customWidth="1"/>
    <col min="6407" max="6407" width="7.109375" style="109" customWidth="1"/>
    <col min="6408" max="6408" width="13.109375" style="109" customWidth="1"/>
    <col min="6409" max="6409" width="7.6640625" style="109" customWidth="1"/>
    <col min="6410" max="6410" width="8.33203125" style="109" customWidth="1"/>
    <col min="6411" max="6411" width="13.109375" style="109" customWidth="1"/>
    <col min="6412" max="6412" width="12.33203125" style="109" customWidth="1"/>
    <col min="6413" max="6413" width="12.109375" style="109" customWidth="1"/>
    <col min="6414" max="6416" width="9.109375" style="109" customWidth="1"/>
    <col min="6417" max="6417" width="10.109375" style="109" bestFit="1" customWidth="1"/>
    <col min="6418" max="6655" width="9.109375" style="109" customWidth="1"/>
    <col min="6656" max="6656" width="4.6640625" style="109"/>
    <col min="6657" max="6657" width="5.33203125" style="109" customWidth="1"/>
    <col min="6658" max="6658" width="31.88671875" style="109" customWidth="1"/>
    <col min="6659" max="6659" width="7.33203125" style="109" customWidth="1"/>
    <col min="6660" max="6660" width="13.6640625" style="109" customWidth="1"/>
    <col min="6661" max="6661" width="6.5546875" style="109" customWidth="1"/>
    <col min="6662" max="6662" width="12.88671875" style="109" customWidth="1"/>
    <col min="6663" max="6663" width="7.109375" style="109" customWidth="1"/>
    <col min="6664" max="6664" width="13.109375" style="109" customWidth="1"/>
    <col min="6665" max="6665" width="7.6640625" style="109" customWidth="1"/>
    <col min="6666" max="6666" width="8.33203125" style="109" customWidth="1"/>
    <col min="6667" max="6667" width="13.109375" style="109" customWidth="1"/>
    <col min="6668" max="6668" width="12.33203125" style="109" customWidth="1"/>
    <col min="6669" max="6669" width="12.109375" style="109" customWidth="1"/>
    <col min="6670" max="6672" width="9.109375" style="109" customWidth="1"/>
    <col min="6673" max="6673" width="10.109375" style="109" bestFit="1" customWidth="1"/>
    <col min="6674" max="6911" width="9.109375" style="109" customWidth="1"/>
    <col min="6912" max="6912" width="4.6640625" style="109"/>
    <col min="6913" max="6913" width="5.33203125" style="109" customWidth="1"/>
    <col min="6914" max="6914" width="31.88671875" style="109" customWidth="1"/>
    <col min="6915" max="6915" width="7.33203125" style="109" customWidth="1"/>
    <col min="6916" max="6916" width="13.6640625" style="109" customWidth="1"/>
    <col min="6917" max="6917" width="6.5546875" style="109" customWidth="1"/>
    <col min="6918" max="6918" width="12.88671875" style="109" customWidth="1"/>
    <col min="6919" max="6919" width="7.109375" style="109" customWidth="1"/>
    <col min="6920" max="6920" width="13.109375" style="109" customWidth="1"/>
    <col min="6921" max="6921" width="7.6640625" style="109" customWidth="1"/>
    <col min="6922" max="6922" width="8.33203125" style="109" customWidth="1"/>
    <col min="6923" max="6923" width="13.109375" style="109" customWidth="1"/>
    <col min="6924" max="6924" width="12.33203125" style="109" customWidth="1"/>
    <col min="6925" max="6925" width="12.109375" style="109" customWidth="1"/>
    <col min="6926" max="6928" width="9.109375" style="109" customWidth="1"/>
    <col min="6929" max="6929" width="10.109375" style="109" bestFit="1" customWidth="1"/>
    <col min="6930" max="7167" width="9.109375" style="109" customWidth="1"/>
    <col min="7168" max="7168" width="4.6640625" style="109"/>
    <col min="7169" max="7169" width="5.33203125" style="109" customWidth="1"/>
    <col min="7170" max="7170" width="31.88671875" style="109" customWidth="1"/>
    <col min="7171" max="7171" width="7.33203125" style="109" customWidth="1"/>
    <col min="7172" max="7172" width="13.6640625" style="109" customWidth="1"/>
    <col min="7173" max="7173" width="6.5546875" style="109" customWidth="1"/>
    <col min="7174" max="7174" width="12.88671875" style="109" customWidth="1"/>
    <col min="7175" max="7175" width="7.109375" style="109" customWidth="1"/>
    <col min="7176" max="7176" width="13.109375" style="109" customWidth="1"/>
    <col min="7177" max="7177" width="7.6640625" style="109" customWidth="1"/>
    <col min="7178" max="7178" width="8.33203125" style="109" customWidth="1"/>
    <col min="7179" max="7179" width="13.109375" style="109" customWidth="1"/>
    <col min="7180" max="7180" width="12.33203125" style="109" customWidth="1"/>
    <col min="7181" max="7181" width="12.109375" style="109" customWidth="1"/>
    <col min="7182" max="7184" width="9.109375" style="109" customWidth="1"/>
    <col min="7185" max="7185" width="10.109375" style="109" bestFit="1" customWidth="1"/>
    <col min="7186" max="7423" width="9.109375" style="109" customWidth="1"/>
    <col min="7424" max="7424" width="4.6640625" style="109"/>
    <col min="7425" max="7425" width="5.33203125" style="109" customWidth="1"/>
    <col min="7426" max="7426" width="31.88671875" style="109" customWidth="1"/>
    <col min="7427" max="7427" width="7.33203125" style="109" customWidth="1"/>
    <col min="7428" max="7428" width="13.6640625" style="109" customWidth="1"/>
    <col min="7429" max="7429" width="6.5546875" style="109" customWidth="1"/>
    <col min="7430" max="7430" width="12.88671875" style="109" customWidth="1"/>
    <col min="7431" max="7431" width="7.109375" style="109" customWidth="1"/>
    <col min="7432" max="7432" width="13.109375" style="109" customWidth="1"/>
    <col min="7433" max="7433" width="7.6640625" style="109" customWidth="1"/>
    <col min="7434" max="7434" width="8.33203125" style="109" customWidth="1"/>
    <col min="7435" max="7435" width="13.109375" style="109" customWidth="1"/>
    <col min="7436" max="7436" width="12.33203125" style="109" customWidth="1"/>
    <col min="7437" max="7437" width="12.109375" style="109" customWidth="1"/>
    <col min="7438" max="7440" width="9.109375" style="109" customWidth="1"/>
    <col min="7441" max="7441" width="10.109375" style="109" bestFit="1" customWidth="1"/>
    <col min="7442" max="7679" width="9.109375" style="109" customWidth="1"/>
    <col min="7680" max="7680" width="4.6640625" style="109"/>
    <col min="7681" max="7681" width="5.33203125" style="109" customWidth="1"/>
    <col min="7682" max="7682" width="31.88671875" style="109" customWidth="1"/>
    <col min="7683" max="7683" width="7.33203125" style="109" customWidth="1"/>
    <col min="7684" max="7684" width="13.6640625" style="109" customWidth="1"/>
    <col min="7685" max="7685" width="6.5546875" style="109" customWidth="1"/>
    <col min="7686" max="7686" width="12.88671875" style="109" customWidth="1"/>
    <col min="7687" max="7687" width="7.109375" style="109" customWidth="1"/>
    <col min="7688" max="7688" width="13.109375" style="109" customWidth="1"/>
    <col min="7689" max="7689" width="7.6640625" style="109" customWidth="1"/>
    <col min="7690" max="7690" width="8.33203125" style="109" customWidth="1"/>
    <col min="7691" max="7691" width="13.109375" style="109" customWidth="1"/>
    <col min="7692" max="7692" width="12.33203125" style="109" customWidth="1"/>
    <col min="7693" max="7693" width="12.109375" style="109" customWidth="1"/>
    <col min="7694" max="7696" width="9.109375" style="109" customWidth="1"/>
    <col min="7697" max="7697" width="10.109375" style="109" bestFit="1" customWidth="1"/>
    <col min="7698" max="7935" width="9.109375" style="109" customWidth="1"/>
    <col min="7936" max="7936" width="4.6640625" style="109"/>
    <col min="7937" max="7937" width="5.33203125" style="109" customWidth="1"/>
    <col min="7938" max="7938" width="31.88671875" style="109" customWidth="1"/>
    <col min="7939" max="7939" width="7.33203125" style="109" customWidth="1"/>
    <col min="7940" max="7940" width="13.6640625" style="109" customWidth="1"/>
    <col min="7941" max="7941" width="6.5546875" style="109" customWidth="1"/>
    <col min="7942" max="7942" width="12.88671875" style="109" customWidth="1"/>
    <col min="7943" max="7943" width="7.109375" style="109" customWidth="1"/>
    <col min="7944" max="7944" width="13.109375" style="109" customWidth="1"/>
    <col min="7945" max="7945" width="7.6640625" style="109" customWidth="1"/>
    <col min="7946" max="7946" width="8.33203125" style="109" customWidth="1"/>
    <col min="7947" max="7947" width="13.109375" style="109" customWidth="1"/>
    <col min="7948" max="7948" width="12.33203125" style="109" customWidth="1"/>
    <col min="7949" max="7949" width="12.109375" style="109" customWidth="1"/>
    <col min="7950" max="7952" width="9.109375" style="109" customWidth="1"/>
    <col min="7953" max="7953" width="10.109375" style="109" bestFit="1" customWidth="1"/>
    <col min="7954" max="8191" width="9.109375" style="109" customWidth="1"/>
    <col min="8192" max="8192" width="4.6640625" style="109"/>
    <col min="8193" max="8193" width="5.33203125" style="109" customWidth="1"/>
    <col min="8194" max="8194" width="31.88671875" style="109" customWidth="1"/>
    <col min="8195" max="8195" width="7.33203125" style="109" customWidth="1"/>
    <col min="8196" max="8196" width="13.6640625" style="109" customWidth="1"/>
    <col min="8197" max="8197" width="6.5546875" style="109" customWidth="1"/>
    <col min="8198" max="8198" width="12.88671875" style="109" customWidth="1"/>
    <col min="8199" max="8199" width="7.109375" style="109" customWidth="1"/>
    <col min="8200" max="8200" width="13.109375" style="109" customWidth="1"/>
    <col min="8201" max="8201" width="7.6640625" style="109" customWidth="1"/>
    <col min="8202" max="8202" width="8.33203125" style="109" customWidth="1"/>
    <col min="8203" max="8203" width="13.109375" style="109" customWidth="1"/>
    <col min="8204" max="8204" width="12.33203125" style="109" customWidth="1"/>
    <col min="8205" max="8205" width="12.109375" style="109" customWidth="1"/>
    <col min="8206" max="8208" width="9.109375" style="109" customWidth="1"/>
    <col min="8209" max="8209" width="10.109375" style="109" bestFit="1" customWidth="1"/>
    <col min="8210" max="8447" width="9.109375" style="109" customWidth="1"/>
    <col min="8448" max="8448" width="4.6640625" style="109"/>
    <col min="8449" max="8449" width="5.33203125" style="109" customWidth="1"/>
    <col min="8450" max="8450" width="31.88671875" style="109" customWidth="1"/>
    <col min="8451" max="8451" width="7.33203125" style="109" customWidth="1"/>
    <col min="8452" max="8452" width="13.6640625" style="109" customWidth="1"/>
    <col min="8453" max="8453" width="6.5546875" style="109" customWidth="1"/>
    <col min="8454" max="8454" width="12.88671875" style="109" customWidth="1"/>
    <col min="8455" max="8455" width="7.109375" style="109" customWidth="1"/>
    <col min="8456" max="8456" width="13.109375" style="109" customWidth="1"/>
    <col min="8457" max="8457" width="7.6640625" style="109" customWidth="1"/>
    <col min="8458" max="8458" width="8.33203125" style="109" customWidth="1"/>
    <col min="8459" max="8459" width="13.109375" style="109" customWidth="1"/>
    <col min="8460" max="8460" width="12.33203125" style="109" customWidth="1"/>
    <col min="8461" max="8461" width="12.109375" style="109" customWidth="1"/>
    <col min="8462" max="8464" width="9.109375" style="109" customWidth="1"/>
    <col min="8465" max="8465" width="10.109375" style="109" bestFit="1" customWidth="1"/>
    <col min="8466" max="8703" width="9.109375" style="109" customWidth="1"/>
    <col min="8704" max="8704" width="4.6640625" style="109"/>
    <col min="8705" max="8705" width="5.33203125" style="109" customWidth="1"/>
    <col min="8706" max="8706" width="31.88671875" style="109" customWidth="1"/>
    <col min="8707" max="8707" width="7.33203125" style="109" customWidth="1"/>
    <col min="8708" max="8708" width="13.6640625" style="109" customWidth="1"/>
    <col min="8709" max="8709" width="6.5546875" style="109" customWidth="1"/>
    <col min="8710" max="8710" width="12.88671875" style="109" customWidth="1"/>
    <col min="8711" max="8711" width="7.109375" style="109" customWidth="1"/>
    <col min="8712" max="8712" width="13.109375" style="109" customWidth="1"/>
    <col min="8713" max="8713" width="7.6640625" style="109" customWidth="1"/>
    <col min="8714" max="8714" width="8.33203125" style="109" customWidth="1"/>
    <col min="8715" max="8715" width="13.109375" style="109" customWidth="1"/>
    <col min="8716" max="8716" width="12.33203125" style="109" customWidth="1"/>
    <col min="8717" max="8717" width="12.109375" style="109" customWidth="1"/>
    <col min="8718" max="8720" width="9.109375" style="109" customWidth="1"/>
    <col min="8721" max="8721" width="10.109375" style="109" bestFit="1" customWidth="1"/>
    <col min="8722" max="8959" width="9.109375" style="109" customWidth="1"/>
    <col min="8960" max="8960" width="4.6640625" style="109"/>
    <col min="8961" max="8961" width="5.33203125" style="109" customWidth="1"/>
    <col min="8962" max="8962" width="31.88671875" style="109" customWidth="1"/>
    <col min="8963" max="8963" width="7.33203125" style="109" customWidth="1"/>
    <col min="8964" max="8964" width="13.6640625" style="109" customWidth="1"/>
    <col min="8965" max="8965" width="6.5546875" style="109" customWidth="1"/>
    <col min="8966" max="8966" width="12.88671875" style="109" customWidth="1"/>
    <col min="8967" max="8967" width="7.109375" style="109" customWidth="1"/>
    <col min="8968" max="8968" width="13.109375" style="109" customWidth="1"/>
    <col min="8969" max="8969" width="7.6640625" style="109" customWidth="1"/>
    <col min="8970" max="8970" width="8.33203125" style="109" customWidth="1"/>
    <col min="8971" max="8971" width="13.109375" style="109" customWidth="1"/>
    <col min="8972" max="8972" width="12.33203125" style="109" customWidth="1"/>
    <col min="8973" max="8973" width="12.109375" style="109" customWidth="1"/>
    <col min="8974" max="8976" width="9.109375" style="109" customWidth="1"/>
    <col min="8977" max="8977" width="10.109375" style="109" bestFit="1" customWidth="1"/>
    <col min="8978" max="9215" width="9.109375" style="109" customWidth="1"/>
    <col min="9216" max="9216" width="4.6640625" style="109"/>
    <col min="9217" max="9217" width="5.33203125" style="109" customWidth="1"/>
    <col min="9218" max="9218" width="31.88671875" style="109" customWidth="1"/>
    <col min="9219" max="9219" width="7.33203125" style="109" customWidth="1"/>
    <col min="9220" max="9220" width="13.6640625" style="109" customWidth="1"/>
    <col min="9221" max="9221" width="6.5546875" style="109" customWidth="1"/>
    <col min="9222" max="9222" width="12.88671875" style="109" customWidth="1"/>
    <col min="9223" max="9223" width="7.109375" style="109" customWidth="1"/>
    <col min="9224" max="9224" width="13.109375" style="109" customWidth="1"/>
    <col min="9225" max="9225" width="7.6640625" style="109" customWidth="1"/>
    <col min="9226" max="9226" width="8.33203125" style="109" customWidth="1"/>
    <col min="9227" max="9227" width="13.109375" style="109" customWidth="1"/>
    <col min="9228" max="9228" width="12.33203125" style="109" customWidth="1"/>
    <col min="9229" max="9229" width="12.109375" style="109" customWidth="1"/>
    <col min="9230" max="9232" width="9.109375" style="109" customWidth="1"/>
    <col min="9233" max="9233" width="10.109375" style="109" bestFit="1" customWidth="1"/>
    <col min="9234" max="9471" width="9.109375" style="109" customWidth="1"/>
    <col min="9472" max="9472" width="4.6640625" style="109"/>
    <col min="9473" max="9473" width="5.33203125" style="109" customWidth="1"/>
    <col min="9474" max="9474" width="31.88671875" style="109" customWidth="1"/>
    <col min="9475" max="9475" width="7.33203125" style="109" customWidth="1"/>
    <col min="9476" max="9476" width="13.6640625" style="109" customWidth="1"/>
    <col min="9477" max="9477" width="6.5546875" style="109" customWidth="1"/>
    <col min="9478" max="9478" width="12.88671875" style="109" customWidth="1"/>
    <col min="9479" max="9479" width="7.109375" style="109" customWidth="1"/>
    <col min="9480" max="9480" width="13.109375" style="109" customWidth="1"/>
    <col min="9481" max="9481" width="7.6640625" style="109" customWidth="1"/>
    <col min="9482" max="9482" width="8.33203125" style="109" customWidth="1"/>
    <col min="9483" max="9483" width="13.109375" style="109" customWidth="1"/>
    <col min="9484" max="9484" width="12.33203125" style="109" customWidth="1"/>
    <col min="9485" max="9485" width="12.109375" style="109" customWidth="1"/>
    <col min="9486" max="9488" width="9.109375" style="109" customWidth="1"/>
    <col min="9489" max="9489" width="10.109375" style="109" bestFit="1" customWidth="1"/>
    <col min="9490" max="9727" width="9.109375" style="109" customWidth="1"/>
    <col min="9728" max="9728" width="4.6640625" style="109"/>
    <col min="9729" max="9729" width="5.33203125" style="109" customWidth="1"/>
    <col min="9730" max="9730" width="31.88671875" style="109" customWidth="1"/>
    <col min="9731" max="9731" width="7.33203125" style="109" customWidth="1"/>
    <col min="9732" max="9732" width="13.6640625" style="109" customWidth="1"/>
    <col min="9733" max="9733" width="6.5546875" style="109" customWidth="1"/>
    <col min="9734" max="9734" width="12.88671875" style="109" customWidth="1"/>
    <col min="9735" max="9735" width="7.109375" style="109" customWidth="1"/>
    <col min="9736" max="9736" width="13.109375" style="109" customWidth="1"/>
    <col min="9737" max="9737" width="7.6640625" style="109" customWidth="1"/>
    <col min="9738" max="9738" width="8.33203125" style="109" customWidth="1"/>
    <col min="9739" max="9739" width="13.109375" style="109" customWidth="1"/>
    <col min="9740" max="9740" width="12.33203125" style="109" customWidth="1"/>
    <col min="9741" max="9741" width="12.109375" style="109" customWidth="1"/>
    <col min="9742" max="9744" width="9.109375" style="109" customWidth="1"/>
    <col min="9745" max="9745" width="10.109375" style="109" bestFit="1" customWidth="1"/>
    <col min="9746" max="9983" width="9.109375" style="109" customWidth="1"/>
    <col min="9984" max="9984" width="4.6640625" style="109"/>
    <col min="9985" max="9985" width="5.33203125" style="109" customWidth="1"/>
    <col min="9986" max="9986" width="31.88671875" style="109" customWidth="1"/>
    <col min="9987" max="9987" width="7.33203125" style="109" customWidth="1"/>
    <col min="9988" max="9988" width="13.6640625" style="109" customWidth="1"/>
    <col min="9989" max="9989" width="6.5546875" style="109" customWidth="1"/>
    <col min="9990" max="9990" width="12.88671875" style="109" customWidth="1"/>
    <col min="9991" max="9991" width="7.109375" style="109" customWidth="1"/>
    <col min="9992" max="9992" width="13.109375" style="109" customWidth="1"/>
    <col min="9993" max="9993" width="7.6640625" style="109" customWidth="1"/>
    <col min="9994" max="9994" width="8.33203125" style="109" customWidth="1"/>
    <col min="9995" max="9995" width="13.109375" style="109" customWidth="1"/>
    <col min="9996" max="9996" width="12.33203125" style="109" customWidth="1"/>
    <col min="9997" max="9997" width="12.109375" style="109" customWidth="1"/>
    <col min="9998" max="10000" width="9.109375" style="109" customWidth="1"/>
    <col min="10001" max="10001" width="10.109375" style="109" bestFit="1" customWidth="1"/>
    <col min="10002" max="10239" width="9.109375" style="109" customWidth="1"/>
    <col min="10240" max="10240" width="4.6640625" style="109"/>
    <col min="10241" max="10241" width="5.33203125" style="109" customWidth="1"/>
    <col min="10242" max="10242" width="31.88671875" style="109" customWidth="1"/>
    <col min="10243" max="10243" width="7.33203125" style="109" customWidth="1"/>
    <col min="10244" max="10244" width="13.6640625" style="109" customWidth="1"/>
    <col min="10245" max="10245" width="6.5546875" style="109" customWidth="1"/>
    <col min="10246" max="10246" width="12.88671875" style="109" customWidth="1"/>
    <col min="10247" max="10247" width="7.109375" style="109" customWidth="1"/>
    <col min="10248" max="10248" width="13.109375" style="109" customWidth="1"/>
    <col min="10249" max="10249" width="7.6640625" style="109" customWidth="1"/>
    <col min="10250" max="10250" width="8.33203125" style="109" customWidth="1"/>
    <col min="10251" max="10251" width="13.109375" style="109" customWidth="1"/>
    <col min="10252" max="10252" width="12.33203125" style="109" customWidth="1"/>
    <col min="10253" max="10253" width="12.109375" style="109" customWidth="1"/>
    <col min="10254" max="10256" width="9.109375" style="109" customWidth="1"/>
    <col min="10257" max="10257" width="10.109375" style="109" bestFit="1" customWidth="1"/>
    <col min="10258" max="10495" width="9.109375" style="109" customWidth="1"/>
    <col min="10496" max="10496" width="4.6640625" style="109"/>
    <col min="10497" max="10497" width="5.33203125" style="109" customWidth="1"/>
    <col min="10498" max="10498" width="31.88671875" style="109" customWidth="1"/>
    <col min="10499" max="10499" width="7.33203125" style="109" customWidth="1"/>
    <col min="10500" max="10500" width="13.6640625" style="109" customWidth="1"/>
    <col min="10501" max="10501" width="6.5546875" style="109" customWidth="1"/>
    <col min="10502" max="10502" width="12.88671875" style="109" customWidth="1"/>
    <col min="10503" max="10503" width="7.109375" style="109" customWidth="1"/>
    <col min="10504" max="10504" width="13.109375" style="109" customWidth="1"/>
    <col min="10505" max="10505" width="7.6640625" style="109" customWidth="1"/>
    <col min="10506" max="10506" width="8.33203125" style="109" customWidth="1"/>
    <col min="10507" max="10507" width="13.109375" style="109" customWidth="1"/>
    <col min="10508" max="10508" width="12.33203125" style="109" customWidth="1"/>
    <col min="10509" max="10509" width="12.109375" style="109" customWidth="1"/>
    <col min="10510" max="10512" width="9.109375" style="109" customWidth="1"/>
    <col min="10513" max="10513" width="10.109375" style="109" bestFit="1" customWidth="1"/>
    <col min="10514" max="10751" width="9.109375" style="109" customWidth="1"/>
    <col min="10752" max="10752" width="4.6640625" style="109"/>
    <col min="10753" max="10753" width="5.33203125" style="109" customWidth="1"/>
    <col min="10754" max="10754" width="31.88671875" style="109" customWidth="1"/>
    <col min="10755" max="10755" width="7.33203125" style="109" customWidth="1"/>
    <col min="10756" max="10756" width="13.6640625" style="109" customWidth="1"/>
    <col min="10757" max="10757" width="6.5546875" style="109" customWidth="1"/>
    <col min="10758" max="10758" width="12.88671875" style="109" customWidth="1"/>
    <col min="10759" max="10759" width="7.109375" style="109" customWidth="1"/>
    <col min="10760" max="10760" width="13.109375" style="109" customWidth="1"/>
    <col min="10761" max="10761" width="7.6640625" style="109" customWidth="1"/>
    <col min="10762" max="10762" width="8.33203125" style="109" customWidth="1"/>
    <col min="10763" max="10763" width="13.109375" style="109" customWidth="1"/>
    <col min="10764" max="10764" width="12.33203125" style="109" customWidth="1"/>
    <col min="10765" max="10765" width="12.109375" style="109" customWidth="1"/>
    <col min="10766" max="10768" width="9.109375" style="109" customWidth="1"/>
    <col min="10769" max="10769" width="10.109375" style="109" bestFit="1" customWidth="1"/>
    <col min="10770" max="11007" width="9.109375" style="109" customWidth="1"/>
    <col min="11008" max="11008" width="4.6640625" style="109"/>
    <col min="11009" max="11009" width="5.33203125" style="109" customWidth="1"/>
    <col min="11010" max="11010" width="31.88671875" style="109" customWidth="1"/>
    <col min="11011" max="11011" width="7.33203125" style="109" customWidth="1"/>
    <col min="11012" max="11012" width="13.6640625" style="109" customWidth="1"/>
    <col min="11013" max="11013" width="6.5546875" style="109" customWidth="1"/>
    <col min="11014" max="11014" width="12.88671875" style="109" customWidth="1"/>
    <col min="11015" max="11015" width="7.109375" style="109" customWidth="1"/>
    <col min="11016" max="11016" width="13.109375" style="109" customWidth="1"/>
    <col min="11017" max="11017" width="7.6640625" style="109" customWidth="1"/>
    <col min="11018" max="11018" width="8.33203125" style="109" customWidth="1"/>
    <col min="11019" max="11019" width="13.109375" style="109" customWidth="1"/>
    <col min="11020" max="11020" width="12.33203125" style="109" customWidth="1"/>
    <col min="11021" max="11021" width="12.109375" style="109" customWidth="1"/>
    <col min="11022" max="11024" width="9.109375" style="109" customWidth="1"/>
    <col min="11025" max="11025" width="10.109375" style="109" bestFit="1" customWidth="1"/>
    <col min="11026" max="11263" width="9.109375" style="109" customWidth="1"/>
    <col min="11264" max="11264" width="4.6640625" style="109"/>
    <col min="11265" max="11265" width="5.33203125" style="109" customWidth="1"/>
    <col min="11266" max="11266" width="31.88671875" style="109" customWidth="1"/>
    <col min="11267" max="11267" width="7.33203125" style="109" customWidth="1"/>
    <col min="11268" max="11268" width="13.6640625" style="109" customWidth="1"/>
    <col min="11269" max="11269" width="6.5546875" style="109" customWidth="1"/>
    <col min="11270" max="11270" width="12.88671875" style="109" customWidth="1"/>
    <col min="11271" max="11271" width="7.109375" style="109" customWidth="1"/>
    <col min="11272" max="11272" width="13.109375" style="109" customWidth="1"/>
    <col min="11273" max="11273" width="7.6640625" style="109" customWidth="1"/>
    <col min="11274" max="11274" width="8.33203125" style="109" customWidth="1"/>
    <col min="11275" max="11275" width="13.109375" style="109" customWidth="1"/>
    <col min="11276" max="11276" width="12.33203125" style="109" customWidth="1"/>
    <col min="11277" max="11277" width="12.109375" style="109" customWidth="1"/>
    <col min="11278" max="11280" width="9.109375" style="109" customWidth="1"/>
    <col min="11281" max="11281" width="10.109375" style="109" bestFit="1" customWidth="1"/>
    <col min="11282" max="11519" width="9.109375" style="109" customWidth="1"/>
    <col min="11520" max="11520" width="4.6640625" style="109"/>
    <col min="11521" max="11521" width="5.33203125" style="109" customWidth="1"/>
    <col min="11522" max="11522" width="31.88671875" style="109" customWidth="1"/>
    <col min="11523" max="11523" width="7.33203125" style="109" customWidth="1"/>
    <col min="11524" max="11524" width="13.6640625" style="109" customWidth="1"/>
    <col min="11525" max="11525" width="6.5546875" style="109" customWidth="1"/>
    <col min="11526" max="11526" width="12.88671875" style="109" customWidth="1"/>
    <col min="11527" max="11527" width="7.109375" style="109" customWidth="1"/>
    <col min="11528" max="11528" width="13.109375" style="109" customWidth="1"/>
    <col min="11529" max="11529" width="7.6640625" style="109" customWidth="1"/>
    <col min="11530" max="11530" width="8.33203125" style="109" customWidth="1"/>
    <col min="11531" max="11531" width="13.109375" style="109" customWidth="1"/>
    <col min="11532" max="11532" width="12.33203125" style="109" customWidth="1"/>
    <col min="11533" max="11533" width="12.109375" style="109" customWidth="1"/>
    <col min="11534" max="11536" width="9.109375" style="109" customWidth="1"/>
    <col min="11537" max="11537" width="10.109375" style="109" bestFit="1" customWidth="1"/>
    <col min="11538" max="11775" width="9.109375" style="109" customWidth="1"/>
    <col min="11776" max="11776" width="4.6640625" style="109"/>
    <col min="11777" max="11777" width="5.33203125" style="109" customWidth="1"/>
    <col min="11778" max="11778" width="31.88671875" style="109" customWidth="1"/>
    <col min="11779" max="11779" width="7.33203125" style="109" customWidth="1"/>
    <col min="11780" max="11780" width="13.6640625" style="109" customWidth="1"/>
    <col min="11781" max="11781" width="6.5546875" style="109" customWidth="1"/>
    <col min="11782" max="11782" width="12.88671875" style="109" customWidth="1"/>
    <col min="11783" max="11783" width="7.109375" style="109" customWidth="1"/>
    <col min="11784" max="11784" width="13.109375" style="109" customWidth="1"/>
    <col min="11785" max="11785" width="7.6640625" style="109" customWidth="1"/>
    <col min="11786" max="11786" width="8.33203125" style="109" customWidth="1"/>
    <col min="11787" max="11787" width="13.109375" style="109" customWidth="1"/>
    <col min="11788" max="11788" width="12.33203125" style="109" customWidth="1"/>
    <col min="11789" max="11789" width="12.109375" style="109" customWidth="1"/>
    <col min="11790" max="11792" width="9.109375" style="109" customWidth="1"/>
    <col min="11793" max="11793" width="10.109375" style="109" bestFit="1" customWidth="1"/>
    <col min="11794" max="12031" width="9.109375" style="109" customWidth="1"/>
    <col min="12032" max="12032" width="4.6640625" style="109"/>
    <col min="12033" max="12033" width="5.33203125" style="109" customWidth="1"/>
    <col min="12034" max="12034" width="31.88671875" style="109" customWidth="1"/>
    <col min="12035" max="12035" width="7.33203125" style="109" customWidth="1"/>
    <col min="12036" max="12036" width="13.6640625" style="109" customWidth="1"/>
    <col min="12037" max="12037" width="6.5546875" style="109" customWidth="1"/>
    <col min="12038" max="12038" width="12.88671875" style="109" customWidth="1"/>
    <col min="12039" max="12039" width="7.109375" style="109" customWidth="1"/>
    <col min="12040" max="12040" width="13.109375" style="109" customWidth="1"/>
    <col min="12041" max="12041" width="7.6640625" style="109" customWidth="1"/>
    <col min="12042" max="12042" width="8.33203125" style="109" customWidth="1"/>
    <col min="12043" max="12043" width="13.109375" style="109" customWidth="1"/>
    <col min="12044" max="12044" width="12.33203125" style="109" customWidth="1"/>
    <col min="12045" max="12045" width="12.109375" style="109" customWidth="1"/>
    <col min="12046" max="12048" width="9.109375" style="109" customWidth="1"/>
    <col min="12049" max="12049" width="10.109375" style="109" bestFit="1" customWidth="1"/>
    <col min="12050" max="12287" width="9.109375" style="109" customWidth="1"/>
    <col min="12288" max="12288" width="4.6640625" style="109"/>
    <col min="12289" max="12289" width="5.33203125" style="109" customWidth="1"/>
    <col min="12290" max="12290" width="31.88671875" style="109" customWidth="1"/>
    <col min="12291" max="12291" width="7.33203125" style="109" customWidth="1"/>
    <col min="12292" max="12292" width="13.6640625" style="109" customWidth="1"/>
    <col min="12293" max="12293" width="6.5546875" style="109" customWidth="1"/>
    <col min="12294" max="12294" width="12.88671875" style="109" customWidth="1"/>
    <col min="12295" max="12295" width="7.109375" style="109" customWidth="1"/>
    <col min="12296" max="12296" width="13.109375" style="109" customWidth="1"/>
    <col min="12297" max="12297" width="7.6640625" style="109" customWidth="1"/>
    <col min="12298" max="12298" width="8.33203125" style="109" customWidth="1"/>
    <col min="12299" max="12299" width="13.109375" style="109" customWidth="1"/>
    <col min="12300" max="12300" width="12.33203125" style="109" customWidth="1"/>
    <col min="12301" max="12301" width="12.109375" style="109" customWidth="1"/>
    <col min="12302" max="12304" width="9.109375" style="109" customWidth="1"/>
    <col min="12305" max="12305" width="10.109375" style="109" bestFit="1" customWidth="1"/>
    <col min="12306" max="12543" width="9.109375" style="109" customWidth="1"/>
    <col min="12544" max="12544" width="4.6640625" style="109"/>
    <col min="12545" max="12545" width="5.33203125" style="109" customWidth="1"/>
    <col min="12546" max="12546" width="31.88671875" style="109" customWidth="1"/>
    <col min="12547" max="12547" width="7.33203125" style="109" customWidth="1"/>
    <col min="12548" max="12548" width="13.6640625" style="109" customWidth="1"/>
    <col min="12549" max="12549" width="6.5546875" style="109" customWidth="1"/>
    <col min="12550" max="12550" width="12.88671875" style="109" customWidth="1"/>
    <col min="12551" max="12551" width="7.109375" style="109" customWidth="1"/>
    <col min="12552" max="12552" width="13.109375" style="109" customWidth="1"/>
    <col min="12553" max="12553" width="7.6640625" style="109" customWidth="1"/>
    <col min="12554" max="12554" width="8.33203125" style="109" customWidth="1"/>
    <col min="12555" max="12555" width="13.109375" style="109" customWidth="1"/>
    <col min="12556" max="12556" width="12.33203125" style="109" customWidth="1"/>
    <col min="12557" max="12557" width="12.109375" style="109" customWidth="1"/>
    <col min="12558" max="12560" width="9.109375" style="109" customWidth="1"/>
    <col min="12561" max="12561" width="10.109375" style="109" bestFit="1" customWidth="1"/>
    <col min="12562" max="12799" width="9.109375" style="109" customWidth="1"/>
    <col min="12800" max="12800" width="4.6640625" style="109"/>
    <col min="12801" max="12801" width="5.33203125" style="109" customWidth="1"/>
    <col min="12802" max="12802" width="31.88671875" style="109" customWidth="1"/>
    <col min="12803" max="12803" width="7.33203125" style="109" customWidth="1"/>
    <col min="12804" max="12804" width="13.6640625" style="109" customWidth="1"/>
    <col min="12805" max="12805" width="6.5546875" style="109" customWidth="1"/>
    <col min="12806" max="12806" width="12.88671875" style="109" customWidth="1"/>
    <col min="12807" max="12807" width="7.109375" style="109" customWidth="1"/>
    <col min="12808" max="12808" width="13.109375" style="109" customWidth="1"/>
    <col min="12809" max="12809" width="7.6640625" style="109" customWidth="1"/>
    <col min="12810" max="12810" width="8.33203125" style="109" customWidth="1"/>
    <col min="12811" max="12811" width="13.109375" style="109" customWidth="1"/>
    <col min="12812" max="12812" width="12.33203125" style="109" customWidth="1"/>
    <col min="12813" max="12813" width="12.109375" style="109" customWidth="1"/>
    <col min="12814" max="12816" width="9.109375" style="109" customWidth="1"/>
    <col min="12817" max="12817" width="10.109375" style="109" bestFit="1" customWidth="1"/>
    <col min="12818" max="13055" width="9.109375" style="109" customWidth="1"/>
    <col min="13056" max="13056" width="4.6640625" style="109"/>
    <col min="13057" max="13057" width="5.33203125" style="109" customWidth="1"/>
    <col min="13058" max="13058" width="31.88671875" style="109" customWidth="1"/>
    <col min="13059" max="13059" width="7.33203125" style="109" customWidth="1"/>
    <col min="13060" max="13060" width="13.6640625" style="109" customWidth="1"/>
    <col min="13061" max="13061" width="6.5546875" style="109" customWidth="1"/>
    <col min="13062" max="13062" width="12.88671875" style="109" customWidth="1"/>
    <col min="13063" max="13063" width="7.109375" style="109" customWidth="1"/>
    <col min="13064" max="13064" width="13.109375" style="109" customWidth="1"/>
    <col min="13065" max="13065" width="7.6640625" style="109" customWidth="1"/>
    <col min="13066" max="13066" width="8.33203125" style="109" customWidth="1"/>
    <col min="13067" max="13067" width="13.109375" style="109" customWidth="1"/>
    <col min="13068" max="13068" width="12.33203125" style="109" customWidth="1"/>
    <col min="13069" max="13069" width="12.109375" style="109" customWidth="1"/>
    <col min="13070" max="13072" width="9.109375" style="109" customWidth="1"/>
    <col min="13073" max="13073" width="10.109375" style="109" bestFit="1" customWidth="1"/>
    <col min="13074" max="13311" width="9.109375" style="109" customWidth="1"/>
    <col min="13312" max="13312" width="4.6640625" style="109"/>
    <col min="13313" max="13313" width="5.33203125" style="109" customWidth="1"/>
    <col min="13314" max="13314" width="31.88671875" style="109" customWidth="1"/>
    <col min="13315" max="13315" width="7.33203125" style="109" customWidth="1"/>
    <col min="13316" max="13316" width="13.6640625" style="109" customWidth="1"/>
    <col min="13317" max="13317" width="6.5546875" style="109" customWidth="1"/>
    <col min="13318" max="13318" width="12.88671875" style="109" customWidth="1"/>
    <col min="13319" max="13319" width="7.109375" style="109" customWidth="1"/>
    <col min="13320" max="13320" width="13.109375" style="109" customWidth="1"/>
    <col min="13321" max="13321" width="7.6640625" style="109" customWidth="1"/>
    <col min="13322" max="13322" width="8.33203125" style="109" customWidth="1"/>
    <col min="13323" max="13323" width="13.109375" style="109" customWidth="1"/>
    <col min="13324" max="13324" width="12.33203125" style="109" customWidth="1"/>
    <col min="13325" max="13325" width="12.109375" style="109" customWidth="1"/>
    <col min="13326" max="13328" width="9.109375" style="109" customWidth="1"/>
    <col min="13329" max="13329" width="10.109375" style="109" bestFit="1" customWidth="1"/>
    <col min="13330" max="13567" width="9.109375" style="109" customWidth="1"/>
    <col min="13568" max="13568" width="4.6640625" style="109"/>
    <col min="13569" max="13569" width="5.33203125" style="109" customWidth="1"/>
    <col min="13570" max="13570" width="31.88671875" style="109" customWidth="1"/>
    <col min="13571" max="13571" width="7.33203125" style="109" customWidth="1"/>
    <col min="13572" max="13572" width="13.6640625" style="109" customWidth="1"/>
    <col min="13573" max="13573" width="6.5546875" style="109" customWidth="1"/>
    <col min="13574" max="13574" width="12.88671875" style="109" customWidth="1"/>
    <col min="13575" max="13575" width="7.109375" style="109" customWidth="1"/>
    <col min="13576" max="13576" width="13.109375" style="109" customWidth="1"/>
    <col min="13577" max="13577" width="7.6640625" style="109" customWidth="1"/>
    <col min="13578" max="13578" width="8.33203125" style="109" customWidth="1"/>
    <col min="13579" max="13579" width="13.109375" style="109" customWidth="1"/>
    <col min="13580" max="13580" width="12.33203125" style="109" customWidth="1"/>
    <col min="13581" max="13581" width="12.109375" style="109" customWidth="1"/>
    <col min="13582" max="13584" width="9.109375" style="109" customWidth="1"/>
    <col min="13585" max="13585" width="10.109375" style="109" bestFit="1" customWidth="1"/>
    <col min="13586" max="13823" width="9.109375" style="109" customWidth="1"/>
    <col min="13824" max="13824" width="4.6640625" style="109"/>
    <col min="13825" max="13825" width="5.33203125" style="109" customWidth="1"/>
    <col min="13826" max="13826" width="31.88671875" style="109" customWidth="1"/>
    <col min="13827" max="13827" width="7.33203125" style="109" customWidth="1"/>
    <col min="13828" max="13828" width="13.6640625" style="109" customWidth="1"/>
    <col min="13829" max="13829" width="6.5546875" style="109" customWidth="1"/>
    <col min="13830" max="13830" width="12.88671875" style="109" customWidth="1"/>
    <col min="13831" max="13831" width="7.109375" style="109" customWidth="1"/>
    <col min="13832" max="13832" width="13.109375" style="109" customWidth="1"/>
    <col min="13833" max="13833" width="7.6640625" style="109" customWidth="1"/>
    <col min="13834" max="13834" width="8.33203125" style="109" customWidth="1"/>
    <col min="13835" max="13835" width="13.109375" style="109" customWidth="1"/>
    <col min="13836" max="13836" width="12.33203125" style="109" customWidth="1"/>
    <col min="13837" max="13837" width="12.109375" style="109" customWidth="1"/>
    <col min="13838" max="13840" width="9.109375" style="109" customWidth="1"/>
    <col min="13841" max="13841" width="10.109375" style="109" bestFit="1" customWidth="1"/>
    <col min="13842" max="14079" width="9.109375" style="109" customWidth="1"/>
    <col min="14080" max="14080" width="4.6640625" style="109"/>
    <col min="14081" max="14081" width="5.33203125" style="109" customWidth="1"/>
    <col min="14082" max="14082" width="31.88671875" style="109" customWidth="1"/>
    <col min="14083" max="14083" width="7.33203125" style="109" customWidth="1"/>
    <col min="14084" max="14084" width="13.6640625" style="109" customWidth="1"/>
    <col min="14085" max="14085" width="6.5546875" style="109" customWidth="1"/>
    <col min="14086" max="14086" width="12.88671875" style="109" customWidth="1"/>
    <col min="14087" max="14087" width="7.109375" style="109" customWidth="1"/>
    <col min="14088" max="14088" width="13.109375" style="109" customWidth="1"/>
    <col min="14089" max="14089" width="7.6640625" style="109" customWidth="1"/>
    <col min="14090" max="14090" width="8.33203125" style="109" customWidth="1"/>
    <col min="14091" max="14091" width="13.109375" style="109" customWidth="1"/>
    <col min="14092" max="14092" width="12.33203125" style="109" customWidth="1"/>
    <col min="14093" max="14093" width="12.109375" style="109" customWidth="1"/>
    <col min="14094" max="14096" width="9.109375" style="109" customWidth="1"/>
    <col min="14097" max="14097" width="10.109375" style="109" bestFit="1" customWidth="1"/>
    <col min="14098" max="14335" width="9.109375" style="109" customWidth="1"/>
    <col min="14336" max="14336" width="4.6640625" style="109"/>
    <col min="14337" max="14337" width="5.33203125" style="109" customWidth="1"/>
    <col min="14338" max="14338" width="31.88671875" style="109" customWidth="1"/>
    <col min="14339" max="14339" width="7.33203125" style="109" customWidth="1"/>
    <col min="14340" max="14340" width="13.6640625" style="109" customWidth="1"/>
    <col min="14341" max="14341" width="6.5546875" style="109" customWidth="1"/>
    <col min="14342" max="14342" width="12.88671875" style="109" customWidth="1"/>
    <col min="14343" max="14343" width="7.109375" style="109" customWidth="1"/>
    <col min="14344" max="14344" width="13.109375" style="109" customWidth="1"/>
    <col min="14345" max="14345" width="7.6640625" style="109" customWidth="1"/>
    <col min="14346" max="14346" width="8.33203125" style="109" customWidth="1"/>
    <col min="14347" max="14347" width="13.109375" style="109" customWidth="1"/>
    <col min="14348" max="14348" width="12.33203125" style="109" customWidth="1"/>
    <col min="14349" max="14349" width="12.109375" style="109" customWidth="1"/>
    <col min="14350" max="14352" width="9.109375" style="109" customWidth="1"/>
    <col min="14353" max="14353" width="10.109375" style="109" bestFit="1" customWidth="1"/>
    <col min="14354" max="14591" width="9.109375" style="109" customWidth="1"/>
    <col min="14592" max="14592" width="4.6640625" style="109"/>
    <col min="14593" max="14593" width="5.33203125" style="109" customWidth="1"/>
    <col min="14594" max="14594" width="31.88671875" style="109" customWidth="1"/>
    <col min="14595" max="14595" width="7.33203125" style="109" customWidth="1"/>
    <col min="14596" max="14596" width="13.6640625" style="109" customWidth="1"/>
    <col min="14597" max="14597" width="6.5546875" style="109" customWidth="1"/>
    <col min="14598" max="14598" width="12.88671875" style="109" customWidth="1"/>
    <col min="14599" max="14599" width="7.109375" style="109" customWidth="1"/>
    <col min="14600" max="14600" width="13.109375" style="109" customWidth="1"/>
    <col min="14601" max="14601" width="7.6640625" style="109" customWidth="1"/>
    <col min="14602" max="14602" width="8.33203125" style="109" customWidth="1"/>
    <col min="14603" max="14603" width="13.109375" style="109" customWidth="1"/>
    <col min="14604" max="14604" width="12.33203125" style="109" customWidth="1"/>
    <col min="14605" max="14605" width="12.109375" style="109" customWidth="1"/>
    <col min="14606" max="14608" width="9.109375" style="109" customWidth="1"/>
    <col min="14609" max="14609" width="10.109375" style="109" bestFit="1" customWidth="1"/>
    <col min="14610" max="14847" width="9.109375" style="109" customWidth="1"/>
    <col min="14848" max="14848" width="4.6640625" style="109"/>
    <col min="14849" max="14849" width="5.33203125" style="109" customWidth="1"/>
    <col min="14850" max="14850" width="31.88671875" style="109" customWidth="1"/>
    <col min="14851" max="14851" width="7.33203125" style="109" customWidth="1"/>
    <col min="14852" max="14852" width="13.6640625" style="109" customWidth="1"/>
    <col min="14853" max="14853" width="6.5546875" style="109" customWidth="1"/>
    <col min="14854" max="14854" width="12.88671875" style="109" customWidth="1"/>
    <col min="14855" max="14855" width="7.109375" style="109" customWidth="1"/>
    <col min="14856" max="14856" width="13.109375" style="109" customWidth="1"/>
    <col min="14857" max="14857" width="7.6640625" style="109" customWidth="1"/>
    <col min="14858" max="14858" width="8.33203125" style="109" customWidth="1"/>
    <col min="14859" max="14859" width="13.109375" style="109" customWidth="1"/>
    <col min="14860" max="14860" width="12.33203125" style="109" customWidth="1"/>
    <col min="14861" max="14861" width="12.109375" style="109" customWidth="1"/>
    <col min="14862" max="14864" width="9.109375" style="109" customWidth="1"/>
    <col min="14865" max="14865" width="10.109375" style="109" bestFit="1" customWidth="1"/>
    <col min="14866" max="15103" width="9.109375" style="109" customWidth="1"/>
    <col min="15104" max="15104" width="4.6640625" style="109"/>
    <col min="15105" max="15105" width="5.33203125" style="109" customWidth="1"/>
    <col min="15106" max="15106" width="31.88671875" style="109" customWidth="1"/>
    <col min="15107" max="15107" width="7.33203125" style="109" customWidth="1"/>
    <col min="15108" max="15108" width="13.6640625" style="109" customWidth="1"/>
    <col min="15109" max="15109" width="6.5546875" style="109" customWidth="1"/>
    <col min="15110" max="15110" width="12.88671875" style="109" customWidth="1"/>
    <col min="15111" max="15111" width="7.109375" style="109" customWidth="1"/>
    <col min="15112" max="15112" width="13.109375" style="109" customWidth="1"/>
    <col min="15113" max="15113" width="7.6640625" style="109" customWidth="1"/>
    <col min="15114" max="15114" width="8.33203125" style="109" customWidth="1"/>
    <col min="15115" max="15115" width="13.109375" style="109" customWidth="1"/>
    <col min="15116" max="15116" width="12.33203125" style="109" customWidth="1"/>
    <col min="15117" max="15117" width="12.109375" style="109" customWidth="1"/>
    <col min="15118" max="15120" width="9.109375" style="109" customWidth="1"/>
    <col min="15121" max="15121" width="10.109375" style="109" bestFit="1" customWidth="1"/>
    <col min="15122" max="15359" width="9.109375" style="109" customWidth="1"/>
    <col min="15360" max="15360" width="4.6640625" style="109"/>
    <col min="15361" max="15361" width="5.33203125" style="109" customWidth="1"/>
    <col min="15362" max="15362" width="31.88671875" style="109" customWidth="1"/>
    <col min="15363" max="15363" width="7.33203125" style="109" customWidth="1"/>
    <col min="15364" max="15364" width="13.6640625" style="109" customWidth="1"/>
    <col min="15365" max="15365" width="6.5546875" style="109" customWidth="1"/>
    <col min="15366" max="15366" width="12.88671875" style="109" customWidth="1"/>
    <col min="15367" max="15367" width="7.109375" style="109" customWidth="1"/>
    <col min="15368" max="15368" width="13.109375" style="109" customWidth="1"/>
    <col min="15369" max="15369" width="7.6640625" style="109" customWidth="1"/>
    <col min="15370" max="15370" width="8.33203125" style="109" customWidth="1"/>
    <col min="15371" max="15371" width="13.109375" style="109" customWidth="1"/>
    <col min="15372" max="15372" width="12.33203125" style="109" customWidth="1"/>
    <col min="15373" max="15373" width="12.109375" style="109" customWidth="1"/>
    <col min="15374" max="15376" width="9.109375" style="109" customWidth="1"/>
    <col min="15377" max="15377" width="10.109375" style="109" bestFit="1" customWidth="1"/>
    <col min="15378" max="15615" width="9.109375" style="109" customWidth="1"/>
    <col min="15616" max="15616" width="4.6640625" style="109"/>
    <col min="15617" max="15617" width="5.33203125" style="109" customWidth="1"/>
    <col min="15618" max="15618" width="31.88671875" style="109" customWidth="1"/>
    <col min="15619" max="15619" width="7.33203125" style="109" customWidth="1"/>
    <col min="15620" max="15620" width="13.6640625" style="109" customWidth="1"/>
    <col min="15621" max="15621" width="6.5546875" style="109" customWidth="1"/>
    <col min="15622" max="15622" width="12.88671875" style="109" customWidth="1"/>
    <col min="15623" max="15623" width="7.109375" style="109" customWidth="1"/>
    <col min="15624" max="15624" width="13.109375" style="109" customWidth="1"/>
    <col min="15625" max="15625" width="7.6640625" style="109" customWidth="1"/>
    <col min="15626" max="15626" width="8.33203125" style="109" customWidth="1"/>
    <col min="15627" max="15627" width="13.109375" style="109" customWidth="1"/>
    <col min="15628" max="15628" width="12.33203125" style="109" customWidth="1"/>
    <col min="15629" max="15629" width="12.109375" style="109" customWidth="1"/>
    <col min="15630" max="15632" width="9.109375" style="109" customWidth="1"/>
    <col min="15633" max="15633" width="10.109375" style="109" bestFit="1" customWidth="1"/>
    <col min="15634" max="15871" width="9.109375" style="109" customWidth="1"/>
    <col min="15872" max="15872" width="4.6640625" style="109"/>
    <col min="15873" max="15873" width="5.33203125" style="109" customWidth="1"/>
    <col min="15874" max="15874" width="31.88671875" style="109" customWidth="1"/>
    <col min="15875" max="15875" width="7.33203125" style="109" customWidth="1"/>
    <col min="15876" max="15876" width="13.6640625" style="109" customWidth="1"/>
    <col min="15877" max="15877" width="6.5546875" style="109" customWidth="1"/>
    <col min="15878" max="15878" width="12.88671875" style="109" customWidth="1"/>
    <col min="15879" max="15879" width="7.109375" style="109" customWidth="1"/>
    <col min="15880" max="15880" width="13.109375" style="109" customWidth="1"/>
    <col min="15881" max="15881" width="7.6640625" style="109" customWidth="1"/>
    <col min="15882" max="15882" width="8.33203125" style="109" customWidth="1"/>
    <col min="15883" max="15883" width="13.109375" style="109" customWidth="1"/>
    <col min="15884" max="15884" width="12.33203125" style="109" customWidth="1"/>
    <col min="15885" max="15885" width="12.109375" style="109" customWidth="1"/>
    <col min="15886" max="15888" width="9.109375" style="109" customWidth="1"/>
    <col min="15889" max="15889" width="10.109375" style="109" bestFit="1" customWidth="1"/>
    <col min="15890" max="16127" width="9.109375" style="109" customWidth="1"/>
    <col min="16128" max="16128" width="4.6640625" style="109"/>
    <col min="16129" max="16129" width="5.33203125" style="109" customWidth="1"/>
    <col min="16130" max="16130" width="31.88671875" style="109" customWidth="1"/>
    <col min="16131" max="16131" width="7.33203125" style="109" customWidth="1"/>
    <col min="16132" max="16132" width="13.6640625" style="109" customWidth="1"/>
    <col min="16133" max="16133" width="6.5546875" style="109" customWidth="1"/>
    <col min="16134" max="16134" width="12.88671875" style="109" customWidth="1"/>
    <col min="16135" max="16135" width="7.109375" style="109" customWidth="1"/>
    <col min="16136" max="16136" width="13.109375" style="109" customWidth="1"/>
    <col min="16137" max="16137" width="7.6640625" style="109" customWidth="1"/>
    <col min="16138" max="16138" width="8.33203125" style="109" customWidth="1"/>
    <col min="16139" max="16139" width="13.109375" style="109" customWidth="1"/>
    <col min="16140" max="16140" width="12.33203125" style="109" customWidth="1"/>
    <col min="16141" max="16141" width="12.109375" style="109" customWidth="1"/>
    <col min="16142" max="16144" width="9.109375" style="109" customWidth="1"/>
    <col min="16145" max="16145" width="10.109375" style="109" bestFit="1" customWidth="1"/>
    <col min="16146" max="16383" width="9.109375" style="109" customWidth="1"/>
    <col min="16384" max="16384" width="4.6640625" style="109"/>
  </cols>
  <sheetData>
    <row r="1" spans="1:13" s="71" customFormat="1" ht="13.8">
      <c r="A1" s="68"/>
      <c r="B1" s="69"/>
      <c r="C1" s="68"/>
      <c r="D1" s="70"/>
      <c r="E1" s="68"/>
      <c r="F1" s="70"/>
      <c r="G1" s="68"/>
      <c r="H1" s="70"/>
      <c r="I1" s="68"/>
      <c r="J1" s="68"/>
      <c r="K1" s="70"/>
      <c r="L1" s="699" t="s">
        <v>716</v>
      </c>
      <c r="M1" s="699"/>
    </row>
    <row r="2" spans="1:13" s="71" customFormat="1" ht="15.75" customHeight="1">
      <c r="A2" s="725" t="s">
        <v>586</v>
      </c>
      <c r="B2" s="725"/>
      <c r="C2" s="725"/>
      <c r="D2" s="725"/>
      <c r="E2" s="725"/>
      <c r="F2" s="725"/>
      <c r="G2" s="725"/>
      <c r="H2" s="725"/>
      <c r="I2" s="725"/>
      <c r="J2" s="725"/>
      <c r="K2" s="725"/>
      <c r="L2" s="725"/>
      <c r="M2" s="725"/>
    </row>
    <row r="3" spans="1:13" s="71" customFormat="1" ht="15.75" customHeight="1">
      <c r="A3" s="725" t="s">
        <v>731</v>
      </c>
      <c r="B3" s="725"/>
      <c r="C3" s="725"/>
      <c r="D3" s="725"/>
      <c r="E3" s="725"/>
      <c r="F3" s="725"/>
      <c r="G3" s="725"/>
      <c r="H3" s="725"/>
      <c r="I3" s="725"/>
      <c r="J3" s="725"/>
      <c r="K3" s="725"/>
      <c r="L3" s="725"/>
      <c r="M3" s="725"/>
    </row>
    <row r="4" spans="1:13" s="71" customFormat="1" ht="15.6">
      <c r="A4" s="641"/>
      <c r="B4" s="641"/>
      <c r="C4" s="641"/>
      <c r="D4" s="437"/>
      <c r="E4" s="641"/>
      <c r="F4" s="437"/>
      <c r="G4" s="641"/>
      <c r="H4" s="437"/>
      <c r="I4" s="641"/>
      <c r="J4" s="641"/>
      <c r="K4" s="437"/>
      <c r="L4" s="437"/>
      <c r="M4" s="73"/>
    </row>
    <row r="5" spans="1:13" s="71" customFormat="1" ht="30.75" customHeight="1">
      <c r="A5" s="731" t="s">
        <v>1</v>
      </c>
      <c r="B5" s="732" t="s">
        <v>2</v>
      </c>
      <c r="C5" s="734" t="s">
        <v>3</v>
      </c>
      <c r="D5" s="735"/>
      <c r="E5" s="734" t="s">
        <v>4</v>
      </c>
      <c r="F5" s="735"/>
      <c r="G5" s="736" t="s">
        <v>5</v>
      </c>
      <c r="H5" s="735"/>
      <c r="I5" s="737" t="s">
        <v>6</v>
      </c>
      <c r="J5" s="737" t="s">
        <v>7</v>
      </c>
      <c r="K5" s="728" t="s">
        <v>8</v>
      </c>
      <c r="L5" s="728" t="s">
        <v>9</v>
      </c>
      <c r="M5" s="729" t="s">
        <v>10</v>
      </c>
    </row>
    <row r="6" spans="1:13" s="71" customFormat="1" ht="27.75" customHeight="1">
      <c r="A6" s="731"/>
      <c r="B6" s="733"/>
      <c r="C6" s="504" t="s">
        <v>11</v>
      </c>
      <c r="D6" s="505" t="s">
        <v>12</v>
      </c>
      <c r="E6" s="504" t="s">
        <v>11</v>
      </c>
      <c r="F6" s="505" t="s">
        <v>12</v>
      </c>
      <c r="G6" s="504" t="s">
        <v>11</v>
      </c>
      <c r="H6" s="505" t="s">
        <v>12</v>
      </c>
      <c r="I6" s="737"/>
      <c r="J6" s="737"/>
      <c r="K6" s="728"/>
      <c r="L6" s="728"/>
      <c r="M6" s="729"/>
    </row>
    <row r="7" spans="1:13" s="102" customFormat="1" ht="24" customHeight="1">
      <c r="A7" s="375">
        <v>1</v>
      </c>
      <c r="B7" s="375">
        <v>2</v>
      </c>
      <c r="C7" s="375">
        <v>3</v>
      </c>
      <c r="D7" s="375">
        <v>4</v>
      </c>
      <c r="E7" s="375">
        <v>5</v>
      </c>
      <c r="F7" s="375">
        <v>6</v>
      </c>
      <c r="G7" s="375">
        <v>7</v>
      </c>
      <c r="H7" s="375">
        <v>8</v>
      </c>
      <c r="I7" s="435">
        <v>9</v>
      </c>
      <c r="J7" s="435" t="s">
        <v>13</v>
      </c>
      <c r="K7" s="436" t="s">
        <v>14</v>
      </c>
      <c r="L7" s="375">
        <v>12</v>
      </c>
      <c r="M7" s="375">
        <v>13</v>
      </c>
    </row>
    <row r="8" spans="1:13" s="103" customFormat="1" ht="11.4">
      <c r="A8" s="357" t="s">
        <v>514</v>
      </c>
      <c r="B8" s="355" t="s">
        <v>515</v>
      </c>
      <c r="C8" s="44">
        <v>20</v>
      </c>
      <c r="D8" s="378">
        <v>966319.5</v>
      </c>
      <c r="E8" s="44"/>
      <c r="F8" s="378"/>
      <c r="G8" s="44"/>
      <c r="H8" s="378"/>
      <c r="I8" s="44">
        <v>0</v>
      </c>
      <c r="J8" s="44">
        <v>20</v>
      </c>
      <c r="K8" s="378">
        <v>966319.5</v>
      </c>
      <c r="L8" s="378">
        <v>13.662813474242739</v>
      </c>
      <c r="M8" s="378">
        <v>47.61904761904762</v>
      </c>
    </row>
    <row r="9" spans="1:13" s="103" customFormat="1" ht="11.4">
      <c r="A9" s="356" t="s">
        <v>502</v>
      </c>
      <c r="B9" s="354" t="s">
        <v>503</v>
      </c>
      <c r="C9" s="42">
        <v>1</v>
      </c>
      <c r="D9" s="377">
        <v>300070</v>
      </c>
      <c r="E9" s="42"/>
      <c r="F9" s="377"/>
      <c r="G9" s="42"/>
      <c r="H9" s="377"/>
      <c r="I9" s="42">
        <v>0</v>
      </c>
      <c r="J9" s="42">
        <v>1</v>
      </c>
      <c r="K9" s="377">
        <v>300070</v>
      </c>
      <c r="L9" s="377">
        <v>4.2426965814267632</v>
      </c>
      <c r="M9" s="377">
        <v>2.3809523809523809</v>
      </c>
    </row>
    <row r="10" spans="1:13" s="103" customFormat="1" ht="11.4">
      <c r="A10" s="357" t="s">
        <v>492</v>
      </c>
      <c r="B10" s="355" t="s">
        <v>493</v>
      </c>
      <c r="C10" s="44">
        <v>1</v>
      </c>
      <c r="D10" s="378">
        <v>212020</v>
      </c>
      <c r="E10" s="44"/>
      <c r="F10" s="378"/>
      <c r="G10" s="44"/>
      <c r="H10" s="378"/>
      <c r="I10" s="44">
        <v>0</v>
      </c>
      <c r="J10" s="44">
        <v>1</v>
      </c>
      <c r="K10" s="378">
        <v>212020</v>
      </c>
      <c r="L10" s="378">
        <v>2.9977556210021072</v>
      </c>
      <c r="M10" s="378">
        <v>2.3809523809523809</v>
      </c>
    </row>
    <row r="11" spans="1:13" s="103" customFormat="1" ht="11.4">
      <c r="A11" s="356" t="s">
        <v>470</v>
      </c>
      <c r="B11" s="354" t="s">
        <v>471</v>
      </c>
      <c r="C11" s="42">
        <v>1</v>
      </c>
      <c r="D11" s="377">
        <v>201010</v>
      </c>
      <c r="E11" s="42"/>
      <c r="F11" s="377"/>
      <c r="G11" s="42"/>
      <c r="H11" s="377"/>
      <c r="I11" s="42">
        <v>0</v>
      </c>
      <c r="J11" s="42">
        <v>1</v>
      </c>
      <c r="K11" s="377">
        <v>201010</v>
      </c>
      <c r="L11" s="377">
        <v>2.8420849796134022</v>
      </c>
      <c r="M11" s="377">
        <v>2.3809523809523809</v>
      </c>
    </row>
    <row r="12" spans="1:13" s="103" customFormat="1" ht="11.4">
      <c r="A12" s="357" t="s">
        <v>92</v>
      </c>
      <c r="B12" s="355" t="s">
        <v>93</v>
      </c>
      <c r="C12" s="44">
        <v>2</v>
      </c>
      <c r="D12" s="378">
        <v>840806.83000000007</v>
      </c>
      <c r="E12" s="44"/>
      <c r="F12" s="378"/>
      <c r="G12" s="44"/>
      <c r="H12" s="378"/>
      <c r="I12" s="44">
        <v>0</v>
      </c>
      <c r="J12" s="44">
        <v>2</v>
      </c>
      <c r="K12" s="378">
        <v>840806.83000000007</v>
      </c>
      <c r="L12" s="378">
        <v>11.888186967311873</v>
      </c>
      <c r="M12" s="378">
        <v>4.7619047619047619</v>
      </c>
    </row>
    <row r="13" spans="1:13" s="103" customFormat="1" ht="20.399999999999999">
      <c r="A13" s="356" t="s">
        <v>96</v>
      </c>
      <c r="B13" s="354" t="s">
        <v>97</v>
      </c>
      <c r="C13" s="42">
        <v>2</v>
      </c>
      <c r="D13" s="377">
        <v>1199845.71</v>
      </c>
      <c r="E13" s="42"/>
      <c r="F13" s="377"/>
      <c r="G13" s="42"/>
      <c r="H13" s="377"/>
      <c r="I13" s="42">
        <v>0</v>
      </c>
      <c r="J13" s="42">
        <v>2</v>
      </c>
      <c r="K13" s="377">
        <v>1199845.71</v>
      </c>
      <c r="L13" s="377">
        <v>16.964645889481012</v>
      </c>
      <c r="M13" s="377">
        <v>4.7619047619047619</v>
      </c>
    </row>
    <row r="14" spans="1:13" s="103" customFormat="1" ht="11.4">
      <c r="A14" s="357" t="s">
        <v>100</v>
      </c>
      <c r="B14" s="355" t="s">
        <v>101</v>
      </c>
      <c r="C14" s="44">
        <v>3</v>
      </c>
      <c r="D14" s="378">
        <v>1305290.78</v>
      </c>
      <c r="E14" s="44"/>
      <c r="F14" s="378"/>
      <c r="G14" s="44"/>
      <c r="H14" s="378"/>
      <c r="I14" s="44">
        <v>0</v>
      </c>
      <c r="J14" s="44">
        <v>3</v>
      </c>
      <c r="K14" s="378">
        <v>1305290.78</v>
      </c>
      <c r="L14" s="378">
        <v>18.455536141813152</v>
      </c>
      <c r="M14" s="378">
        <v>7.1428571428571432</v>
      </c>
    </row>
    <row r="15" spans="1:13" s="103" customFormat="1" ht="11.4">
      <c r="A15" s="356" t="s">
        <v>102</v>
      </c>
      <c r="B15" s="354" t="s">
        <v>103</v>
      </c>
      <c r="C15" s="42">
        <v>1</v>
      </c>
      <c r="D15" s="377">
        <v>60000</v>
      </c>
      <c r="E15" s="42"/>
      <c r="F15" s="377"/>
      <c r="G15" s="42"/>
      <c r="H15" s="377"/>
      <c r="I15" s="42">
        <v>0</v>
      </c>
      <c r="J15" s="42">
        <v>1</v>
      </c>
      <c r="K15" s="377">
        <v>60000</v>
      </c>
      <c r="L15" s="377">
        <v>0.84834136996569387</v>
      </c>
      <c r="M15" s="377">
        <v>2.3809523809523809</v>
      </c>
    </row>
    <row r="16" spans="1:13" s="103" customFormat="1" ht="40.799999999999997">
      <c r="A16" s="357" t="s">
        <v>108</v>
      </c>
      <c r="B16" s="355" t="s">
        <v>109</v>
      </c>
      <c r="C16" s="44">
        <v>1</v>
      </c>
      <c r="D16" s="378">
        <v>258279</v>
      </c>
      <c r="E16" s="44"/>
      <c r="F16" s="378"/>
      <c r="G16" s="44"/>
      <c r="H16" s="378"/>
      <c r="I16" s="44">
        <v>0</v>
      </c>
      <c r="J16" s="44">
        <v>1</v>
      </c>
      <c r="K16" s="378">
        <v>258279</v>
      </c>
      <c r="L16" s="378">
        <v>3.6518126782228242</v>
      </c>
      <c r="M16" s="378">
        <v>2.3809523809523809</v>
      </c>
    </row>
    <row r="17" spans="1:16" s="103" customFormat="1" ht="20.399999999999999">
      <c r="A17" s="356" t="s">
        <v>708</v>
      </c>
      <c r="B17" s="354" t="s">
        <v>709</v>
      </c>
      <c r="C17" s="42">
        <v>1</v>
      </c>
      <c r="D17" s="377">
        <v>137600</v>
      </c>
      <c r="E17" s="42"/>
      <c r="F17" s="377"/>
      <c r="G17" s="42"/>
      <c r="H17" s="377"/>
      <c r="I17" s="42">
        <v>0</v>
      </c>
      <c r="J17" s="42">
        <v>1</v>
      </c>
      <c r="K17" s="377">
        <v>137600</v>
      </c>
      <c r="L17" s="377">
        <v>1.9455295417879914</v>
      </c>
      <c r="M17" s="377">
        <v>2.3809523809523809</v>
      </c>
    </row>
    <row r="18" spans="1:16" s="103" customFormat="1" ht="20.399999999999999">
      <c r="A18" s="357" t="s">
        <v>122</v>
      </c>
      <c r="B18" s="355" t="s">
        <v>123</v>
      </c>
      <c r="C18" s="44">
        <v>2</v>
      </c>
      <c r="D18" s="378">
        <v>235000</v>
      </c>
      <c r="E18" s="44"/>
      <c r="F18" s="378"/>
      <c r="G18" s="44"/>
      <c r="H18" s="378"/>
      <c r="I18" s="44">
        <v>0</v>
      </c>
      <c r="J18" s="44">
        <v>2</v>
      </c>
      <c r="K18" s="378">
        <v>235000</v>
      </c>
      <c r="L18" s="378">
        <v>3.322670365698968</v>
      </c>
      <c r="M18" s="378">
        <v>4.7619047619047619</v>
      </c>
    </row>
    <row r="19" spans="1:16" s="103" customFormat="1" ht="11.4">
      <c r="A19" s="356" t="s">
        <v>136</v>
      </c>
      <c r="B19" s="354" t="s">
        <v>137</v>
      </c>
      <c r="C19" s="42">
        <v>1</v>
      </c>
      <c r="D19" s="377">
        <v>3419.53</v>
      </c>
      <c r="E19" s="42"/>
      <c r="F19" s="377"/>
      <c r="G19" s="42"/>
      <c r="H19" s="377"/>
      <c r="I19" s="42">
        <v>0</v>
      </c>
      <c r="J19" s="42">
        <v>1</v>
      </c>
      <c r="K19" s="377">
        <v>3419.53</v>
      </c>
      <c r="L19" s="377">
        <v>4.8348812747313154E-2</v>
      </c>
      <c r="M19" s="377">
        <v>2.3809523809523809</v>
      </c>
    </row>
    <row r="20" spans="1:16" s="103" customFormat="1" ht="11.4">
      <c r="A20" s="357" t="s">
        <v>156</v>
      </c>
      <c r="B20" s="355" t="s">
        <v>157</v>
      </c>
      <c r="C20" s="44">
        <v>1</v>
      </c>
      <c r="D20" s="378">
        <v>55040</v>
      </c>
      <c r="E20" s="44"/>
      <c r="F20" s="378"/>
      <c r="G20" s="44"/>
      <c r="H20" s="378"/>
      <c r="I20" s="44">
        <v>0</v>
      </c>
      <c r="J20" s="44">
        <v>1</v>
      </c>
      <c r="K20" s="378">
        <v>55040</v>
      </c>
      <c r="L20" s="378">
        <v>0.77821181671519657</v>
      </c>
      <c r="M20" s="378">
        <v>2.3809523809523809</v>
      </c>
    </row>
    <row r="21" spans="1:16" s="103" customFormat="1" ht="11.4">
      <c r="A21" s="356" t="s">
        <v>160</v>
      </c>
      <c r="B21" s="354" t="s">
        <v>161</v>
      </c>
      <c r="C21" s="42">
        <v>1</v>
      </c>
      <c r="D21" s="377">
        <v>525600</v>
      </c>
      <c r="E21" s="42"/>
      <c r="F21" s="377"/>
      <c r="G21" s="42"/>
      <c r="H21" s="377"/>
      <c r="I21" s="42">
        <v>0</v>
      </c>
      <c r="J21" s="42">
        <v>1</v>
      </c>
      <c r="K21" s="377">
        <v>525600</v>
      </c>
      <c r="L21" s="377">
        <v>7.431470400899479</v>
      </c>
      <c r="M21" s="377">
        <v>2.3809523809523809</v>
      </c>
    </row>
    <row r="22" spans="1:16" s="103" customFormat="1" ht="11.4">
      <c r="A22" s="357" t="s">
        <v>162</v>
      </c>
      <c r="B22" s="355" t="s">
        <v>163</v>
      </c>
      <c r="C22" s="44">
        <v>1</v>
      </c>
      <c r="D22" s="378">
        <v>423000</v>
      </c>
      <c r="E22" s="44"/>
      <c r="F22" s="378"/>
      <c r="G22" s="44"/>
      <c r="H22" s="378"/>
      <c r="I22" s="44">
        <v>0</v>
      </c>
      <c r="J22" s="44">
        <v>1</v>
      </c>
      <c r="K22" s="378">
        <v>423000</v>
      </c>
      <c r="L22" s="378">
        <v>5.9808066582581416</v>
      </c>
      <c r="M22" s="378">
        <v>2.3809523809523809</v>
      </c>
      <c r="N22" s="377"/>
    </row>
    <row r="23" spans="1:16" s="103" customFormat="1" ht="11.4">
      <c r="A23" s="356" t="s">
        <v>164</v>
      </c>
      <c r="B23" s="354" t="s">
        <v>165</v>
      </c>
      <c r="C23" s="42">
        <v>1</v>
      </c>
      <c r="D23" s="377">
        <v>100000</v>
      </c>
      <c r="E23" s="42"/>
      <c r="F23" s="377"/>
      <c r="G23" s="42"/>
      <c r="H23" s="377"/>
      <c r="I23" s="42">
        <v>0</v>
      </c>
      <c r="J23" s="42">
        <v>1</v>
      </c>
      <c r="K23" s="377">
        <v>100000</v>
      </c>
      <c r="L23" s="377">
        <v>1.4139022832761565</v>
      </c>
      <c r="M23" s="377">
        <v>2.3809523809523809</v>
      </c>
      <c r="N23" s="378"/>
    </row>
    <row r="24" spans="1:16" s="103" customFormat="1" ht="11.4">
      <c r="A24" s="357" t="s">
        <v>256</v>
      </c>
      <c r="B24" s="355" t="s">
        <v>257</v>
      </c>
      <c r="C24" s="44">
        <v>1</v>
      </c>
      <c r="D24" s="378">
        <v>93323.199999999997</v>
      </c>
      <c r="E24" s="44"/>
      <c r="F24" s="378"/>
      <c r="G24" s="44"/>
      <c r="H24" s="378"/>
      <c r="I24" s="44">
        <v>0</v>
      </c>
      <c r="J24" s="44">
        <v>1</v>
      </c>
      <c r="K24" s="378">
        <v>93323.199999999997</v>
      </c>
      <c r="L24" s="378">
        <v>1.319498855626374</v>
      </c>
      <c r="M24" s="378">
        <v>2.3809523809523809</v>
      </c>
    </row>
    <row r="25" spans="1:16" s="103" customFormat="1" ht="11.4">
      <c r="A25" s="356" t="s">
        <v>665</v>
      </c>
      <c r="B25" s="354" t="s">
        <v>666</v>
      </c>
      <c r="C25" s="42">
        <v>1</v>
      </c>
      <c r="D25" s="377">
        <v>156000</v>
      </c>
      <c r="E25" s="42"/>
      <c r="F25" s="377"/>
      <c r="G25" s="42"/>
      <c r="H25" s="377"/>
      <c r="I25" s="42">
        <v>0</v>
      </c>
      <c r="J25" s="42">
        <v>1</v>
      </c>
      <c r="K25" s="377">
        <v>156000</v>
      </c>
      <c r="L25" s="377">
        <v>2.2056875619108043</v>
      </c>
      <c r="M25" s="377">
        <v>2.3809523809523809</v>
      </c>
    </row>
    <row r="26" spans="1:16" s="75" customFormat="1" ht="22.5" customHeight="1">
      <c r="A26" s="723" t="s">
        <v>182</v>
      </c>
      <c r="B26" s="730"/>
      <c r="C26" s="645">
        <v>42</v>
      </c>
      <c r="D26" s="643">
        <v>7072624.5500000007</v>
      </c>
      <c r="E26" s="645">
        <v>0</v>
      </c>
      <c r="F26" s="643">
        <v>0</v>
      </c>
      <c r="G26" s="645">
        <v>0</v>
      </c>
      <c r="H26" s="643">
        <v>0</v>
      </c>
      <c r="I26" s="509">
        <v>0</v>
      </c>
      <c r="J26" s="509">
        <v>42</v>
      </c>
      <c r="K26" s="643">
        <v>7072624.5500000007</v>
      </c>
      <c r="L26" s="643">
        <v>100</v>
      </c>
      <c r="M26" s="644">
        <v>100</v>
      </c>
      <c r="O26" s="445">
        <f>K26-742127300</f>
        <v>-735054675.45000005</v>
      </c>
    </row>
    <row r="27" spans="1:16" s="71" customFormat="1" ht="15" customHeight="1" thickBot="1">
      <c r="A27" s="76"/>
      <c r="B27" s="77"/>
      <c r="C27" s="76"/>
      <c r="D27" s="87"/>
      <c r="E27" s="76"/>
      <c r="F27" s="87"/>
      <c r="G27" s="76"/>
      <c r="H27" s="87"/>
      <c r="I27" s="104"/>
      <c r="J27" s="104"/>
      <c r="K27" s="87"/>
      <c r="L27" s="87"/>
      <c r="M27" s="87"/>
      <c r="O27" s="472">
        <v>211787952.77999985</v>
      </c>
    </row>
    <row r="28" spans="1:16" s="71" customFormat="1" ht="15" customHeight="1">
      <c r="A28" s="76"/>
      <c r="B28" s="105" t="s">
        <v>183</v>
      </c>
      <c r="C28" s="76"/>
      <c r="D28" s="87"/>
      <c r="E28" s="76"/>
      <c r="F28" s="87"/>
      <c r="G28" s="76"/>
      <c r="H28" s="87"/>
      <c r="I28" s="104"/>
      <c r="J28" s="104"/>
      <c r="K28" s="87"/>
      <c r="L28" s="87"/>
      <c r="M28" s="87"/>
      <c r="O28" s="510"/>
    </row>
    <row r="29" spans="1:16" s="71" customFormat="1" ht="15" customHeight="1" thickBot="1">
      <c r="B29" s="105" t="s">
        <v>184</v>
      </c>
      <c r="C29" s="83">
        <v>24</v>
      </c>
      <c r="D29" s="358">
        <v>1739419.5</v>
      </c>
      <c r="E29" s="83">
        <v>0</v>
      </c>
      <c r="F29" s="358">
        <v>0</v>
      </c>
      <c r="G29" s="83">
        <v>0</v>
      </c>
      <c r="H29" s="358">
        <v>0</v>
      </c>
      <c r="I29" s="83">
        <v>0</v>
      </c>
      <c r="J29" s="83">
        <v>24</v>
      </c>
      <c r="K29" s="358">
        <v>1739419.5</v>
      </c>
      <c r="L29" s="358">
        <v>24.593692026250707</v>
      </c>
      <c r="M29" s="358">
        <v>57.142857142857139</v>
      </c>
      <c r="O29" s="472">
        <f>O27-K29-K30</f>
        <v>206702589.95999986</v>
      </c>
      <c r="P29" s="461">
        <f>H29*100/K29</f>
        <v>0</v>
      </c>
    </row>
    <row r="30" spans="1:16" s="71" customFormat="1" ht="15" customHeight="1">
      <c r="B30" s="105" t="s">
        <v>185</v>
      </c>
      <c r="C30" s="85">
        <v>7</v>
      </c>
      <c r="D30" s="359">
        <v>3345943.3200000003</v>
      </c>
      <c r="E30" s="85">
        <v>0</v>
      </c>
      <c r="F30" s="359">
        <v>0</v>
      </c>
      <c r="G30" s="85">
        <v>0</v>
      </c>
      <c r="H30" s="359">
        <v>0</v>
      </c>
      <c r="I30" s="85">
        <v>0</v>
      </c>
      <c r="J30" s="85">
        <v>7</v>
      </c>
      <c r="K30" s="359">
        <v>3345943.3200000003</v>
      </c>
      <c r="L30" s="359">
        <v>47.308368998606042</v>
      </c>
      <c r="M30" s="359">
        <v>16.666666666666668</v>
      </c>
      <c r="O30" s="461">
        <f>F30*100/K30</f>
        <v>0</v>
      </c>
      <c r="P30" s="461">
        <f t="shared" ref="P30:P31" si="0">H30*100/K30</f>
        <v>0</v>
      </c>
    </row>
    <row r="31" spans="1:16" s="71" customFormat="1" ht="15" customHeight="1">
      <c r="B31" s="105" t="s">
        <v>186</v>
      </c>
      <c r="C31" s="83">
        <v>11</v>
      </c>
      <c r="D31" s="358">
        <v>1987261.73</v>
      </c>
      <c r="E31" s="83">
        <v>0</v>
      </c>
      <c r="F31" s="358">
        <v>0</v>
      </c>
      <c r="G31" s="83">
        <v>0</v>
      </c>
      <c r="H31" s="358">
        <v>0</v>
      </c>
      <c r="I31" s="83">
        <v>0</v>
      </c>
      <c r="J31" s="83">
        <v>11</v>
      </c>
      <c r="K31" s="358">
        <v>1987261.73</v>
      </c>
      <c r="L31" s="358">
        <v>28.097938975143251</v>
      </c>
      <c r="M31" s="358">
        <v>26.190476190476186</v>
      </c>
      <c r="O31" s="511">
        <f>404-J29-J30</f>
        <v>373</v>
      </c>
      <c r="P31" s="461">
        <f t="shared" si="0"/>
        <v>0</v>
      </c>
    </row>
    <row r="32" spans="1:16" s="71" customFormat="1" ht="15" customHeight="1">
      <c r="A32" s="76"/>
      <c r="B32" s="105"/>
      <c r="C32" s="76"/>
      <c r="D32" s="87"/>
      <c r="E32" s="76"/>
      <c r="F32" s="87"/>
      <c r="G32" s="76"/>
      <c r="H32" s="87"/>
      <c r="I32" s="76"/>
      <c r="J32" s="76"/>
      <c r="K32" s="87"/>
      <c r="L32" s="87"/>
      <c r="M32" s="87"/>
      <c r="O32" s="444"/>
      <c r="P32" s="444"/>
    </row>
    <row r="33" spans="1:16" s="71" customFormat="1" ht="15" customHeight="1">
      <c r="A33" s="76"/>
      <c r="B33" s="105" t="s">
        <v>187</v>
      </c>
      <c r="C33" s="84">
        <v>57.142857142857146</v>
      </c>
      <c r="D33" s="358">
        <v>24.593692026250704</v>
      </c>
      <c r="E33" s="84">
        <v>0</v>
      </c>
      <c r="F33" s="358">
        <v>0</v>
      </c>
      <c r="G33" s="84">
        <v>0</v>
      </c>
      <c r="H33" s="358">
        <v>0</v>
      </c>
      <c r="I33" s="84">
        <v>0</v>
      </c>
      <c r="J33" s="84">
        <v>57.142857142857146</v>
      </c>
      <c r="K33" s="358">
        <v>24.593692026250704</v>
      </c>
      <c r="L33" s="87"/>
      <c r="M33" s="87"/>
      <c r="O33" s="444"/>
      <c r="P33" s="444"/>
    </row>
    <row r="34" spans="1:16" s="71" customFormat="1" ht="15" customHeight="1">
      <c r="A34" s="76"/>
      <c r="B34" s="105" t="s">
        <v>188</v>
      </c>
      <c r="C34" s="86">
        <v>16.666666666666668</v>
      </c>
      <c r="D34" s="359">
        <v>47.308368998606035</v>
      </c>
      <c r="E34" s="86">
        <v>0</v>
      </c>
      <c r="F34" s="359">
        <v>0</v>
      </c>
      <c r="G34" s="86">
        <v>0</v>
      </c>
      <c r="H34" s="359">
        <v>0</v>
      </c>
      <c r="I34" s="86">
        <v>0</v>
      </c>
      <c r="J34" s="86">
        <v>16.666666666666668</v>
      </c>
      <c r="K34" s="359">
        <v>47.308368998606035</v>
      </c>
      <c r="L34" s="87"/>
      <c r="M34" s="87"/>
      <c r="O34" s="444">
        <f>J31-37</f>
        <v>-26</v>
      </c>
      <c r="P34" s="444"/>
    </row>
    <row r="35" spans="1:16" s="71" customFormat="1" ht="15" customHeight="1">
      <c r="A35" s="76"/>
      <c r="B35" s="105" t="s">
        <v>189</v>
      </c>
      <c r="C35" s="84">
        <v>26.19047619047619</v>
      </c>
      <c r="D35" s="358">
        <v>28.097938975143247</v>
      </c>
      <c r="E35" s="84">
        <v>0</v>
      </c>
      <c r="F35" s="358">
        <v>0</v>
      </c>
      <c r="G35" s="84">
        <v>0</v>
      </c>
      <c r="H35" s="358">
        <v>0</v>
      </c>
      <c r="I35" s="84">
        <v>0</v>
      </c>
      <c r="J35" s="84">
        <v>26.19047619047619</v>
      </c>
      <c r="K35" s="358">
        <v>28.097938975143247</v>
      </c>
      <c r="L35" s="87"/>
      <c r="M35" s="87"/>
      <c r="O35" s="460"/>
      <c r="P35" s="460"/>
    </row>
    <row r="36" spans="1:16" s="71" customFormat="1" ht="43.5" customHeight="1">
      <c r="A36" s="106"/>
      <c r="B36" s="107"/>
      <c r="C36" s="91" t="s">
        <v>190</v>
      </c>
      <c r="D36" s="438" t="s">
        <v>191</v>
      </c>
      <c r="E36" s="91" t="s">
        <v>192</v>
      </c>
      <c r="F36" s="438" t="s">
        <v>193</v>
      </c>
      <c r="G36" s="91" t="s">
        <v>194</v>
      </c>
      <c r="H36" s="438" t="s">
        <v>195</v>
      </c>
      <c r="I36" s="92" t="s">
        <v>196</v>
      </c>
      <c r="J36" s="91" t="s">
        <v>7</v>
      </c>
      <c r="K36" s="93" t="s">
        <v>197</v>
      </c>
      <c r="L36" s="70"/>
      <c r="M36" s="70"/>
      <c r="P36" s="460"/>
    </row>
    <row r="37" spans="1:16" s="71" customFormat="1">
      <c r="A37" s="106"/>
      <c r="B37" s="107"/>
      <c r="C37" s="106"/>
      <c r="D37" s="108"/>
      <c r="E37" s="68"/>
      <c r="F37" s="70"/>
      <c r="G37" s="68"/>
      <c r="H37" s="70"/>
      <c r="I37" s="68"/>
      <c r="J37" s="68"/>
      <c r="K37" s="70"/>
      <c r="L37" s="70"/>
      <c r="M37" s="70"/>
    </row>
    <row r="38" spans="1:16" s="71" customFormat="1">
      <c r="A38" s="106"/>
      <c r="B38" s="107"/>
      <c r="C38" s="106"/>
      <c r="D38" s="108"/>
      <c r="E38" s="68"/>
      <c r="F38" s="70"/>
      <c r="G38" s="68"/>
      <c r="H38" s="70"/>
      <c r="I38" s="68"/>
      <c r="J38" s="68"/>
      <c r="K38" s="70"/>
      <c r="L38" s="70"/>
      <c r="M38" s="70"/>
    </row>
    <row r="39" spans="1:16" s="71" customFormat="1">
      <c r="A39" s="106"/>
      <c r="B39" s="107"/>
      <c r="C39" s="106"/>
      <c r="D39" s="108"/>
      <c r="E39" s="68"/>
      <c r="F39" s="70"/>
      <c r="G39" s="68"/>
      <c r="H39" s="70"/>
      <c r="I39" s="68"/>
      <c r="J39" s="68"/>
      <c r="K39" s="70"/>
      <c r="L39" s="70"/>
      <c r="M39" s="70"/>
    </row>
    <row r="40" spans="1:16" s="71" customFormat="1">
      <c r="A40" s="106"/>
      <c r="B40" s="107"/>
      <c r="C40" s="106"/>
      <c r="D40" s="108"/>
      <c r="E40" s="68"/>
      <c r="F40" s="70"/>
      <c r="G40" s="68"/>
      <c r="H40" s="70"/>
      <c r="I40" s="68"/>
      <c r="J40" s="68"/>
      <c r="K40" s="70"/>
      <c r="L40" s="70"/>
      <c r="M40" s="70"/>
    </row>
    <row r="41" spans="1:16" s="71" customFormat="1">
      <c r="A41" s="106"/>
      <c r="B41" s="107"/>
      <c r="C41" s="106"/>
      <c r="D41" s="108"/>
      <c r="E41" s="68"/>
      <c r="F41" s="70"/>
      <c r="G41" s="68"/>
      <c r="H41" s="70"/>
      <c r="I41" s="68"/>
      <c r="J41" s="68"/>
      <c r="K41" s="70"/>
      <c r="L41" s="70"/>
      <c r="M41" s="70"/>
    </row>
    <row r="42" spans="1:16" s="71" customFormat="1">
      <c r="A42" s="106"/>
      <c r="B42" s="107"/>
      <c r="C42" s="106"/>
      <c r="D42" s="108"/>
      <c r="E42" s="68"/>
      <c r="F42" s="70"/>
      <c r="G42" s="68"/>
      <c r="H42" s="70"/>
      <c r="I42" s="68"/>
      <c r="J42" s="68"/>
      <c r="K42" s="70"/>
      <c r="L42" s="70"/>
      <c r="M42" s="70"/>
    </row>
    <row r="43" spans="1:16" s="71" customFormat="1">
      <c r="A43" s="106"/>
      <c r="B43" s="107"/>
      <c r="C43" s="106"/>
      <c r="D43" s="108"/>
      <c r="E43" s="68"/>
      <c r="F43" s="70"/>
      <c r="G43" s="68"/>
      <c r="H43" s="70"/>
      <c r="I43" s="68"/>
      <c r="J43" s="68"/>
      <c r="K43" s="70"/>
      <c r="L43" s="70"/>
      <c r="M43" s="70"/>
    </row>
    <row r="44" spans="1:16" s="71" customFormat="1">
      <c r="A44" s="106"/>
      <c r="B44" s="107"/>
      <c r="C44" s="106"/>
      <c r="D44" s="108"/>
      <c r="E44" s="68"/>
      <c r="F44" s="70"/>
      <c r="G44" s="68"/>
      <c r="H44" s="70"/>
      <c r="I44" s="68"/>
      <c r="J44" s="68"/>
      <c r="K44" s="70"/>
      <c r="L44" s="70"/>
      <c r="M44" s="70"/>
    </row>
    <row r="45" spans="1:16" s="71" customFormat="1">
      <c r="A45" s="106"/>
      <c r="B45" s="107"/>
      <c r="C45" s="106"/>
      <c r="D45" s="108"/>
      <c r="E45" s="68"/>
      <c r="F45" s="70"/>
      <c r="G45" s="68"/>
      <c r="H45" s="70"/>
      <c r="I45" s="68"/>
      <c r="J45" s="68"/>
      <c r="K45" s="70"/>
      <c r="L45" s="70"/>
      <c r="M45" s="70"/>
    </row>
    <row r="46" spans="1:16" s="71" customFormat="1">
      <c r="A46" s="106"/>
      <c r="B46" s="107"/>
      <c r="C46" s="106"/>
      <c r="D46" s="108"/>
      <c r="E46" s="68"/>
      <c r="F46" s="70"/>
      <c r="G46" s="68"/>
      <c r="H46" s="70"/>
      <c r="I46" s="68"/>
      <c r="J46" s="68"/>
      <c r="K46" s="70"/>
      <c r="L46" s="70"/>
      <c r="M46" s="70"/>
    </row>
    <row r="47" spans="1:16" s="71" customFormat="1">
      <c r="A47" s="106"/>
      <c r="B47" s="107"/>
      <c r="C47" s="106"/>
      <c r="D47" s="108"/>
      <c r="E47" s="68"/>
      <c r="F47" s="70"/>
      <c r="G47" s="68"/>
      <c r="H47" s="70"/>
      <c r="I47" s="68"/>
      <c r="J47" s="68"/>
      <c r="K47" s="70"/>
      <c r="L47" s="70"/>
      <c r="M47" s="70"/>
    </row>
    <row r="48" spans="1:16" s="71" customFormat="1">
      <c r="A48" s="106"/>
      <c r="B48" s="107"/>
      <c r="C48" s="106"/>
      <c r="D48" s="108"/>
      <c r="E48" s="68"/>
      <c r="F48" s="70"/>
      <c r="G48" s="68"/>
      <c r="H48" s="70"/>
      <c r="I48" s="68"/>
      <c r="J48" s="68"/>
      <c r="K48" s="70"/>
      <c r="L48" s="70"/>
      <c r="M48" s="70"/>
    </row>
    <row r="49" spans="1:13" s="71" customFormat="1">
      <c r="A49" s="106"/>
      <c r="B49" s="107"/>
      <c r="C49" s="106"/>
      <c r="D49" s="108"/>
      <c r="E49" s="68"/>
      <c r="F49" s="70"/>
      <c r="G49" s="68"/>
      <c r="H49" s="70"/>
      <c r="I49" s="68"/>
      <c r="J49" s="68"/>
      <c r="K49" s="70"/>
      <c r="L49" s="70"/>
      <c r="M49" s="70"/>
    </row>
    <row r="50" spans="1:13" s="71" customFormat="1">
      <c r="A50" s="106"/>
      <c r="B50" s="107"/>
      <c r="C50" s="106"/>
      <c r="D50" s="108"/>
      <c r="E50" s="68"/>
      <c r="F50" s="70"/>
      <c r="G50" s="68"/>
      <c r="H50" s="70"/>
      <c r="I50" s="68"/>
      <c r="J50" s="68"/>
      <c r="K50" s="70"/>
      <c r="L50" s="70"/>
      <c r="M50" s="70"/>
    </row>
    <row r="51" spans="1:13" s="71" customFormat="1">
      <c r="A51" s="106"/>
      <c r="B51" s="107"/>
      <c r="C51" s="106"/>
      <c r="D51" s="108"/>
      <c r="E51" s="68"/>
      <c r="F51" s="70"/>
      <c r="G51" s="68"/>
      <c r="H51" s="70"/>
      <c r="I51" s="68"/>
      <c r="J51" s="68"/>
      <c r="K51" s="70"/>
      <c r="L51" s="70"/>
      <c r="M51" s="70"/>
    </row>
    <row r="52" spans="1:13" s="71" customFormat="1">
      <c r="A52" s="106"/>
      <c r="B52" s="107"/>
      <c r="C52" s="106"/>
      <c r="D52" s="108"/>
      <c r="E52" s="68"/>
      <c r="F52" s="70"/>
      <c r="G52" s="68"/>
      <c r="H52" s="70"/>
      <c r="I52" s="68"/>
      <c r="J52" s="68"/>
      <c r="K52" s="70"/>
      <c r="L52" s="70"/>
      <c r="M52" s="70"/>
    </row>
    <row r="53" spans="1:13" s="71" customFormat="1">
      <c r="A53" s="106"/>
      <c r="B53" s="107"/>
      <c r="C53" s="106">
        <f>SUM(C7:C25)</f>
        <v>45</v>
      </c>
      <c r="D53" s="108">
        <f>SUM(D7:D25)</f>
        <v>7072628.5500000007</v>
      </c>
      <c r="E53" s="106">
        <f>SUM(E7:E25)</f>
        <v>5</v>
      </c>
      <c r="F53" s="108">
        <f>SUM(F7:F25)</f>
        <v>6</v>
      </c>
      <c r="G53" s="68"/>
      <c r="H53" s="70"/>
      <c r="I53" s="68"/>
      <c r="J53" s="68"/>
      <c r="K53" s="70"/>
      <c r="L53" s="70"/>
      <c r="M53" s="70"/>
    </row>
    <row r="54" spans="1:13" s="71" customFormat="1">
      <c r="A54" s="106"/>
      <c r="B54" s="107"/>
      <c r="C54" s="106" t="e">
        <f>SUM(#REF!)</f>
        <v>#REF!</v>
      </c>
      <c r="D54" s="108" t="e">
        <f>SUM(#REF!)</f>
        <v>#REF!</v>
      </c>
      <c r="E54" s="106" t="e">
        <f>SUM(#REF!)</f>
        <v>#REF!</v>
      </c>
      <c r="F54" s="108" t="e">
        <f>SUM(#REF!)</f>
        <v>#REF!</v>
      </c>
      <c r="G54" s="68"/>
      <c r="H54" s="70"/>
      <c r="I54" s="68"/>
      <c r="J54" s="68"/>
      <c r="K54" s="70"/>
      <c r="L54" s="70"/>
      <c r="M54" s="70"/>
    </row>
    <row r="55" spans="1:13" s="71" customFormat="1">
      <c r="A55" s="106"/>
      <c r="B55" s="107"/>
      <c r="C55" s="106">
        <f>SUM(C26:C49)</f>
        <v>184</v>
      </c>
      <c r="D55" s="108">
        <f>SUM(D26:D49)</f>
        <v>14145349.100000003</v>
      </c>
      <c r="E55" s="106">
        <f>SUM(E26:E49)</f>
        <v>0</v>
      </c>
      <c r="F55" s="108">
        <f>SUM(F26:F49)</f>
        <v>0</v>
      </c>
      <c r="G55" s="68"/>
      <c r="H55" s="70"/>
      <c r="I55" s="68"/>
      <c r="J55" s="68"/>
      <c r="K55" s="70"/>
      <c r="L55" s="70"/>
      <c r="M55" s="70"/>
    </row>
    <row r="56" spans="1:13" s="71" customFormat="1">
      <c r="A56" s="106"/>
      <c r="B56" s="107"/>
      <c r="C56" s="106"/>
      <c r="D56" s="108"/>
      <c r="E56" s="68"/>
      <c r="F56" s="70"/>
      <c r="G56" s="68"/>
      <c r="H56" s="70"/>
      <c r="I56" s="68"/>
      <c r="J56" s="68"/>
      <c r="K56" s="70"/>
      <c r="L56" s="70"/>
      <c r="M56" s="70"/>
    </row>
    <row r="57" spans="1:13" s="71" customFormat="1">
      <c r="A57" s="106"/>
      <c r="B57" s="107"/>
      <c r="C57" s="106"/>
      <c r="D57" s="108"/>
      <c r="E57" s="68"/>
      <c r="F57" s="70"/>
      <c r="G57" s="68"/>
      <c r="H57" s="70"/>
      <c r="I57" s="68"/>
      <c r="J57" s="68"/>
      <c r="K57" s="70"/>
      <c r="L57" s="70"/>
      <c r="M57" s="70"/>
    </row>
    <row r="58" spans="1:13" s="71" customFormat="1">
      <c r="A58" s="106"/>
      <c r="B58" s="107"/>
      <c r="C58" s="106"/>
      <c r="D58" s="108"/>
      <c r="E58" s="68"/>
      <c r="F58" s="70"/>
      <c r="G58" s="68"/>
      <c r="H58" s="70"/>
      <c r="I58" s="68"/>
      <c r="J58" s="68"/>
      <c r="K58" s="70"/>
      <c r="L58" s="70"/>
      <c r="M58" s="70"/>
    </row>
    <row r="59" spans="1:13" s="71" customFormat="1">
      <c r="A59" s="106"/>
      <c r="B59" s="107"/>
      <c r="C59" s="106"/>
      <c r="D59" s="108"/>
      <c r="E59" s="68"/>
      <c r="F59" s="70"/>
      <c r="G59" s="68"/>
      <c r="H59" s="70"/>
      <c r="I59" s="68"/>
      <c r="J59" s="68"/>
      <c r="K59" s="70"/>
      <c r="L59" s="70"/>
      <c r="M59" s="70"/>
    </row>
    <row r="60" spans="1:13" s="71" customFormat="1">
      <c r="A60" s="106"/>
      <c r="B60" s="107"/>
      <c r="C60" s="106"/>
      <c r="D60" s="108"/>
      <c r="E60" s="68"/>
      <c r="F60" s="70"/>
      <c r="G60" s="68"/>
      <c r="H60" s="70"/>
      <c r="I60" s="68"/>
      <c r="J60" s="68"/>
      <c r="K60" s="70"/>
      <c r="L60" s="70"/>
      <c r="M60" s="70"/>
    </row>
    <row r="61" spans="1:13" s="71" customFormat="1">
      <c r="A61" s="106"/>
      <c r="B61" s="107"/>
      <c r="C61" s="106"/>
      <c r="D61" s="108"/>
      <c r="E61" s="68"/>
      <c r="F61" s="70"/>
      <c r="G61" s="68"/>
      <c r="H61" s="70"/>
      <c r="I61" s="68"/>
      <c r="J61" s="68"/>
      <c r="K61" s="70"/>
      <c r="L61" s="70"/>
      <c r="M61" s="70"/>
    </row>
    <row r="62" spans="1:13" s="71" customFormat="1">
      <c r="A62" s="106"/>
      <c r="B62" s="107"/>
      <c r="C62" s="106"/>
      <c r="D62" s="108"/>
      <c r="E62" s="68"/>
      <c r="F62" s="70"/>
      <c r="G62" s="68"/>
      <c r="H62" s="70"/>
      <c r="I62" s="68"/>
      <c r="J62" s="68"/>
      <c r="K62" s="70"/>
      <c r="L62" s="70"/>
      <c r="M62" s="70"/>
    </row>
    <row r="63" spans="1:13" s="71" customFormat="1">
      <c r="A63" s="106"/>
      <c r="B63" s="107"/>
      <c r="C63" s="106"/>
      <c r="D63" s="108"/>
      <c r="E63" s="68"/>
      <c r="F63" s="70"/>
      <c r="G63" s="68"/>
      <c r="H63" s="70"/>
      <c r="I63" s="68"/>
      <c r="J63" s="68"/>
      <c r="K63" s="70"/>
      <c r="L63" s="70"/>
      <c r="M63" s="70"/>
    </row>
    <row r="64" spans="1:13" s="71" customFormat="1">
      <c r="A64" s="106"/>
      <c r="B64" s="107"/>
      <c r="C64" s="106"/>
      <c r="D64" s="108"/>
      <c r="E64" s="68"/>
      <c r="F64" s="70"/>
      <c r="G64" s="68"/>
      <c r="H64" s="70"/>
      <c r="I64" s="68"/>
      <c r="J64" s="68"/>
      <c r="K64" s="70"/>
      <c r="L64" s="70"/>
      <c r="M64" s="70"/>
    </row>
    <row r="65" spans="1:13" s="71" customFormat="1">
      <c r="A65" s="106"/>
      <c r="B65" s="107"/>
      <c r="C65" s="106"/>
      <c r="D65" s="108"/>
      <c r="E65" s="68"/>
      <c r="F65" s="70"/>
      <c r="G65" s="68"/>
      <c r="H65" s="70"/>
      <c r="I65" s="68"/>
      <c r="J65" s="68"/>
      <c r="K65" s="70"/>
      <c r="L65" s="70"/>
      <c r="M65" s="70"/>
    </row>
    <row r="66" spans="1:13" s="71" customFormat="1">
      <c r="A66" s="106"/>
      <c r="B66" s="107"/>
      <c r="C66" s="106"/>
      <c r="D66" s="108"/>
      <c r="E66" s="68"/>
      <c r="F66" s="70"/>
      <c r="G66" s="68"/>
      <c r="H66" s="70"/>
      <c r="I66" s="68"/>
      <c r="J66" s="68"/>
      <c r="K66" s="70"/>
      <c r="L66" s="70"/>
      <c r="M66" s="70"/>
    </row>
    <row r="67" spans="1:13" s="71" customFormat="1">
      <c r="A67" s="106"/>
      <c r="B67" s="107"/>
      <c r="C67" s="106"/>
      <c r="D67" s="108"/>
      <c r="E67" s="68"/>
      <c r="F67" s="70"/>
      <c r="G67" s="68"/>
      <c r="H67" s="70"/>
      <c r="I67" s="68"/>
      <c r="J67" s="68"/>
      <c r="K67" s="70"/>
      <c r="L67" s="70"/>
      <c r="M67" s="70"/>
    </row>
    <row r="68" spans="1:13" s="71" customFormat="1">
      <c r="A68" s="106"/>
      <c r="B68" s="107"/>
      <c r="C68" s="106"/>
      <c r="D68" s="108"/>
      <c r="E68" s="68"/>
      <c r="F68" s="70"/>
      <c r="G68" s="68"/>
      <c r="H68" s="70"/>
      <c r="I68" s="68"/>
      <c r="J68" s="68"/>
      <c r="K68" s="70"/>
      <c r="L68" s="70"/>
      <c r="M68" s="70"/>
    </row>
    <row r="69" spans="1:13" s="71" customFormat="1">
      <c r="A69" s="106"/>
      <c r="B69" s="107"/>
      <c r="C69" s="106"/>
      <c r="D69" s="108"/>
      <c r="E69" s="68"/>
      <c r="F69" s="70"/>
      <c r="G69" s="68"/>
      <c r="H69" s="70"/>
      <c r="I69" s="68"/>
      <c r="J69" s="68"/>
      <c r="K69" s="70"/>
      <c r="L69" s="70"/>
      <c r="M69" s="70"/>
    </row>
    <row r="70" spans="1:13" s="71" customFormat="1">
      <c r="A70" s="106"/>
      <c r="B70" s="107"/>
      <c r="C70" s="106"/>
      <c r="D70" s="108"/>
      <c r="E70" s="68"/>
      <c r="F70" s="70"/>
      <c r="G70" s="68"/>
      <c r="H70" s="70"/>
      <c r="I70" s="68"/>
      <c r="J70" s="68"/>
      <c r="K70" s="70"/>
      <c r="L70" s="70"/>
      <c r="M70" s="70"/>
    </row>
    <row r="71" spans="1:13" s="71" customFormat="1">
      <c r="A71" s="106"/>
      <c r="B71" s="107"/>
      <c r="C71" s="106"/>
      <c r="D71" s="108"/>
      <c r="E71" s="68"/>
      <c r="F71" s="70"/>
      <c r="G71" s="68"/>
      <c r="H71" s="70"/>
      <c r="I71" s="68"/>
      <c r="J71" s="68"/>
      <c r="K71" s="70"/>
      <c r="L71" s="70"/>
      <c r="M71" s="70"/>
    </row>
    <row r="72" spans="1:13" s="71" customFormat="1">
      <c r="A72" s="106"/>
      <c r="B72" s="107"/>
      <c r="C72" s="106"/>
      <c r="D72" s="108"/>
      <c r="E72" s="68"/>
      <c r="F72" s="70"/>
      <c r="G72" s="68"/>
      <c r="H72" s="70"/>
      <c r="I72" s="68"/>
      <c r="J72" s="68"/>
      <c r="K72" s="70"/>
      <c r="L72" s="70"/>
      <c r="M72" s="70"/>
    </row>
    <row r="73" spans="1:13" s="71" customFormat="1">
      <c r="A73" s="106"/>
      <c r="B73" s="107"/>
      <c r="C73" s="106"/>
      <c r="D73" s="108"/>
      <c r="E73" s="68"/>
      <c r="F73" s="70"/>
      <c r="G73" s="68"/>
      <c r="H73" s="70"/>
      <c r="I73" s="68"/>
      <c r="J73" s="68"/>
      <c r="K73" s="70"/>
      <c r="L73" s="70"/>
      <c r="M73" s="70"/>
    </row>
    <row r="74" spans="1:13" s="71" customFormat="1">
      <c r="A74" s="106"/>
      <c r="B74" s="107"/>
      <c r="C74" s="106"/>
      <c r="D74" s="108"/>
      <c r="E74" s="68"/>
      <c r="F74" s="70"/>
      <c r="G74" s="68"/>
      <c r="H74" s="70"/>
      <c r="I74" s="68"/>
      <c r="J74" s="68"/>
      <c r="K74" s="70"/>
      <c r="L74" s="70"/>
      <c r="M74" s="70"/>
    </row>
    <row r="75" spans="1:13" s="71" customFormat="1">
      <c r="A75" s="106"/>
      <c r="B75" s="107"/>
      <c r="C75" s="106"/>
      <c r="D75" s="108"/>
      <c r="E75" s="68"/>
      <c r="F75" s="70"/>
      <c r="G75" s="68"/>
      <c r="H75" s="70"/>
      <c r="I75" s="68"/>
      <c r="J75" s="68"/>
      <c r="K75" s="70"/>
      <c r="L75" s="70"/>
      <c r="M75" s="70"/>
    </row>
    <row r="76" spans="1:13" s="71" customFormat="1">
      <c r="A76" s="106"/>
      <c r="B76" s="107"/>
      <c r="C76" s="106"/>
      <c r="D76" s="108"/>
      <c r="E76" s="68"/>
      <c r="F76" s="70"/>
      <c r="G76" s="68"/>
      <c r="H76" s="70"/>
      <c r="I76" s="68"/>
      <c r="J76" s="68"/>
      <c r="K76" s="70"/>
      <c r="L76" s="70"/>
      <c r="M76" s="70"/>
    </row>
    <row r="77" spans="1:13" s="71" customFormat="1">
      <c r="A77" s="106"/>
      <c r="B77" s="107"/>
      <c r="C77" s="106"/>
      <c r="D77" s="108"/>
      <c r="E77" s="68"/>
      <c r="F77" s="70"/>
      <c r="G77" s="68"/>
      <c r="H77" s="70"/>
      <c r="I77" s="68"/>
      <c r="J77" s="68"/>
      <c r="K77" s="70"/>
      <c r="L77" s="70"/>
      <c r="M77" s="70"/>
    </row>
    <row r="78" spans="1:13" s="71" customFormat="1">
      <c r="A78" s="106"/>
      <c r="B78" s="107"/>
      <c r="C78" s="106"/>
      <c r="D78" s="108"/>
      <c r="E78" s="68"/>
      <c r="F78" s="70"/>
      <c r="G78" s="68"/>
      <c r="H78" s="70"/>
      <c r="I78" s="68"/>
      <c r="J78" s="68"/>
      <c r="K78" s="70"/>
      <c r="L78" s="70"/>
      <c r="M78" s="70"/>
    </row>
    <row r="79" spans="1:13" s="71" customFormat="1">
      <c r="A79" s="106"/>
      <c r="B79" s="107"/>
      <c r="C79" s="106"/>
      <c r="D79" s="108"/>
      <c r="E79" s="68"/>
      <c r="F79" s="70"/>
      <c r="G79" s="68"/>
      <c r="H79" s="70"/>
      <c r="I79" s="68"/>
      <c r="J79" s="68"/>
      <c r="K79" s="70"/>
      <c r="L79" s="70"/>
      <c r="M79" s="70"/>
    </row>
    <row r="80" spans="1:13" s="71" customFormat="1">
      <c r="A80" s="106"/>
      <c r="B80" s="107"/>
      <c r="C80" s="106"/>
      <c r="D80" s="108"/>
      <c r="E80" s="68"/>
      <c r="F80" s="70"/>
      <c r="G80" s="68"/>
      <c r="H80" s="70"/>
      <c r="I80" s="68"/>
      <c r="J80" s="68"/>
      <c r="K80" s="70"/>
      <c r="L80" s="70"/>
      <c r="M80" s="70"/>
    </row>
    <row r="81" spans="1:13" s="71" customFormat="1">
      <c r="A81" s="106"/>
      <c r="B81" s="107"/>
      <c r="C81" s="106"/>
      <c r="D81" s="108"/>
      <c r="E81" s="68"/>
      <c r="F81" s="70"/>
      <c r="G81" s="68"/>
      <c r="H81" s="70"/>
      <c r="I81" s="68"/>
      <c r="J81" s="68"/>
      <c r="K81" s="70"/>
      <c r="L81" s="70"/>
      <c r="M81" s="70"/>
    </row>
    <row r="82" spans="1:13" s="71" customFormat="1">
      <c r="A82" s="106"/>
      <c r="B82" s="107"/>
      <c r="C82" s="106"/>
      <c r="D82" s="108"/>
      <c r="E82" s="68"/>
      <c r="F82" s="70"/>
      <c r="G82" s="68"/>
      <c r="H82" s="70"/>
      <c r="I82" s="68"/>
      <c r="J82" s="68"/>
      <c r="K82" s="70"/>
      <c r="L82" s="70"/>
      <c r="M82" s="70"/>
    </row>
    <row r="83" spans="1:13" s="71" customFormat="1">
      <c r="A83" s="106"/>
      <c r="B83" s="107"/>
      <c r="C83" s="106"/>
      <c r="D83" s="108"/>
      <c r="E83" s="68"/>
      <c r="F83" s="70"/>
      <c r="G83" s="68"/>
      <c r="H83" s="70"/>
      <c r="I83" s="68"/>
      <c r="J83" s="68"/>
      <c r="K83" s="70"/>
      <c r="L83" s="70"/>
      <c r="M83" s="70"/>
    </row>
    <row r="84" spans="1:13" s="71" customFormat="1">
      <c r="A84" s="106"/>
      <c r="B84" s="107"/>
      <c r="C84" s="106"/>
      <c r="D84" s="108"/>
      <c r="E84" s="68"/>
      <c r="F84" s="70"/>
      <c r="G84" s="68"/>
      <c r="H84" s="70"/>
      <c r="I84" s="68"/>
      <c r="J84" s="68"/>
      <c r="K84" s="70"/>
      <c r="L84" s="70"/>
      <c r="M84" s="70"/>
    </row>
    <row r="85" spans="1:13" s="71" customFormat="1">
      <c r="A85" s="106"/>
      <c r="B85" s="107"/>
      <c r="C85" s="106"/>
      <c r="D85" s="108"/>
      <c r="E85" s="68"/>
      <c r="F85" s="70"/>
      <c r="G85" s="68"/>
      <c r="H85" s="70"/>
      <c r="I85" s="68"/>
      <c r="J85" s="68"/>
      <c r="K85" s="70"/>
      <c r="L85" s="70"/>
      <c r="M85" s="70"/>
    </row>
    <row r="86" spans="1:13" s="71" customFormat="1">
      <c r="A86" s="106"/>
      <c r="B86" s="107"/>
      <c r="C86" s="106"/>
      <c r="D86" s="108"/>
      <c r="E86" s="68"/>
      <c r="F86" s="70"/>
      <c r="G86" s="68"/>
      <c r="H86" s="70"/>
      <c r="I86" s="68"/>
      <c r="J86" s="68"/>
      <c r="K86" s="70"/>
      <c r="L86" s="70"/>
      <c r="M86" s="70"/>
    </row>
    <row r="87" spans="1:13" s="71" customFormat="1">
      <c r="A87" s="106"/>
      <c r="B87" s="107"/>
      <c r="C87" s="106"/>
      <c r="D87" s="108"/>
      <c r="E87" s="68"/>
      <c r="F87" s="70"/>
      <c r="G87" s="68"/>
      <c r="H87" s="70"/>
      <c r="I87" s="68"/>
      <c r="J87" s="68"/>
      <c r="K87" s="70"/>
      <c r="L87" s="70"/>
      <c r="M87" s="70"/>
    </row>
    <row r="88" spans="1:13" s="71" customFormat="1">
      <c r="A88" s="106"/>
      <c r="B88" s="107"/>
      <c r="C88" s="106"/>
      <c r="D88" s="108"/>
      <c r="E88" s="68"/>
      <c r="F88" s="70"/>
      <c r="G88" s="68"/>
      <c r="H88" s="70"/>
      <c r="I88" s="68"/>
      <c r="J88" s="68"/>
      <c r="K88" s="70"/>
      <c r="L88" s="70"/>
      <c r="M88" s="70"/>
    </row>
    <row r="89" spans="1:13" s="71" customFormat="1">
      <c r="A89" s="106"/>
      <c r="B89" s="107"/>
      <c r="C89" s="106"/>
      <c r="D89" s="108"/>
      <c r="E89" s="68"/>
      <c r="F89" s="70"/>
      <c r="G89" s="68"/>
      <c r="H89" s="70"/>
      <c r="I89" s="68"/>
      <c r="J89" s="68"/>
      <c r="K89" s="70"/>
      <c r="L89" s="70"/>
      <c r="M89" s="70"/>
    </row>
    <row r="90" spans="1:13" s="71" customFormat="1">
      <c r="A90" s="106"/>
      <c r="B90" s="107"/>
      <c r="C90" s="106"/>
      <c r="D90" s="108"/>
      <c r="E90" s="68"/>
      <c r="F90" s="70"/>
      <c r="G90" s="68"/>
      <c r="H90" s="70"/>
      <c r="I90" s="68"/>
      <c r="J90" s="68"/>
      <c r="K90" s="70"/>
      <c r="L90" s="70"/>
      <c r="M90" s="70"/>
    </row>
    <row r="91" spans="1:13" s="71" customFormat="1">
      <c r="A91" s="106"/>
      <c r="B91" s="107"/>
      <c r="C91" s="106"/>
      <c r="D91" s="108"/>
      <c r="E91" s="68"/>
      <c r="F91" s="70"/>
      <c r="G91" s="68"/>
      <c r="H91" s="70"/>
      <c r="I91" s="68"/>
      <c r="J91" s="68"/>
      <c r="K91" s="70"/>
      <c r="L91" s="70"/>
      <c r="M91" s="70"/>
    </row>
    <row r="92" spans="1:13" s="71" customFormat="1">
      <c r="A92" s="106"/>
      <c r="B92" s="107"/>
      <c r="C92" s="106"/>
      <c r="D92" s="108"/>
      <c r="E92" s="68"/>
      <c r="F92" s="70"/>
      <c r="G92" s="68"/>
      <c r="H92" s="70"/>
      <c r="I92" s="68"/>
      <c r="J92" s="68"/>
      <c r="K92" s="70"/>
      <c r="L92" s="70"/>
      <c r="M92" s="70"/>
    </row>
    <row r="93" spans="1:13" s="71" customFormat="1">
      <c r="A93" s="106"/>
      <c r="B93" s="107"/>
      <c r="C93" s="106"/>
      <c r="D93" s="108"/>
      <c r="E93" s="68"/>
      <c r="F93" s="70"/>
      <c r="G93" s="68"/>
      <c r="H93" s="70"/>
      <c r="I93" s="68"/>
      <c r="J93" s="68"/>
      <c r="K93" s="70"/>
      <c r="L93" s="70"/>
      <c r="M93" s="70"/>
    </row>
    <row r="94" spans="1:13" s="71" customFormat="1">
      <c r="A94" s="106"/>
      <c r="B94" s="107"/>
      <c r="C94" s="106"/>
      <c r="D94" s="108"/>
      <c r="E94" s="68"/>
      <c r="F94" s="70"/>
      <c r="G94" s="68"/>
      <c r="H94" s="70"/>
      <c r="I94" s="68"/>
      <c r="J94" s="68"/>
      <c r="K94" s="70"/>
      <c r="L94" s="70"/>
      <c r="M94" s="70"/>
    </row>
    <row r="95" spans="1:13" s="71" customFormat="1">
      <c r="A95" s="106"/>
      <c r="B95" s="107"/>
      <c r="C95" s="106"/>
      <c r="D95" s="108"/>
      <c r="E95" s="68"/>
      <c r="F95" s="70"/>
      <c r="G95" s="68"/>
      <c r="H95" s="70"/>
      <c r="I95" s="68"/>
      <c r="J95" s="68"/>
      <c r="K95" s="70"/>
      <c r="L95" s="70"/>
      <c r="M95" s="70"/>
    </row>
    <row r="96" spans="1:13" s="71" customFormat="1">
      <c r="A96" s="106"/>
      <c r="B96" s="107"/>
      <c r="C96" s="106"/>
      <c r="D96" s="108"/>
      <c r="E96" s="68"/>
      <c r="F96" s="70"/>
      <c r="G96" s="68"/>
      <c r="H96" s="70"/>
      <c r="I96" s="68"/>
      <c r="J96" s="68"/>
      <c r="K96" s="70"/>
      <c r="L96" s="70"/>
      <c r="M96" s="70"/>
    </row>
    <row r="97" spans="1:13" s="71" customFormat="1">
      <c r="A97" s="106"/>
      <c r="B97" s="107"/>
      <c r="C97" s="106"/>
      <c r="D97" s="108"/>
      <c r="E97" s="68"/>
      <c r="F97" s="70"/>
      <c r="G97" s="68"/>
      <c r="H97" s="70"/>
      <c r="I97" s="68"/>
      <c r="J97" s="68"/>
      <c r="K97" s="70"/>
      <c r="L97" s="70"/>
      <c r="M97" s="70"/>
    </row>
    <row r="98" spans="1:13" s="71" customFormat="1">
      <c r="A98" s="106"/>
      <c r="B98" s="107"/>
      <c r="C98" s="106"/>
      <c r="D98" s="108"/>
      <c r="E98" s="68"/>
      <c r="F98" s="70"/>
      <c r="G98" s="68"/>
      <c r="H98" s="70"/>
      <c r="I98" s="68"/>
      <c r="J98" s="68"/>
      <c r="K98" s="70"/>
      <c r="L98" s="70"/>
      <c r="M98" s="70"/>
    </row>
    <row r="99" spans="1:13" s="71" customFormat="1">
      <c r="A99" s="106"/>
      <c r="B99" s="107"/>
      <c r="C99" s="106"/>
      <c r="D99" s="108"/>
      <c r="E99" s="68"/>
      <c r="F99" s="70"/>
      <c r="G99" s="68"/>
      <c r="H99" s="70"/>
      <c r="I99" s="68"/>
      <c r="J99" s="68"/>
      <c r="K99" s="70"/>
      <c r="L99" s="70"/>
      <c r="M99" s="70"/>
    </row>
    <row r="100" spans="1:13" s="71" customFormat="1">
      <c r="A100" s="106"/>
      <c r="B100" s="107"/>
      <c r="C100" s="106"/>
      <c r="D100" s="108"/>
      <c r="E100" s="68"/>
      <c r="F100" s="70"/>
      <c r="G100" s="68"/>
      <c r="H100" s="70"/>
      <c r="I100" s="68"/>
      <c r="J100" s="68"/>
      <c r="K100" s="70"/>
      <c r="L100" s="70"/>
      <c r="M100" s="70"/>
    </row>
    <row r="101" spans="1:13" s="71" customFormat="1">
      <c r="A101" s="106"/>
      <c r="B101" s="107"/>
      <c r="C101" s="106"/>
      <c r="D101" s="108"/>
      <c r="E101" s="68"/>
      <c r="F101" s="70"/>
      <c r="G101" s="68"/>
      <c r="H101" s="70"/>
      <c r="I101" s="68"/>
      <c r="J101" s="68"/>
      <c r="K101" s="70"/>
      <c r="L101" s="70"/>
      <c r="M101" s="70"/>
    </row>
    <row r="102" spans="1:13" s="71" customFormat="1">
      <c r="A102" s="106"/>
      <c r="B102" s="107"/>
      <c r="C102" s="106"/>
      <c r="D102" s="108"/>
      <c r="E102" s="68"/>
      <c r="F102" s="70"/>
      <c r="G102" s="68"/>
      <c r="H102" s="70"/>
      <c r="I102" s="68"/>
      <c r="J102" s="68"/>
      <c r="K102" s="70"/>
      <c r="L102" s="70"/>
      <c r="M102" s="70"/>
    </row>
    <row r="103" spans="1:13" s="71" customFormat="1">
      <c r="A103" s="106"/>
      <c r="B103" s="107"/>
      <c r="C103" s="106"/>
      <c r="D103" s="108"/>
      <c r="E103" s="68"/>
      <c r="F103" s="70"/>
      <c r="G103" s="68"/>
      <c r="H103" s="70"/>
      <c r="I103" s="68"/>
      <c r="J103" s="68"/>
      <c r="K103" s="70"/>
      <c r="L103" s="70"/>
      <c r="M103" s="70"/>
    </row>
    <row r="104" spans="1:13" s="71" customFormat="1">
      <c r="A104" s="106"/>
      <c r="B104" s="107"/>
      <c r="C104" s="106"/>
      <c r="D104" s="108"/>
      <c r="E104" s="68"/>
      <c r="F104" s="70"/>
      <c r="G104" s="68"/>
      <c r="H104" s="70"/>
      <c r="I104" s="68"/>
      <c r="J104" s="68"/>
      <c r="K104" s="70"/>
      <c r="L104" s="70"/>
      <c r="M104" s="70"/>
    </row>
    <row r="105" spans="1:13" s="71" customFormat="1">
      <c r="A105" s="106"/>
      <c r="B105" s="107"/>
      <c r="C105" s="106"/>
      <c r="D105" s="108"/>
      <c r="E105" s="68"/>
      <c r="F105" s="70"/>
      <c r="G105" s="68"/>
      <c r="H105" s="70"/>
      <c r="I105" s="68"/>
      <c r="J105" s="68"/>
      <c r="K105" s="70"/>
      <c r="L105" s="70"/>
      <c r="M105" s="70"/>
    </row>
    <row r="106" spans="1:13" s="71" customFormat="1">
      <c r="A106" s="106"/>
      <c r="B106" s="107"/>
      <c r="C106" s="106"/>
      <c r="D106" s="108"/>
      <c r="E106" s="68"/>
      <c r="F106" s="70"/>
      <c r="G106" s="68"/>
      <c r="H106" s="70"/>
      <c r="I106" s="68"/>
      <c r="J106" s="68"/>
      <c r="K106" s="70"/>
      <c r="L106" s="70"/>
      <c r="M106" s="70"/>
    </row>
    <row r="107" spans="1:13" s="71" customFormat="1">
      <c r="A107" s="106"/>
      <c r="B107" s="107"/>
      <c r="C107" s="106"/>
      <c r="D107" s="108"/>
      <c r="E107" s="68"/>
      <c r="F107" s="70"/>
      <c r="G107" s="68"/>
      <c r="H107" s="70"/>
      <c r="I107" s="68"/>
      <c r="J107" s="68"/>
      <c r="K107" s="70"/>
      <c r="L107" s="70"/>
      <c r="M107" s="70"/>
    </row>
    <row r="108" spans="1:13" s="71" customFormat="1">
      <c r="A108" s="106"/>
      <c r="B108" s="107"/>
      <c r="C108" s="106"/>
      <c r="D108" s="108"/>
      <c r="E108" s="68"/>
      <c r="F108" s="70"/>
      <c r="G108" s="68"/>
      <c r="H108" s="70"/>
      <c r="I108" s="68"/>
      <c r="J108" s="68"/>
      <c r="K108" s="70"/>
      <c r="L108" s="70"/>
      <c r="M108" s="70"/>
    </row>
    <row r="109" spans="1:13" s="71" customFormat="1">
      <c r="A109" s="106"/>
      <c r="B109" s="107"/>
      <c r="C109" s="106"/>
      <c r="D109" s="108"/>
      <c r="E109" s="68"/>
      <c r="F109" s="70"/>
      <c r="G109" s="68"/>
      <c r="H109" s="70"/>
      <c r="I109" s="68"/>
      <c r="J109" s="68"/>
      <c r="K109" s="70"/>
      <c r="L109" s="70"/>
      <c r="M109" s="70"/>
    </row>
    <row r="110" spans="1:13" s="71" customFormat="1">
      <c r="A110" s="106"/>
      <c r="B110" s="107"/>
      <c r="C110" s="106"/>
      <c r="D110" s="108"/>
      <c r="E110" s="68"/>
      <c r="F110" s="70"/>
      <c r="G110" s="68"/>
      <c r="H110" s="70"/>
      <c r="I110" s="68"/>
      <c r="J110" s="68"/>
      <c r="K110" s="70"/>
      <c r="L110" s="70"/>
      <c r="M110" s="70"/>
    </row>
    <row r="111" spans="1:13" s="71" customFormat="1">
      <c r="A111" s="106"/>
      <c r="B111" s="107"/>
      <c r="C111" s="106"/>
      <c r="D111" s="108"/>
      <c r="E111" s="68"/>
      <c r="F111" s="70"/>
      <c r="G111" s="68"/>
      <c r="H111" s="70"/>
      <c r="I111" s="68"/>
      <c r="J111" s="68"/>
      <c r="K111" s="70"/>
      <c r="L111" s="70"/>
      <c r="M111" s="70"/>
    </row>
    <row r="112" spans="1:13" s="71" customFormat="1">
      <c r="A112" s="106"/>
      <c r="B112" s="107"/>
      <c r="C112" s="106"/>
      <c r="D112" s="108"/>
      <c r="E112" s="68"/>
      <c r="F112" s="70"/>
      <c r="G112" s="68"/>
      <c r="H112" s="70"/>
      <c r="I112" s="68"/>
      <c r="J112" s="68"/>
      <c r="K112" s="70"/>
      <c r="L112" s="70"/>
      <c r="M112" s="70"/>
    </row>
    <row r="113" spans="1:13" s="71" customFormat="1">
      <c r="A113" s="106"/>
      <c r="B113" s="107"/>
      <c r="C113" s="106"/>
      <c r="D113" s="108"/>
      <c r="E113" s="68"/>
      <c r="F113" s="70"/>
      <c r="G113" s="68"/>
      <c r="H113" s="70"/>
      <c r="I113" s="68"/>
      <c r="J113" s="68"/>
      <c r="K113" s="70"/>
      <c r="L113" s="70"/>
      <c r="M113" s="70"/>
    </row>
    <row r="114" spans="1:13" s="71" customFormat="1">
      <c r="A114" s="106"/>
      <c r="B114" s="107"/>
      <c r="C114" s="106"/>
      <c r="D114" s="108"/>
      <c r="E114" s="68"/>
      <c r="F114" s="70"/>
      <c r="G114" s="68"/>
      <c r="H114" s="70"/>
      <c r="I114" s="68"/>
      <c r="J114" s="68"/>
      <c r="K114" s="70"/>
      <c r="L114" s="70"/>
      <c r="M114" s="70"/>
    </row>
    <row r="115" spans="1:13" s="71" customFormat="1">
      <c r="A115" s="106"/>
      <c r="B115" s="107"/>
      <c r="C115" s="106"/>
      <c r="D115" s="108"/>
      <c r="E115" s="68"/>
      <c r="F115" s="70"/>
      <c r="G115" s="68"/>
      <c r="H115" s="70"/>
      <c r="I115" s="68"/>
      <c r="J115" s="68"/>
      <c r="K115" s="70"/>
      <c r="L115" s="70"/>
      <c r="M115" s="70"/>
    </row>
    <row r="116" spans="1:13" s="71" customFormat="1">
      <c r="A116" s="106"/>
      <c r="B116" s="107"/>
      <c r="C116" s="106"/>
      <c r="D116" s="108"/>
      <c r="E116" s="68"/>
      <c r="F116" s="70"/>
      <c r="G116" s="68"/>
      <c r="H116" s="70"/>
      <c r="I116" s="68"/>
      <c r="J116" s="68"/>
      <c r="K116" s="70"/>
      <c r="L116" s="70"/>
      <c r="M116" s="70"/>
    </row>
    <row r="117" spans="1:13" s="71" customFormat="1">
      <c r="A117" s="106"/>
      <c r="B117" s="107"/>
      <c r="C117" s="106"/>
      <c r="D117" s="108"/>
      <c r="E117" s="68"/>
      <c r="F117" s="70"/>
      <c r="G117" s="68"/>
      <c r="H117" s="70"/>
      <c r="I117" s="68"/>
      <c r="J117" s="68"/>
      <c r="K117" s="70"/>
      <c r="L117" s="70"/>
      <c r="M117" s="70"/>
    </row>
  </sheetData>
  <mergeCells count="14">
    <mergeCell ref="K5:K6"/>
    <mergeCell ref="L5:L6"/>
    <mergeCell ref="M5:M6"/>
    <mergeCell ref="A26:B26"/>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1" fitToHeight="0" orientation="landscape" r:id="rId1"/>
  <drawing r:id="rId2"/>
</worksheet>
</file>

<file path=xl/worksheets/sheet14.xml><?xml version="1.0" encoding="utf-8"?>
<worksheet xmlns="http://schemas.openxmlformats.org/spreadsheetml/2006/main" xmlns:r="http://schemas.openxmlformats.org/officeDocument/2006/relationships">
  <sheetPr>
    <tabColor rgb="FF16365C"/>
    <pageSetUpPr fitToPage="1"/>
  </sheetPr>
  <dimension ref="A1:M152"/>
  <sheetViews>
    <sheetView workbookViewId="0">
      <selection activeCell="B18" sqref="B18"/>
    </sheetView>
  </sheetViews>
  <sheetFormatPr defaultColWidth="9.109375" defaultRowHeight="14.4"/>
  <cols>
    <col min="1" max="1" width="9.33203125" style="409" bestFit="1" customWidth="1"/>
    <col min="2" max="2" width="42.6640625" style="409" customWidth="1"/>
    <col min="3" max="3" width="7.6640625" style="409" customWidth="1"/>
    <col min="4" max="4" width="13.109375" style="409" customWidth="1"/>
    <col min="5" max="5" width="8.33203125" style="409" customWidth="1"/>
    <col min="6" max="6" width="12.5546875" style="409" customWidth="1"/>
    <col min="7" max="7" width="8.6640625" style="409" customWidth="1"/>
    <col min="8" max="8" width="13.109375" style="409" customWidth="1"/>
    <col min="9" max="13" width="11.109375" style="409" customWidth="1"/>
    <col min="14" max="16384" width="9.109375" style="409"/>
  </cols>
  <sheetData>
    <row r="1" spans="1:13">
      <c r="A1" s="68"/>
      <c r="B1" s="69"/>
      <c r="C1" s="68"/>
      <c r="D1" s="70"/>
      <c r="E1" s="70"/>
      <c r="F1" s="70"/>
      <c r="G1" s="70"/>
      <c r="H1" s="70"/>
      <c r="I1" s="70"/>
      <c r="J1" s="70"/>
      <c r="K1" s="70"/>
      <c r="L1" s="699" t="s">
        <v>384</v>
      </c>
      <c r="M1" s="699"/>
    </row>
    <row r="2" spans="1:13" ht="15.6">
      <c r="A2" s="725" t="s">
        <v>586</v>
      </c>
      <c r="B2" s="725"/>
      <c r="C2" s="725"/>
      <c r="D2" s="725"/>
      <c r="E2" s="725"/>
      <c r="F2" s="725"/>
      <c r="G2" s="725"/>
      <c r="H2" s="725"/>
      <c r="I2" s="725"/>
      <c r="J2" s="725"/>
      <c r="K2" s="725"/>
      <c r="L2" s="725"/>
      <c r="M2" s="725"/>
    </row>
    <row r="3" spans="1:13" ht="16.5" customHeight="1">
      <c r="A3" s="725" t="s">
        <v>674</v>
      </c>
      <c r="B3" s="725"/>
      <c r="C3" s="725"/>
      <c r="D3" s="725"/>
      <c r="E3" s="725"/>
      <c r="F3" s="725"/>
      <c r="G3" s="725"/>
      <c r="H3" s="725"/>
      <c r="I3" s="725"/>
      <c r="J3" s="725"/>
      <c r="K3" s="725"/>
      <c r="L3" s="725"/>
      <c r="M3" s="725"/>
    </row>
    <row r="4" spans="1:13" ht="16.2" thickBot="1">
      <c r="A4" s="602"/>
      <c r="B4" s="602"/>
      <c r="C4" s="602"/>
      <c r="D4" s="602"/>
      <c r="E4" s="602"/>
      <c r="F4" s="602"/>
      <c r="G4" s="602"/>
      <c r="H4" s="602"/>
      <c r="I4" s="602"/>
      <c r="J4" s="602"/>
      <c r="K4" s="602"/>
      <c r="L4" s="602"/>
      <c r="M4" s="410"/>
    </row>
    <row r="5" spans="1:13" ht="28.5" customHeight="1">
      <c r="A5" s="746" t="s">
        <v>1</v>
      </c>
      <c r="B5" s="748" t="s">
        <v>2</v>
      </c>
      <c r="C5" s="750" t="s">
        <v>3</v>
      </c>
      <c r="D5" s="751"/>
      <c r="E5" s="752" t="s">
        <v>4</v>
      </c>
      <c r="F5" s="753"/>
      <c r="G5" s="752" t="s">
        <v>5</v>
      </c>
      <c r="H5" s="753"/>
      <c r="I5" s="738" t="s">
        <v>6</v>
      </c>
      <c r="J5" s="738" t="s">
        <v>7</v>
      </c>
      <c r="K5" s="738" t="s">
        <v>8</v>
      </c>
      <c r="L5" s="740" t="s">
        <v>9</v>
      </c>
      <c r="M5" s="742" t="s">
        <v>10</v>
      </c>
    </row>
    <row r="6" spans="1:13" ht="53.25" customHeight="1" thickBot="1">
      <c r="A6" s="747"/>
      <c r="B6" s="749"/>
      <c r="C6" s="603" t="s">
        <v>11</v>
      </c>
      <c r="D6" s="604" t="s">
        <v>12</v>
      </c>
      <c r="E6" s="605" t="s">
        <v>11</v>
      </c>
      <c r="F6" s="606" t="s">
        <v>12</v>
      </c>
      <c r="G6" s="607" t="s">
        <v>11</v>
      </c>
      <c r="H6" s="608" t="s">
        <v>12</v>
      </c>
      <c r="I6" s="739"/>
      <c r="J6" s="739"/>
      <c r="K6" s="739"/>
      <c r="L6" s="741"/>
      <c r="M6" s="743"/>
    </row>
    <row r="7" spans="1:13" ht="15" customHeight="1">
      <c r="A7" s="281">
        <v>1</v>
      </c>
      <c r="B7" s="41">
        <v>2</v>
      </c>
      <c r="C7" s="41">
        <v>3</v>
      </c>
      <c r="D7" s="41">
        <v>4</v>
      </c>
      <c r="E7" s="41">
        <v>5</v>
      </c>
      <c r="F7" s="41">
        <v>6</v>
      </c>
      <c r="G7" s="41">
        <v>7</v>
      </c>
      <c r="H7" s="41">
        <v>8</v>
      </c>
      <c r="I7" s="375">
        <v>9</v>
      </c>
      <c r="J7" s="375" t="s">
        <v>13</v>
      </c>
      <c r="K7" s="375" t="s">
        <v>14</v>
      </c>
      <c r="L7" s="74">
        <v>12</v>
      </c>
      <c r="M7" s="285">
        <v>13</v>
      </c>
    </row>
    <row r="8" spans="1:13" ht="24.75" customHeight="1">
      <c r="A8" s="609" t="s">
        <v>48</v>
      </c>
      <c r="B8" s="610" t="s">
        <v>49</v>
      </c>
      <c r="C8" s="611">
        <v>1</v>
      </c>
      <c r="D8" s="612">
        <v>3200000</v>
      </c>
      <c r="E8" s="611"/>
      <c r="F8" s="611"/>
      <c r="G8" s="611"/>
      <c r="H8" s="611"/>
      <c r="I8" s="613">
        <v>0</v>
      </c>
      <c r="J8" s="613">
        <v>1</v>
      </c>
      <c r="K8" s="614">
        <v>3200000</v>
      </c>
      <c r="L8" s="615">
        <v>15.049354836533135</v>
      </c>
      <c r="M8" s="616">
        <v>0.19801980198019803</v>
      </c>
    </row>
    <row r="9" spans="1:13" ht="18" customHeight="1">
      <c r="A9" s="619" t="s">
        <v>118</v>
      </c>
      <c r="B9" s="620" t="s">
        <v>119</v>
      </c>
      <c r="C9" s="621">
        <v>3</v>
      </c>
      <c r="D9" s="622">
        <v>201539</v>
      </c>
      <c r="E9" s="621"/>
      <c r="F9" s="621"/>
      <c r="G9" s="621"/>
      <c r="H9" s="621"/>
      <c r="I9" s="623">
        <v>1</v>
      </c>
      <c r="J9" s="623">
        <v>4</v>
      </c>
      <c r="K9" s="624">
        <v>201539</v>
      </c>
      <c r="L9" s="625">
        <v>0.94782247637501615</v>
      </c>
      <c r="M9" s="626">
        <v>0.79207920792079212</v>
      </c>
    </row>
    <row r="10" spans="1:13" ht="16.5" customHeight="1">
      <c r="A10" s="609" t="s">
        <v>126</v>
      </c>
      <c r="B10" s="610" t="s">
        <v>127</v>
      </c>
      <c r="C10" s="611">
        <v>469</v>
      </c>
      <c r="D10" s="612">
        <v>12175968.949999999</v>
      </c>
      <c r="E10" s="611">
        <v>7</v>
      </c>
      <c r="F10" s="611">
        <v>39972.839999999997</v>
      </c>
      <c r="G10" s="611">
        <v>10</v>
      </c>
      <c r="H10" s="611">
        <v>-32003</v>
      </c>
      <c r="I10" s="613">
        <v>1</v>
      </c>
      <c r="J10" s="613">
        <v>487</v>
      </c>
      <c r="K10" s="614">
        <v>12183938.789999999</v>
      </c>
      <c r="L10" s="615">
        <v>57.300130674159433</v>
      </c>
      <c r="M10" s="616">
        <v>96.43564356435644</v>
      </c>
    </row>
    <row r="11" spans="1:13" ht="16.5" customHeight="1">
      <c r="A11" s="619" t="s">
        <v>382</v>
      </c>
      <c r="B11" s="620" t="s">
        <v>383</v>
      </c>
      <c r="C11" s="621">
        <v>1</v>
      </c>
      <c r="D11" s="622">
        <v>1520025</v>
      </c>
      <c r="E11" s="621"/>
      <c r="F11" s="621"/>
      <c r="G11" s="621"/>
      <c r="H11" s="621"/>
      <c r="I11" s="623"/>
      <c r="J11" s="623">
        <v>1</v>
      </c>
      <c r="K11" s="624">
        <v>1520025</v>
      </c>
      <c r="L11" s="625">
        <v>7.1485611204378996</v>
      </c>
      <c r="M11" s="626">
        <v>0.19801980198019803</v>
      </c>
    </row>
    <row r="12" spans="1:13" ht="16.5" customHeight="1">
      <c r="A12" s="609" t="s">
        <v>162</v>
      </c>
      <c r="B12" s="610" t="s">
        <v>163</v>
      </c>
      <c r="C12" s="611">
        <v>4</v>
      </c>
      <c r="D12" s="612">
        <v>305750</v>
      </c>
      <c r="E12" s="611"/>
      <c r="F12" s="611"/>
      <c r="G12" s="611">
        <v>1</v>
      </c>
      <c r="H12" s="611">
        <v>-6000</v>
      </c>
      <c r="I12" s="613"/>
      <c r="J12" s="613">
        <v>7</v>
      </c>
      <c r="K12" s="614">
        <v>299750</v>
      </c>
      <c r="L12" s="615">
        <v>1.4097012850783772</v>
      </c>
      <c r="M12" s="616">
        <v>1.386138613861386</v>
      </c>
    </row>
    <row r="13" spans="1:13" ht="15" customHeight="1">
      <c r="A13" s="619" t="s">
        <v>164</v>
      </c>
      <c r="B13" s="620" t="s">
        <v>165</v>
      </c>
      <c r="C13" s="621">
        <v>3</v>
      </c>
      <c r="D13" s="622">
        <v>3793074.56</v>
      </c>
      <c r="E13" s="621">
        <v>1</v>
      </c>
      <c r="F13" s="621">
        <v>65042.64</v>
      </c>
      <c r="G13" s="621"/>
      <c r="H13" s="621"/>
      <c r="I13" s="623">
        <v>1</v>
      </c>
      <c r="J13" s="623">
        <v>5</v>
      </c>
      <c r="K13" s="624">
        <v>3858117.2</v>
      </c>
      <c r="L13" s="625">
        <v>18.14442960741615</v>
      </c>
      <c r="M13" s="626">
        <v>0.99009900990099009</v>
      </c>
    </row>
    <row r="14" spans="1:13" ht="15" thickBot="1">
      <c r="A14" s="744" t="s">
        <v>182</v>
      </c>
      <c r="B14" s="745"/>
      <c r="C14" s="411">
        <v>481</v>
      </c>
      <c r="D14" s="374">
        <v>21196357.509999998</v>
      </c>
      <c r="E14" s="692">
        <v>8</v>
      </c>
      <c r="F14" s="374">
        <v>105015.48</v>
      </c>
      <c r="G14" s="692">
        <v>11</v>
      </c>
      <c r="H14" s="374">
        <v>-38003</v>
      </c>
      <c r="I14" s="411">
        <v>5</v>
      </c>
      <c r="J14" s="411">
        <v>505</v>
      </c>
      <c r="K14" s="374">
        <v>21263369.989999998</v>
      </c>
      <c r="L14" s="411">
        <v>100</v>
      </c>
      <c r="M14" s="617">
        <v>100</v>
      </c>
    </row>
    <row r="15" spans="1:13">
      <c r="A15" s="76"/>
      <c r="B15" s="77"/>
      <c r="C15" s="412"/>
      <c r="D15" s="87"/>
      <c r="E15" s="87"/>
      <c r="F15" s="87"/>
      <c r="G15" s="87"/>
      <c r="H15" s="87"/>
      <c r="I15" s="87"/>
      <c r="J15" s="87"/>
      <c r="K15" s="87"/>
      <c r="L15" s="88"/>
      <c r="M15" s="88"/>
    </row>
    <row r="16" spans="1:13">
      <c r="A16" s="76"/>
      <c r="B16" s="105" t="s">
        <v>183</v>
      </c>
      <c r="C16" s="412"/>
      <c r="D16" s="87"/>
      <c r="E16" s="87"/>
      <c r="F16" s="87"/>
      <c r="G16" s="87"/>
      <c r="H16" s="87"/>
      <c r="I16" s="87"/>
      <c r="J16" s="87"/>
      <c r="K16" s="87"/>
      <c r="L16" s="88"/>
      <c r="M16" s="88"/>
    </row>
    <row r="17" spans="1:13">
      <c r="A17" s="413"/>
      <c r="B17" s="105" t="s">
        <v>184</v>
      </c>
      <c r="C17" s="414">
        <v>1</v>
      </c>
      <c r="D17" s="358">
        <v>3200000</v>
      </c>
      <c r="E17" s="358">
        <v>0</v>
      </c>
      <c r="F17" s="358">
        <v>0</v>
      </c>
      <c r="G17" s="358">
        <v>0</v>
      </c>
      <c r="H17" s="358">
        <v>0</v>
      </c>
      <c r="I17" s="415">
        <v>0</v>
      </c>
      <c r="J17" s="415">
        <v>1</v>
      </c>
      <c r="K17" s="358">
        <v>3200000</v>
      </c>
      <c r="L17" s="84">
        <v>15.049354836533135</v>
      </c>
      <c r="M17" s="84">
        <v>0.19801980198019803</v>
      </c>
    </row>
    <row r="18" spans="1:13">
      <c r="A18" s="413"/>
      <c r="B18" s="105" t="s">
        <v>185</v>
      </c>
      <c r="C18" s="416">
        <v>0</v>
      </c>
      <c r="D18" s="359">
        <v>0</v>
      </c>
      <c r="E18" s="359">
        <v>0</v>
      </c>
      <c r="F18" s="359">
        <v>0</v>
      </c>
      <c r="G18" s="359">
        <v>0</v>
      </c>
      <c r="H18" s="359">
        <v>0</v>
      </c>
      <c r="I18" s="417">
        <v>0</v>
      </c>
      <c r="J18" s="417">
        <v>0</v>
      </c>
      <c r="K18" s="359">
        <v>0</v>
      </c>
      <c r="L18" s="86">
        <v>0</v>
      </c>
      <c r="M18" s="86">
        <v>0</v>
      </c>
    </row>
    <row r="19" spans="1:13">
      <c r="A19" s="413"/>
      <c r="B19" s="105" t="s">
        <v>186</v>
      </c>
      <c r="C19" s="414">
        <v>480</v>
      </c>
      <c r="D19" s="358">
        <v>17996357.509999998</v>
      </c>
      <c r="E19" s="358">
        <v>8</v>
      </c>
      <c r="F19" s="358">
        <v>105015.48</v>
      </c>
      <c r="G19" s="358">
        <v>11</v>
      </c>
      <c r="H19" s="358">
        <v>-38003</v>
      </c>
      <c r="I19" s="415">
        <v>3</v>
      </c>
      <c r="J19" s="415">
        <v>504</v>
      </c>
      <c r="K19" s="358">
        <v>18063369.989999998</v>
      </c>
      <c r="L19" s="84">
        <v>84.950645163466874</v>
      </c>
      <c r="M19" s="84">
        <v>99.801980198019805</v>
      </c>
    </row>
    <row r="20" spans="1:13">
      <c r="A20" s="76"/>
      <c r="B20" s="105"/>
      <c r="C20" s="76"/>
      <c r="D20" s="87"/>
      <c r="E20" s="87"/>
      <c r="F20" s="87"/>
      <c r="G20" s="87"/>
      <c r="H20" s="87"/>
      <c r="I20" s="87"/>
      <c r="J20" s="87"/>
      <c r="K20" s="87"/>
      <c r="L20" s="87"/>
      <c r="M20" s="87"/>
    </row>
    <row r="21" spans="1:13">
      <c r="A21" s="76"/>
      <c r="B21" s="105" t="s">
        <v>187</v>
      </c>
      <c r="C21" s="84">
        <v>0.20790020790020791</v>
      </c>
      <c r="D21" s="84">
        <v>15.096933510818106</v>
      </c>
      <c r="E21" s="84">
        <v>0</v>
      </c>
      <c r="F21" s="84">
        <v>0</v>
      </c>
      <c r="G21" s="84">
        <v>0</v>
      </c>
      <c r="H21" s="84">
        <v>0</v>
      </c>
      <c r="I21" s="84">
        <v>0</v>
      </c>
      <c r="J21" s="84">
        <v>0.19801980198019803</v>
      </c>
      <c r="K21" s="84">
        <v>15.049354836533135</v>
      </c>
      <c r="L21" s="88"/>
      <c r="M21" s="88"/>
    </row>
    <row r="22" spans="1:13">
      <c r="A22" s="76"/>
      <c r="B22" s="105" t="s">
        <v>188</v>
      </c>
      <c r="C22" s="86">
        <v>0</v>
      </c>
      <c r="D22" s="86">
        <v>0</v>
      </c>
      <c r="E22" s="86">
        <v>0</v>
      </c>
      <c r="F22" s="86">
        <v>0</v>
      </c>
      <c r="G22" s="86">
        <v>0</v>
      </c>
      <c r="H22" s="86">
        <v>0</v>
      </c>
      <c r="I22" s="618">
        <v>0</v>
      </c>
      <c r="J22" s="618">
        <v>0</v>
      </c>
      <c r="K22" s="618">
        <v>0</v>
      </c>
      <c r="L22" s="88"/>
      <c r="M22" s="88"/>
    </row>
    <row r="23" spans="1:13">
      <c r="A23" s="76"/>
      <c r="B23" s="105" t="s">
        <v>189</v>
      </c>
      <c r="C23" s="84">
        <v>99.792099792099791</v>
      </c>
      <c r="D23" s="84">
        <v>84.903066489181896</v>
      </c>
      <c r="E23" s="84">
        <v>100</v>
      </c>
      <c r="F23" s="84">
        <v>100</v>
      </c>
      <c r="G23" s="84">
        <v>100</v>
      </c>
      <c r="H23" s="84">
        <v>100</v>
      </c>
      <c r="I23" s="84">
        <v>0</v>
      </c>
      <c r="J23" s="84">
        <v>99.801980198019805</v>
      </c>
      <c r="K23" s="84">
        <v>84.950645163466859</v>
      </c>
      <c r="L23" s="88"/>
      <c r="M23" s="88"/>
    </row>
    <row r="24" spans="1:13">
      <c r="I24" s="418"/>
      <c r="J24" s="418"/>
      <c r="K24" s="418"/>
    </row>
    <row r="150" spans="3:10">
      <c r="C150" s="409">
        <f>SUM(C7:C84)</f>
        <v>1546</v>
      </c>
      <c r="D150" s="409">
        <f>SUM(D7:D84)</f>
        <v>63589176.529999994</v>
      </c>
      <c r="I150" s="409">
        <f>SUM(I7:I84)</f>
        <v>20</v>
      </c>
      <c r="J150" s="409">
        <f>SUM(J7:J84)</f>
        <v>1615</v>
      </c>
    </row>
    <row r="151" spans="3:10">
      <c r="C151" s="409">
        <f>SUM(C85:C89)</f>
        <v>0</v>
      </c>
      <c r="D151" s="409">
        <f>SUM(D85:D89)</f>
        <v>0</v>
      </c>
      <c r="I151" s="409">
        <f>SUM(I85:I89)</f>
        <v>0</v>
      </c>
      <c r="J151" s="409">
        <f>SUM(J85:J89)</f>
        <v>0</v>
      </c>
    </row>
    <row r="152" spans="3:10">
      <c r="C152" s="409">
        <f>SUM(C90:C146)</f>
        <v>0</v>
      </c>
      <c r="D152" s="409">
        <f>SUM(D90:D146)</f>
        <v>0</v>
      </c>
      <c r="I152" s="409">
        <f>SUM(I90:I146)</f>
        <v>0</v>
      </c>
      <c r="J152" s="409">
        <f>SUM(J90:J146)</f>
        <v>0</v>
      </c>
    </row>
  </sheetData>
  <mergeCells count="14">
    <mergeCell ref="K5:K6"/>
    <mergeCell ref="L5:L6"/>
    <mergeCell ref="M5:M6"/>
    <mergeCell ref="A14:B14"/>
    <mergeCell ref="L1:M1"/>
    <mergeCell ref="A2:M2"/>
    <mergeCell ref="A3:M3"/>
    <mergeCell ref="A5:A6"/>
    <mergeCell ref="B5:B6"/>
    <mergeCell ref="C5:D5"/>
    <mergeCell ref="E5:F5"/>
    <mergeCell ref="G5:H5"/>
    <mergeCell ref="I5:I6"/>
    <mergeCell ref="J5:J6"/>
  </mergeCells>
  <pageMargins left="0.7" right="0.7" top="0.75" bottom="0.75" header="0.3" footer="0.3"/>
  <pageSetup paperSize="9" scale="78" fitToHeight="0" orientation="landscape" r:id="rId1"/>
</worksheet>
</file>

<file path=xl/worksheets/sheet15.xml><?xml version="1.0" encoding="utf-8"?>
<worksheet xmlns="http://schemas.openxmlformats.org/spreadsheetml/2006/main" xmlns:r="http://schemas.openxmlformats.org/officeDocument/2006/relationships">
  <sheetPr>
    <tabColor rgb="FF16365C"/>
    <pageSetUpPr fitToPage="1"/>
  </sheetPr>
  <dimension ref="A1:S151"/>
  <sheetViews>
    <sheetView view="pageBreakPreview" zoomScale="110" zoomScaleNormal="85" zoomScaleSheetLayoutView="110" workbookViewId="0">
      <pane ySplit="7" topLeftCell="A8" activePane="bottomLeft" state="frozen"/>
      <selection activeCell="P19" sqref="P19"/>
      <selection pane="bottomLeft" activeCell="L10" sqref="L10"/>
    </sheetView>
  </sheetViews>
  <sheetFormatPr defaultColWidth="4.6640625" defaultRowHeight="13.2"/>
  <cols>
    <col min="1" max="1" width="5.33203125" style="121" customWidth="1"/>
    <col min="2" max="2" width="27.109375" style="122" customWidth="1"/>
    <col min="3" max="3" width="8.5546875" style="122" customWidth="1"/>
    <col min="4" max="4" width="7.33203125" style="121" customWidth="1"/>
    <col min="5" max="5" width="18.88671875" style="126" bestFit="1" customWidth="1"/>
    <col min="6" max="6" width="6.5546875" style="121" customWidth="1"/>
    <col min="7" max="7" width="12.88671875" style="126" customWidth="1"/>
    <col min="8" max="8" width="7.109375" style="121" customWidth="1"/>
    <col min="9" max="9" width="13.109375" style="126" customWidth="1"/>
    <col min="10" max="10" width="7.6640625" style="121" customWidth="1"/>
    <col min="11" max="11" width="8.33203125" style="121" customWidth="1"/>
    <col min="12" max="12" width="15.44140625" style="121" bestFit="1" customWidth="1"/>
    <col min="13" max="13" width="12.33203125" style="126" customWidth="1"/>
    <col min="14" max="14" width="12.109375" style="126" customWidth="1"/>
    <col min="15" max="17" width="9.109375" style="127" customWidth="1"/>
    <col min="18" max="18" width="10.109375" style="127" bestFit="1" customWidth="1"/>
    <col min="19" max="19" width="13.109375" style="127" bestFit="1" customWidth="1"/>
    <col min="20" max="256" width="9.109375" style="127" customWidth="1"/>
    <col min="257" max="257" width="4.6640625" style="127"/>
    <col min="258" max="258" width="5.33203125" style="127" customWidth="1"/>
    <col min="259" max="259" width="27.109375" style="127" customWidth="1"/>
    <col min="260" max="260" width="7.33203125" style="127" customWidth="1"/>
    <col min="261" max="261" width="13.6640625" style="127" customWidth="1"/>
    <col min="262" max="262" width="6.5546875" style="127" customWidth="1"/>
    <col min="263" max="263" width="12.88671875" style="127" customWidth="1"/>
    <col min="264" max="264" width="7.109375" style="127" customWidth="1"/>
    <col min="265" max="265" width="13.109375" style="127" customWidth="1"/>
    <col min="266" max="266" width="7.6640625" style="127" customWidth="1"/>
    <col min="267" max="267" width="8.33203125" style="127" customWidth="1"/>
    <col min="268" max="268" width="13.109375" style="127" customWidth="1"/>
    <col min="269" max="269" width="12.33203125" style="127" customWidth="1"/>
    <col min="270" max="270" width="12.109375" style="127" customWidth="1"/>
    <col min="271" max="273" width="9.109375" style="127" customWidth="1"/>
    <col min="274" max="274" width="10.109375" style="127" bestFit="1" customWidth="1"/>
    <col min="275" max="512" width="9.109375" style="127" customWidth="1"/>
    <col min="513" max="513" width="4.6640625" style="127"/>
    <col min="514" max="514" width="5.33203125" style="127" customWidth="1"/>
    <col min="515" max="515" width="27.109375" style="127" customWidth="1"/>
    <col min="516" max="516" width="7.33203125" style="127" customWidth="1"/>
    <col min="517" max="517" width="13.6640625" style="127" customWidth="1"/>
    <col min="518" max="518" width="6.5546875" style="127" customWidth="1"/>
    <col min="519" max="519" width="12.88671875" style="127" customWidth="1"/>
    <col min="520" max="520" width="7.109375" style="127" customWidth="1"/>
    <col min="521" max="521" width="13.109375" style="127" customWidth="1"/>
    <col min="522" max="522" width="7.6640625" style="127" customWidth="1"/>
    <col min="523" max="523" width="8.33203125" style="127" customWidth="1"/>
    <col min="524" max="524" width="13.109375" style="127" customWidth="1"/>
    <col min="525" max="525" width="12.33203125" style="127" customWidth="1"/>
    <col min="526" max="526" width="12.109375" style="127" customWidth="1"/>
    <col min="527" max="529" width="9.109375" style="127" customWidth="1"/>
    <col min="530" max="530" width="10.109375" style="127" bestFit="1" customWidth="1"/>
    <col min="531" max="768" width="9.109375" style="127" customWidth="1"/>
    <col min="769" max="769" width="4.6640625" style="127"/>
    <col min="770" max="770" width="5.33203125" style="127" customWidth="1"/>
    <col min="771" max="771" width="27.109375" style="127" customWidth="1"/>
    <col min="772" max="772" width="7.33203125" style="127" customWidth="1"/>
    <col min="773" max="773" width="13.6640625" style="127" customWidth="1"/>
    <col min="774" max="774" width="6.5546875" style="127" customWidth="1"/>
    <col min="775" max="775" width="12.88671875" style="127" customWidth="1"/>
    <col min="776" max="776" width="7.109375" style="127" customWidth="1"/>
    <col min="777" max="777" width="13.109375" style="127" customWidth="1"/>
    <col min="778" max="778" width="7.6640625" style="127" customWidth="1"/>
    <col min="779" max="779" width="8.33203125" style="127" customWidth="1"/>
    <col min="780" max="780" width="13.109375" style="127" customWidth="1"/>
    <col min="781" max="781" width="12.33203125" style="127" customWidth="1"/>
    <col min="782" max="782" width="12.109375" style="127" customWidth="1"/>
    <col min="783" max="785" width="9.109375" style="127" customWidth="1"/>
    <col min="786" max="786" width="10.109375" style="127" bestFit="1" customWidth="1"/>
    <col min="787" max="1024" width="9.109375" style="127" customWidth="1"/>
    <col min="1025" max="1025" width="4.6640625" style="127"/>
    <col min="1026" max="1026" width="5.33203125" style="127" customWidth="1"/>
    <col min="1027" max="1027" width="27.109375" style="127" customWidth="1"/>
    <col min="1028" max="1028" width="7.33203125" style="127" customWidth="1"/>
    <col min="1029" max="1029" width="13.6640625" style="127" customWidth="1"/>
    <col min="1030" max="1030" width="6.5546875" style="127" customWidth="1"/>
    <col min="1031" max="1031" width="12.88671875" style="127" customWidth="1"/>
    <col min="1032" max="1032" width="7.109375" style="127" customWidth="1"/>
    <col min="1033" max="1033" width="13.109375" style="127" customWidth="1"/>
    <col min="1034" max="1034" width="7.6640625" style="127" customWidth="1"/>
    <col min="1035" max="1035" width="8.33203125" style="127" customWidth="1"/>
    <col min="1036" max="1036" width="13.109375" style="127" customWidth="1"/>
    <col min="1037" max="1037" width="12.33203125" style="127" customWidth="1"/>
    <col min="1038" max="1038" width="12.109375" style="127" customWidth="1"/>
    <col min="1039" max="1041" width="9.109375" style="127" customWidth="1"/>
    <col min="1042" max="1042" width="10.109375" style="127" bestFit="1" customWidth="1"/>
    <col min="1043" max="1280" width="9.109375" style="127" customWidth="1"/>
    <col min="1281" max="1281" width="4.6640625" style="127"/>
    <col min="1282" max="1282" width="5.33203125" style="127" customWidth="1"/>
    <col min="1283" max="1283" width="27.109375" style="127" customWidth="1"/>
    <col min="1284" max="1284" width="7.33203125" style="127" customWidth="1"/>
    <col min="1285" max="1285" width="13.6640625" style="127" customWidth="1"/>
    <col min="1286" max="1286" width="6.5546875" style="127" customWidth="1"/>
    <col min="1287" max="1287" width="12.88671875" style="127" customWidth="1"/>
    <col min="1288" max="1288" width="7.109375" style="127" customWidth="1"/>
    <col min="1289" max="1289" width="13.109375" style="127" customWidth="1"/>
    <col min="1290" max="1290" width="7.6640625" style="127" customWidth="1"/>
    <col min="1291" max="1291" width="8.33203125" style="127" customWidth="1"/>
    <col min="1292" max="1292" width="13.109375" style="127" customWidth="1"/>
    <col min="1293" max="1293" width="12.33203125" style="127" customWidth="1"/>
    <col min="1294" max="1294" width="12.109375" style="127" customWidth="1"/>
    <col min="1295" max="1297" width="9.109375" style="127" customWidth="1"/>
    <col min="1298" max="1298" width="10.109375" style="127" bestFit="1" customWidth="1"/>
    <col min="1299" max="1536" width="9.109375" style="127" customWidth="1"/>
    <col min="1537" max="1537" width="4.6640625" style="127"/>
    <col min="1538" max="1538" width="5.33203125" style="127" customWidth="1"/>
    <col min="1539" max="1539" width="27.109375" style="127" customWidth="1"/>
    <col min="1540" max="1540" width="7.33203125" style="127" customWidth="1"/>
    <col min="1541" max="1541" width="13.6640625" style="127" customWidth="1"/>
    <col min="1542" max="1542" width="6.5546875" style="127" customWidth="1"/>
    <col min="1543" max="1543" width="12.88671875" style="127" customWidth="1"/>
    <col min="1544" max="1544" width="7.109375" style="127" customWidth="1"/>
    <col min="1545" max="1545" width="13.109375" style="127" customWidth="1"/>
    <col min="1546" max="1546" width="7.6640625" style="127" customWidth="1"/>
    <col min="1547" max="1547" width="8.33203125" style="127" customWidth="1"/>
    <col min="1548" max="1548" width="13.109375" style="127" customWidth="1"/>
    <col min="1549" max="1549" width="12.33203125" style="127" customWidth="1"/>
    <col min="1550" max="1550" width="12.109375" style="127" customWidth="1"/>
    <col min="1551" max="1553" width="9.109375" style="127" customWidth="1"/>
    <col min="1554" max="1554" width="10.109375" style="127" bestFit="1" customWidth="1"/>
    <col min="1555" max="1792" width="9.109375" style="127" customWidth="1"/>
    <col min="1793" max="1793" width="4.6640625" style="127"/>
    <col min="1794" max="1794" width="5.33203125" style="127" customWidth="1"/>
    <col min="1795" max="1795" width="27.109375" style="127" customWidth="1"/>
    <col min="1796" max="1796" width="7.33203125" style="127" customWidth="1"/>
    <col min="1797" max="1797" width="13.6640625" style="127" customWidth="1"/>
    <col min="1798" max="1798" width="6.5546875" style="127" customWidth="1"/>
    <col min="1799" max="1799" width="12.88671875" style="127" customWidth="1"/>
    <col min="1800" max="1800" width="7.109375" style="127" customWidth="1"/>
    <col min="1801" max="1801" width="13.109375" style="127" customWidth="1"/>
    <col min="1802" max="1802" width="7.6640625" style="127" customWidth="1"/>
    <col min="1803" max="1803" width="8.33203125" style="127" customWidth="1"/>
    <col min="1804" max="1804" width="13.109375" style="127" customWidth="1"/>
    <col min="1805" max="1805" width="12.33203125" style="127" customWidth="1"/>
    <col min="1806" max="1806" width="12.109375" style="127" customWidth="1"/>
    <col min="1807" max="1809" width="9.109375" style="127" customWidth="1"/>
    <col min="1810" max="1810" width="10.109375" style="127" bestFit="1" customWidth="1"/>
    <col min="1811" max="2048" width="9.109375" style="127" customWidth="1"/>
    <col min="2049" max="2049" width="4.6640625" style="127"/>
    <col min="2050" max="2050" width="5.33203125" style="127" customWidth="1"/>
    <col min="2051" max="2051" width="27.109375" style="127" customWidth="1"/>
    <col min="2052" max="2052" width="7.33203125" style="127" customWidth="1"/>
    <col min="2053" max="2053" width="13.6640625" style="127" customWidth="1"/>
    <col min="2054" max="2054" width="6.5546875" style="127" customWidth="1"/>
    <col min="2055" max="2055" width="12.88671875" style="127" customWidth="1"/>
    <col min="2056" max="2056" width="7.109375" style="127" customWidth="1"/>
    <col min="2057" max="2057" width="13.109375" style="127" customWidth="1"/>
    <col min="2058" max="2058" width="7.6640625" style="127" customWidth="1"/>
    <col min="2059" max="2059" width="8.33203125" style="127" customWidth="1"/>
    <col min="2060" max="2060" width="13.109375" style="127" customWidth="1"/>
    <col min="2061" max="2061" width="12.33203125" style="127" customWidth="1"/>
    <col min="2062" max="2062" width="12.109375" style="127" customWidth="1"/>
    <col min="2063" max="2065" width="9.109375" style="127" customWidth="1"/>
    <col min="2066" max="2066" width="10.109375" style="127" bestFit="1" customWidth="1"/>
    <col min="2067" max="2304" width="9.109375" style="127" customWidth="1"/>
    <col min="2305" max="2305" width="4.6640625" style="127"/>
    <col min="2306" max="2306" width="5.33203125" style="127" customWidth="1"/>
    <col min="2307" max="2307" width="27.109375" style="127" customWidth="1"/>
    <col min="2308" max="2308" width="7.33203125" style="127" customWidth="1"/>
    <col min="2309" max="2309" width="13.6640625" style="127" customWidth="1"/>
    <col min="2310" max="2310" width="6.5546875" style="127" customWidth="1"/>
    <col min="2311" max="2311" width="12.88671875" style="127" customWidth="1"/>
    <col min="2312" max="2312" width="7.109375" style="127" customWidth="1"/>
    <col min="2313" max="2313" width="13.109375" style="127" customWidth="1"/>
    <col min="2314" max="2314" width="7.6640625" style="127" customWidth="1"/>
    <col min="2315" max="2315" width="8.33203125" style="127" customWidth="1"/>
    <col min="2316" max="2316" width="13.109375" style="127" customWidth="1"/>
    <col min="2317" max="2317" width="12.33203125" style="127" customWidth="1"/>
    <col min="2318" max="2318" width="12.109375" style="127" customWidth="1"/>
    <col min="2319" max="2321" width="9.109375" style="127" customWidth="1"/>
    <col min="2322" max="2322" width="10.109375" style="127" bestFit="1" customWidth="1"/>
    <col min="2323" max="2560" width="9.109375" style="127" customWidth="1"/>
    <col min="2561" max="2561" width="4.6640625" style="127"/>
    <col min="2562" max="2562" width="5.33203125" style="127" customWidth="1"/>
    <col min="2563" max="2563" width="27.109375" style="127" customWidth="1"/>
    <col min="2564" max="2564" width="7.33203125" style="127" customWidth="1"/>
    <col min="2565" max="2565" width="13.6640625" style="127" customWidth="1"/>
    <col min="2566" max="2566" width="6.5546875" style="127" customWidth="1"/>
    <col min="2567" max="2567" width="12.88671875" style="127" customWidth="1"/>
    <col min="2568" max="2568" width="7.109375" style="127" customWidth="1"/>
    <col min="2569" max="2569" width="13.109375" style="127" customWidth="1"/>
    <col min="2570" max="2570" width="7.6640625" style="127" customWidth="1"/>
    <col min="2571" max="2571" width="8.33203125" style="127" customWidth="1"/>
    <col min="2572" max="2572" width="13.109375" style="127" customWidth="1"/>
    <col min="2573" max="2573" width="12.33203125" style="127" customWidth="1"/>
    <col min="2574" max="2574" width="12.109375" style="127" customWidth="1"/>
    <col min="2575" max="2577" width="9.109375" style="127" customWidth="1"/>
    <col min="2578" max="2578" width="10.109375" style="127" bestFit="1" customWidth="1"/>
    <col min="2579" max="2816" width="9.109375" style="127" customWidth="1"/>
    <col min="2817" max="2817" width="4.6640625" style="127"/>
    <col min="2818" max="2818" width="5.33203125" style="127" customWidth="1"/>
    <col min="2819" max="2819" width="27.109375" style="127" customWidth="1"/>
    <col min="2820" max="2820" width="7.33203125" style="127" customWidth="1"/>
    <col min="2821" max="2821" width="13.6640625" style="127" customWidth="1"/>
    <col min="2822" max="2822" width="6.5546875" style="127" customWidth="1"/>
    <col min="2823" max="2823" width="12.88671875" style="127" customWidth="1"/>
    <col min="2824" max="2824" width="7.109375" style="127" customWidth="1"/>
    <col min="2825" max="2825" width="13.109375" style="127" customWidth="1"/>
    <col min="2826" max="2826" width="7.6640625" style="127" customWidth="1"/>
    <col min="2827" max="2827" width="8.33203125" style="127" customWidth="1"/>
    <col min="2828" max="2828" width="13.109375" style="127" customWidth="1"/>
    <col min="2829" max="2829" width="12.33203125" style="127" customWidth="1"/>
    <col min="2830" max="2830" width="12.109375" style="127" customWidth="1"/>
    <col min="2831" max="2833" width="9.109375" style="127" customWidth="1"/>
    <col min="2834" max="2834" width="10.109375" style="127" bestFit="1" customWidth="1"/>
    <col min="2835" max="3072" width="9.109375" style="127" customWidth="1"/>
    <col min="3073" max="3073" width="4.6640625" style="127"/>
    <col min="3074" max="3074" width="5.33203125" style="127" customWidth="1"/>
    <col min="3075" max="3075" width="27.109375" style="127" customWidth="1"/>
    <col min="3076" max="3076" width="7.33203125" style="127" customWidth="1"/>
    <col min="3077" max="3077" width="13.6640625" style="127" customWidth="1"/>
    <col min="3078" max="3078" width="6.5546875" style="127" customWidth="1"/>
    <col min="3079" max="3079" width="12.88671875" style="127" customWidth="1"/>
    <col min="3080" max="3080" width="7.109375" style="127" customWidth="1"/>
    <col min="3081" max="3081" width="13.109375" style="127" customWidth="1"/>
    <col min="3082" max="3082" width="7.6640625" style="127" customWidth="1"/>
    <col min="3083" max="3083" width="8.33203125" style="127" customWidth="1"/>
    <col min="3084" max="3084" width="13.109375" style="127" customWidth="1"/>
    <col min="3085" max="3085" width="12.33203125" style="127" customWidth="1"/>
    <col min="3086" max="3086" width="12.109375" style="127" customWidth="1"/>
    <col min="3087" max="3089" width="9.109375" style="127" customWidth="1"/>
    <col min="3090" max="3090" width="10.109375" style="127" bestFit="1" customWidth="1"/>
    <col min="3091" max="3328" width="9.109375" style="127" customWidth="1"/>
    <col min="3329" max="3329" width="4.6640625" style="127"/>
    <col min="3330" max="3330" width="5.33203125" style="127" customWidth="1"/>
    <col min="3331" max="3331" width="27.109375" style="127" customWidth="1"/>
    <col min="3332" max="3332" width="7.33203125" style="127" customWidth="1"/>
    <col min="3333" max="3333" width="13.6640625" style="127" customWidth="1"/>
    <col min="3334" max="3334" width="6.5546875" style="127" customWidth="1"/>
    <col min="3335" max="3335" width="12.88671875" style="127" customWidth="1"/>
    <col min="3336" max="3336" width="7.109375" style="127" customWidth="1"/>
    <col min="3337" max="3337" width="13.109375" style="127" customWidth="1"/>
    <col min="3338" max="3338" width="7.6640625" style="127" customWidth="1"/>
    <col min="3339" max="3339" width="8.33203125" style="127" customWidth="1"/>
    <col min="3340" max="3340" width="13.109375" style="127" customWidth="1"/>
    <col min="3341" max="3341" width="12.33203125" style="127" customWidth="1"/>
    <col min="3342" max="3342" width="12.109375" style="127" customWidth="1"/>
    <col min="3343" max="3345" width="9.109375" style="127" customWidth="1"/>
    <col min="3346" max="3346" width="10.109375" style="127" bestFit="1" customWidth="1"/>
    <col min="3347" max="3584" width="9.109375" style="127" customWidth="1"/>
    <col min="3585" max="3585" width="4.6640625" style="127"/>
    <col min="3586" max="3586" width="5.33203125" style="127" customWidth="1"/>
    <col min="3587" max="3587" width="27.109375" style="127" customWidth="1"/>
    <col min="3588" max="3588" width="7.33203125" style="127" customWidth="1"/>
    <col min="3589" max="3589" width="13.6640625" style="127" customWidth="1"/>
    <col min="3590" max="3590" width="6.5546875" style="127" customWidth="1"/>
    <col min="3591" max="3591" width="12.88671875" style="127" customWidth="1"/>
    <col min="3592" max="3592" width="7.109375" style="127" customWidth="1"/>
    <col min="3593" max="3593" width="13.109375" style="127" customWidth="1"/>
    <col min="3594" max="3594" width="7.6640625" style="127" customWidth="1"/>
    <col min="3595" max="3595" width="8.33203125" style="127" customWidth="1"/>
    <col min="3596" max="3596" width="13.109375" style="127" customWidth="1"/>
    <col min="3597" max="3597" width="12.33203125" style="127" customWidth="1"/>
    <col min="3598" max="3598" width="12.109375" style="127" customWidth="1"/>
    <col min="3599" max="3601" width="9.109375" style="127" customWidth="1"/>
    <col min="3602" max="3602" width="10.109375" style="127" bestFit="1" customWidth="1"/>
    <col min="3603" max="3840" width="9.109375" style="127" customWidth="1"/>
    <col min="3841" max="3841" width="4.6640625" style="127"/>
    <col min="3842" max="3842" width="5.33203125" style="127" customWidth="1"/>
    <col min="3843" max="3843" width="27.109375" style="127" customWidth="1"/>
    <col min="3844" max="3844" width="7.33203125" style="127" customWidth="1"/>
    <col min="3845" max="3845" width="13.6640625" style="127" customWidth="1"/>
    <col min="3846" max="3846" width="6.5546875" style="127" customWidth="1"/>
    <col min="3847" max="3847" width="12.88671875" style="127" customWidth="1"/>
    <col min="3848" max="3848" width="7.109375" style="127" customWidth="1"/>
    <col min="3849" max="3849" width="13.109375" style="127" customWidth="1"/>
    <col min="3850" max="3850" width="7.6640625" style="127" customWidth="1"/>
    <col min="3851" max="3851" width="8.33203125" style="127" customWidth="1"/>
    <col min="3852" max="3852" width="13.109375" style="127" customWidth="1"/>
    <col min="3853" max="3853" width="12.33203125" style="127" customWidth="1"/>
    <col min="3854" max="3854" width="12.109375" style="127" customWidth="1"/>
    <col min="3855" max="3857" width="9.109375" style="127" customWidth="1"/>
    <col min="3858" max="3858" width="10.109375" style="127" bestFit="1" customWidth="1"/>
    <col min="3859" max="4096" width="9.109375" style="127" customWidth="1"/>
    <col min="4097" max="4097" width="4.6640625" style="127"/>
    <col min="4098" max="4098" width="5.33203125" style="127" customWidth="1"/>
    <col min="4099" max="4099" width="27.109375" style="127" customWidth="1"/>
    <col min="4100" max="4100" width="7.33203125" style="127" customWidth="1"/>
    <col min="4101" max="4101" width="13.6640625" style="127" customWidth="1"/>
    <col min="4102" max="4102" width="6.5546875" style="127" customWidth="1"/>
    <col min="4103" max="4103" width="12.88671875" style="127" customWidth="1"/>
    <col min="4104" max="4104" width="7.109375" style="127" customWidth="1"/>
    <col min="4105" max="4105" width="13.109375" style="127" customWidth="1"/>
    <col min="4106" max="4106" width="7.6640625" style="127" customWidth="1"/>
    <col min="4107" max="4107" width="8.33203125" style="127" customWidth="1"/>
    <col min="4108" max="4108" width="13.109375" style="127" customWidth="1"/>
    <col min="4109" max="4109" width="12.33203125" style="127" customWidth="1"/>
    <col min="4110" max="4110" width="12.109375" style="127" customWidth="1"/>
    <col min="4111" max="4113" width="9.109375" style="127" customWidth="1"/>
    <col min="4114" max="4114" width="10.109375" style="127" bestFit="1" customWidth="1"/>
    <col min="4115" max="4352" width="9.109375" style="127" customWidth="1"/>
    <col min="4353" max="4353" width="4.6640625" style="127"/>
    <col min="4354" max="4354" width="5.33203125" style="127" customWidth="1"/>
    <col min="4355" max="4355" width="27.109375" style="127" customWidth="1"/>
    <col min="4356" max="4356" width="7.33203125" style="127" customWidth="1"/>
    <col min="4357" max="4357" width="13.6640625" style="127" customWidth="1"/>
    <col min="4358" max="4358" width="6.5546875" style="127" customWidth="1"/>
    <col min="4359" max="4359" width="12.88671875" style="127" customWidth="1"/>
    <col min="4360" max="4360" width="7.109375" style="127" customWidth="1"/>
    <col min="4361" max="4361" width="13.109375" style="127" customWidth="1"/>
    <col min="4362" max="4362" width="7.6640625" style="127" customWidth="1"/>
    <col min="4363" max="4363" width="8.33203125" style="127" customWidth="1"/>
    <col min="4364" max="4364" width="13.109375" style="127" customWidth="1"/>
    <col min="4365" max="4365" width="12.33203125" style="127" customWidth="1"/>
    <col min="4366" max="4366" width="12.109375" style="127" customWidth="1"/>
    <col min="4367" max="4369" width="9.109375" style="127" customWidth="1"/>
    <col min="4370" max="4370" width="10.109375" style="127" bestFit="1" customWidth="1"/>
    <col min="4371" max="4608" width="9.109375" style="127" customWidth="1"/>
    <col min="4609" max="4609" width="4.6640625" style="127"/>
    <col min="4610" max="4610" width="5.33203125" style="127" customWidth="1"/>
    <col min="4611" max="4611" width="27.109375" style="127" customWidth="1"/>
    <col min="4612" max="4612" width="7.33203125" style="127" customWidth="1"/>
    <col min="4613" max="4613" width="13.6640625" style="127" customWidth="1"/>
    <col min="4614" max="4614" width="6.5546875" style="127" customWidth="1"/>
    <col min="4615" max="4615" width="12.88671875" style="127" customWidth="1"/>
    <col min="4616" max="4616" width="7.109375" style="127" customWidth="1"/>
    <col min="4617" max="4617" width="13.109375" style="127" customWidth="1"/>
    <col min="4618" max="4618" width="7.6640625" style="127" customWidth="1"/>
    <col min="4619" max="4619" width="8.33203125" style="127" customWidth="1"/>
    <col min="4620" max="4620" width="13.109375" style="127" customWidth="1"/>
    <col min="4621" max="4621" width="12.33203125" style="127" customWidth="1"/>
    <col min="4622" max="4622" width="12.109375" style="127" customWidth="1"/>
    <col min="4623" max="4625" width="9.109375" style="127" customWidth="1"/>
    <col min="4626" max="4626" width="10.109375" style="127" bestFit="1" customWidth="1"/>
    <col min="4627" max="4864" width="9.109375" style="127" customWidth="1"/>
    <col min="4865" max="4865" width="4.6640625" style="127"/>
    <col min="4866" max="4866" width="5.33203125" style="127" customWidth="1"/>
    <col min="4867" max="4867" width="27.109375" style="127" customWidth="1"/>
    <col min="4868" max="4868" width="7.33203125" style="127" customWidth="1"/>
    <col min="4869" max="4869" width="13.6640625" style="127" customWidth="1"/>
    <col min="4870" max="4870" width="6.5546875" style="127" customWidth="1"/>
    <col min="4871" max="4871" width="12.88671875" style="127" customWidth="1"/>
    <col min="4872" max="4872" width="7.109375" style="127" customWidth="1"/>
    <col min="4873" max="4873" width="13.109375" style="127" customWidth="1"/>
    <col min="4874" max="4874" width="7.6640625" style="127" customWidth="1"/>
    <col min="4875" max="4875" width="8.33203125" style="127" customWidth="1"/>
    <col min="4876" max="4876" width="13.109375" style="127" customWidth="1"/>
    <col min="4877" max="4877" width="12.33203125" style="127" customWidth="1"/>
    <col min="4878" max="4878" width="12.109375" style="127" customWidth="1"/>
    <col min="4879" max="4881" width="9.109375" style="127" customWidth="1"/>
    <col min="4882" max="4882" width="10.109375" style="127" bestFit="1" customWidth="1"/>
    <col min="4883" max="5120" width="9.109375" style="127" customWidth="1"/>
    <col min="5121" max="5121" width="4.6640625" style="127"/>
    <col min="5122" max="5122" width="5.33203125" style="127" customWidth="1"/>
    <col min="5123" max="5123" width="27.109375" style="127" customWidth="1"/>
    <col min="5124" max="5124" width="7.33203125" style="127" customWidth="1"/>
    <col min="5125" max="5125" width="13.6640625" style="127" customWidth="1"/>
    <col min="5126" max="5126" width="6.5546875" style="127" customWidth="1"/>
    <col min="5127" max="5127" width="12.88671875" style="127" customWidth="1"/>
    <col min="5128" max="5128" width="7.109375" style="127" customWidth="1"/>
    <col min="5129" max="5129" width="13.109375" style="127" customWidth="1"/>
    <col min="5130" max="5130" width="7.6640625" style="127" customWidth="1"/>
    <col min="5131" max="5131" width="8.33203125" style="127" customWidth="1"/>
    <col min="5132" max="5132" width="13.109375" style="127" customWidth="1"/>
    <col min="5133" max="5133" width="12.33203125" style="127" customWidth="1"/>
    <col min="5134" max="5134" width="12.109375" style="127" customWidth="1"/>
    <col min="5135" max="5137" width="9.109375" style="127" customWidth="1"/>
    <col min="5138" max="5138" width="10.109375" style="127" bestFit="1" customWidth="1"/>
    <col min="5139" max="5376" width="9.109375" style="127" customWidth="1"/>
    <col min="5377" max="5377" width="4.6640625" style="127"/>
    <col min="5378" max="5378" width="5.33203125" style="127" customWidth="1"/>
    <col min="5379" max="5379" width="27.109375" style="127" customWidth="1"/>
    <col min="5380" max="5380" width="7.33203125" style="127" customWidth="1"/>
    <col min="5381" max="5381" width="13.6640625" style="127" customWidth="1"/>
    <col min="5382" max="5382" width="6.5546875" style="127" customWidth="1"/>
    <col min="5383" max="5383" width="12.88671875" style="127" customWidth="1"/>
    <col min="5384" max="5384" width="7.109375" style="127" customWidth="1"/>
    <col min="5385" max="5385" width="13.109375" style="127" customWidth="1"/>
    <col min="5386" max="5386" width="7.6640625" style="127" customWidth="1"/>
    <col min="5387" max="5387" width="8.33203125" style="127" customWidth="1"/>
    <col min="5388" max="5388" width="13.109375" style="127" customWidth="1"/>
    <col min="5389" max="5389" width="12.33203125" style="127" customWidth="1"/>
    <col min="5390" max="5390" width="12.109375" style="127" customWidth="1"/>
    <col min="5391" max="5393" width="9.109375" style="127" customWidth="1"/>
    <col min="5394" max="5394" width="10.109375" style="127" bestFit="1" customWidth="1"/>
    <col min="5395" max="5632" width="9.109375" style="127" customWidth="1"/>
    <col min="5633" max="5633" width="4.6640625" style="127"/>
    <col min="5634" max="5634" width="5.33203125" style="127" customWidth="1"/>
    <col min="5635" max="5635" width="27.109375" style="127" customWidth="1"/>
    <col min="5636" max="5636" width="7.33203125" style="127" customWidth="1"/>
    <col min="5637" max="5637" width="13.6640625" style="127" customWidth="1"/>
    <col min="5638" max="5638" width="6.5546875" style="127" customWidth="1"/>
    <col min="5639" max="5639" width="12.88671875" style="127" customWidth="1"/>
    <col min="5640" max="5640" width="7.109375" style="127" customWidth="1"/>
    <col min="5641" max="5641" width="13.109375" style="127" customWidth="1"/>
    <col min="5642" max="5642" width="7.6640625" style="127" customWidth="1"/>
    <col min="5643" max="5643" width="8.33203125" style="127" customWidth="1"/>
    <col min="5644" max="5644" width="13.109375" style="127" customWidth="1"/>
    <col min="5645" max="5645" width="12.33203125" style="127" customWidth="1"/>
    <col min="5646" max="5646" width="12.109375" style="127" customWidth="1"/>
    <col min="5647" max="5649" width="9.109375" style="127" customWidth="1"/>
    <col min="5650" max="5650" width="10.109375" style="127" bestFit="1" customWidth="1"/>
    <col min="5651" max="5888" width="9.109375" style="127" customWidth="1"/>
    <col min="5889" max="5889" width="4.6640625" style="127"/>
    <col min="5890" max="5890" width="5.33203125" style="127" customWidth="1"/>
    <col min="5891" max="5891" width="27.109375" style="127" customWidth="1"/>
    <col min="5892" max="5892" width="7.33203125" style="127" customWidth="1"/>
    <col min="5893" max="5893" width="13.6640625" style="127" customWidth="1"/>
    <col min="5894" max="5894" width="6.5546875" style="127" customWidth="1"/>
    <col min="5895" max="5895" width="12.88671875" style="127" customWidth="1"/>
    <col min="5896" max="5896" width="7.109375" style="127" customWidth="1"/>
    <col min="5897" max="5897" width="13.109375" style="127" customWidth="1"/>
    <col min="5898" max="5898" width="7.6640625" style="127" customWidth="1"/>
    <col min="5899" max="5899" width="8.33203125" style="127" customWidth="1"/>
    <col min="5900" max="5900" width="13.109375" style="127" customWidth="1"/>
    <col min="5901" max="5901" width="12.33203125" style="127" customWidth="1"/>
    <col min="5902" max="5902" width="12.109375" style="127" customWidth="1"/>
    <col min="5903" max="5905" width="9.109375" style="127" customWidth="1"/>
    <col min="5906" max="5906" width="10.109375" style="127" bestFit="1" customWidth="1"/>
    <col min="5907" max="6144" width="9.109375" style="127" customWidth="1"/>
    <col min="6145" max="6145" width="4.6640625" style="127"/>
    <col min="6146" max="6146" width="5.33203125" style="127" customWidth="1"/>
    <col min="6147" max="6147" width="27.109375" style="127" customWidth="1"/>
    <col min="6148" max="6148" width="7.33203125" style="127" customWidth="1"/>
    <col min="6149" max="6149" width="13.6640625" style="127" customWidth="1"/>
    <col min="6150" max="6150" width="6.5546875" style="127" customWidth="1"/>
    <col min="6151" max="6151" width="12.88671875" style="127" customWidth="1"/>
    <col min="6152" max="6152" width="7.109375" style="127" customWidth="1"/>
    <col min="6153" max="6153" width="13.109375" style="127" customWidth="1"/>
    <col min="6154" max="6154" width="7.6640625" style="127" customWidth="1"/>
    <col min="6155" max="6155" width="8.33203125" style="127" customWidth="1"/>
    <col min="6156" max="6156" width="13.109375" style="127" customWidth="1"/>
    <col min="6157" max="6157" width="12.33203125" style="127" customWidth="1"/>
    <col min="6158" max="6158" width="12.109375" style="127" customWidth="1"/>
    <col min="6159" max="6161" width="9.109375" style="127" customWidth="1"/>
    <col min="6162" max="6162" width="10.109375" style="127" bestFit="1" customWidth="1"/>
    <col min="6163" max="6400" width="9.109375" style="127" customWidth="1"/>
    <col min="6401" max="6401" width="4.6640625" style="127"/>
    <col min="6402" max="6402" width="5.33203125" style="127" customWidth="1"/>
    <col min="6403" max="6403" width="27.109375" style="127" customWidth="1"/>
    <col min="6404" max="6404" width="7.33203125" style="127" customWidth="1"/>
    <col min="6405" max="6405" width="13.6640625" style="127" customWidth="1"/>
    <col min="6406" max="6406" width="6.5546875" style="127" customWidth="1"/>
    <col min="6407" max="6407" width="12.88671875" style="127" customWidth="1"/>
    <col min="6408" max="6408" width="7.109375" style="127" customWidth="1"/>
    <col min="6409" max="6409" width="13.109375" style="127" customWidth="1"/>
    <col min="6410" max="6410" width="7.6640625" style="127" customWidth="1"/>
    <col min="6411" max="6411" width="8.33203125" style="127" customWidth="1"/>
    <col min="6412" max="6412" width="13.109375" style="127" customWidth="1"/>
    <col min="6413" max="6413" width="12.33203125" style="127" customWidth="1"/>
    <col min="6414" max="6414" width="12.109375" style="127" customWidth="1"/>
    <col min="6415" max="6417" width="9.109375" style="127" customWidth="1"/>
    <col min="6418" max="6418" width="10.109375" style="127" bestFit="1" customWidth="1"/>
    <col min="6419" max="6656" width="9.109375" style="127" customWidth="1"/>
    <col min="6657" max="6657" width="4.6640625" style="127"/>
    <col min="6658" max="6658" width="5.33203125" style="127" customWidth="1"/>
    <col min="6659" max="6659" width="27.109375" style="127" customWidth="1"/>
    <col min="6660" max="6660" width="7.33203125" style="127" customWidth="1"/>
    <col min="6661" max="6661" width="13.6640625" style="127" customWidth="1"/>
    <col min="6662" max="6662" width="6.5546875" style="127" customWidth="1"/>
    <col min="6663" max="6663" width="12.88671875" style="127" customWidth="1"/>
    <col min="6664" max="6664" width="7.109375" style="127" customWidth="1"/>
    <col min="6665" max="6665" width="13.109375" style="127" customWidth="1"/>
    <col min="6666" max="6666" width="7.6640625" style="127" customWidth="1"/>
    <col min="6667" max="6667" width="8.33203125" style="127" customWidth="1"/>
    <col min="6668" max="6668" width="13.109375" style="127" customWidth="1"/>
    <col min="6669" max="6669" width="12.33203125" style="127" customWidth="1"/>
    <col min="6670" max="6670" width="12.109375" style="127" customWidth="1"/>
    <col min="6671" max="6673" width="9.109375" style="127" customWidth="1"/>
    <col min="6674" max="6674" width="10.109375" style="127" bestFit="1" customWidth="1"/>
    <col min="6675" max="6912" width="9.109375" style="127" customWidth="1"/>
    <col min="6913" max="6913" width="4.6640625" style="127"/>
    <col min="6914" max="6914" width="5.33203125" style="127" customWidth="1"/>
    <col min="6915" max="6915" width="27.109375" style="127" customWidth="1"/>
    <col min="6916" max="6916" width="7.33203125" style="127" customWidth="1"/>
    <col min="6917" max="6917" width="13.6640625" style="127" customWidth="1"/>
    <col min="6918" max="6918" width="6.5546875" style="127" customWidth="1"/>
    <col min="6919" max="6919" width="12.88671875" style="127" customWidth="1"/>
    <col min="6920" max="6920" width="7.109375" style="127" customWidth="1"/>
    <col min="6921" max="6921" width="13.109375" style="127" customWidth="1"/>
    <col min="6922" max="6922" width="7.6640625" style="127" customWidth="1"/>
    <col min="6923" max="6923" width="8.33203125" style="127" customWidth="1"/>
    <col min="6924" max="6924" width="13.109375" style="127" customWidth="1"/>
    <col min="6925" max="6925" width="12.33203125" style="127" customWidth="1"/>
    <col min="6926" max="6926" width="12.109375" style="127" customWidth="1"/>
    <col min="6927" max="6929" width="9.109375" style="127" customWidth="1"/>
    <col min="6930" max="6930" width="10.109375" style="127" bestFit="1" customWidth="1"/>
    <col min="6931" max="7168" width="9.109375" style="127" customWidth="1"/>
    <col min="7169" max="7169" width="4.6640625" style="127"/>
    <col min="7170" max="7170" width="5.33203125" style="127" customWidth="1"/>
    <col min="7171" max="7171" width="27.109375" style="127" customWidth="1"/>
    <col min="7172" max="7172" width="7.33203125" style="127" customWidth="1"/>
    <col min="7173" max="7173" width="13.6640625" style="127" customWidth="1"/>
    <col min="7174" max="7174" width="6.5546875" style="127" customWidth="1"/>
    <col min="7175" max="7175" width="12.88671875" style="127" customWidth="1"/>
    <col min="7176" max="7176" width="7.109375" style="127" customWidth="1"/>
    <col min="7177" max="7177" width="13.109375" style="127" customWidth="1"/>
    <col min="7178" max="7178" width="7.6640625" style="127" customWidth="1"/>
    <col min="7179" max="7179" width="8.33203125" style="127" customWidth="1"/>
    <col min="7180" max="7180" width="13.109375" style="127" customWidth="1"/>
    <col min="7181" max="7181" width="12.33203125" style="127" customWidth="1"/>
    <col min="7182" max="7182" width="12.109375" style="127" customWidth="1"/>
    <col min="7183" max="7185" width="9.109375" style="127" customWidth="1"/>
    <col min="7186" max="7186" width="10.109375" style="127" bestFit="1" customWidth="1"/>
    <col min="7187" max="7424" width="9.109375" style="127" customWidth="1"/>
    <col min="7425" max="7425" width="4.6640625" style="127"/>
    <col min="7426" max="7426" width="5.33203125" style="127" customWidth="1"/>
    <col min="7427" max="7427" width="27.109375" style="127" customWidth="1"/>
    <col min="7428" max="7428" width="7.33203125" style="127" customWidth="1"/>
    <col min="7429" max="7429" width="13.6640625" style="127" customWidth="1"/>
    <col min="7430" max="7430" width="6.5546875" style="127" customWidth="1"/>
    <col min="7431" max="7431" width="12.88671875" style="127" customWidth="1"/>
    <col min="7432" max="7432" width="7.109375" style="127" customWidth="1"/>
    <col min="7433" max="7433" width="13.109375" style="127" customWidth="1"/>
    <col min="7434" max="7434" width="7.6640625" style="127" customWidth="1"/>
    <col min="7435" max="7435" width="8.33203125" style="127" customWidth="1"/>
    <col min="7436" max="7436" width="13.109375" style="127" customWidth="1"/>
    <col min="7437" max="7437" width="12.33203125" style="127" customWidth="1"/>
    <col min="7438" max="7438" width="12.109375" style="127" customWidth="1"/>
    <col min="7439" max="7441" width="9.109375" style="127" customWidth="1"/>
    <col min="7442" max="7442" width="10.109375" style="127" bestFit="1" customWidth="1"/>
    <col min="7443" max="7680" width="9.109375" style="127" customWidth="1"/>
    <col min="7681" max="7681" width="4.6640625" style="127"/>
    <col min="7682" max="7682" width="5.33203125" style="127" customWidth="1"/>
    <col min="7683" max="7683" width="27.109375" style="127" customWidth="1"/>
    <col min="7684" max="7684" width="7.33203125" style="127" customWidth="1"/>
    <col min="7685" max="7685" width="13.6640625" style="127" customWidth="1"/>
    <col min="7686" max="7686" width="6.5546875" style="127" customWidth="1"/>
    <col min="7687" max="7687" width="12.88671875" style="127" customWidth="1"/>
    <col min="7688" max="7688" width="7.109375" style="127" customWidth="1"/>
    <col min="7689" max="7689" width="13.109375" style="127" customWidth="1"/>
    <col min="7690" max="7690" width="7.6640625" style="127" customWidth="1"/>
    <col min="7691" max="7691" width="8.33203125" style="127" customWidth="1"/>
    <col min="7692" max="7692" width="13.109375" style="127" customWidth="1"/>
    <col min="7693" max="7693" width="12.33203125" style="127" customWidth="1"/>
    <col min="7694" max="7694" width="12.109375" style="127" customWidth="1"/>
    <col min="7695" max="7697" width="9.109375" style="127" customWidth="1"/>
    <col min="7698" max="7698" width="10.109375" style="127" bestFit="1" customWidth="1"/>
    <col min="7699" max="7936" width="9.109375" style="127" customWidth="1"/>
    <col min="7937" max="7937" width="4.6640625" style="127"/>
    <col min="7938" max="7938" width="5.33203125" style="127" customWidth="1"/>
    <col min="7939" max="7939" width="27.109375" style="127" customWidth="1"/>
    <col min="7940" max="7940" width="7.33203125" style="127" customWidth="1"/>
    <col min="7941" max="7941" width="13.6640625" style="127" customWidth="1"/>
    <col min="7942" max="7942" width="6.5546875" style="127" customWidth="1"/>
    <col min="7943" max="7943" width="12.88671875" style="127" customWidth="1"/>
    <col min="7944" max="7944" width="7.109375" style="127" customWidth="1"/>
    <col min="7945" max="7945" width="13.109375" style="127" customWidth="1"/>
    <col min="7946" max="7946" width="7.6640625" style="127" customWidth="1"/>
    <col min="7947" max="7947" width="8.33203125" style="127" customWidth="1"/>
    <col min="7948" max="7948" width="13.109375" style="127" customWidth="1"/>
    <col min="7949" max="7949" width="12.33203125" style="127" customWidth="1"/>
    <col min="7950" max="7950" width="12.109375" style="127" customWidth="1"/>
    <col min="7951" max="7953" width="9.109375" style="127" customWidth="1"/>
    <col min="7954" max="7954" width="10.109375" style="127" bestFit="1" customWidth="1"/>
    <col min="7955" max="8192" width="9.109375" style="127" customWidth="1"/>
    <col min="8193" max="8193" width="4.6640625" style="127"/>
    <col min="8194" max="8194" width="5.33203125" style="127" customWidth="1"/>
    <col min="8195" max="8195" width="27.109375" style="127" customWidth="1"/>
    <col min="8196" max="8196" width="7.33203125" style="127" customWidth="1"/>
    <col min="8197" max="8197" width="13.6640625" style="127" customWidth="1"/>
    <col min="8198" max="8198" width="6.5546875" style="127" customWidth="1"/>
    <col min="8199" max="8199" width="12.88671875" style="127" customWidth="1"/>
    <col min="8200" max="8200" width="7.109375" style="127" customWidth="1"/>
    <col min="8201" max="8201" width="13.109375" style="127" customWidth="1"/>
    <col min="8202" max="8202" width="7.6640625" style="127" customWidth="1"/>
    <col min="8203" max="8203" width="8.33203125" style="127" customWidth="1"/>
    <col min="8204" max="8204" width="13.109375" style="127" customWidth="1"/>
    <col min="8205" max="8205" width="12.33203125" style="127" customWidth="1"/>
    <col min="8206" max="8206" width="12.109375" style="127" customWidth="1"/>
    <col min="8207" max="8209" width="9.109375" style="127" customWidth="1"/>
    <col min="8210" max="8210" width="10.109375" style="127" bestFit="1" customWidth="1"/>
    <col min="8211" max="8448" width="9.109375" style="127" customWidth="1"/>
    <col min="8449" max="8449" width="4.6640625" style="127"/>
    <col min="8450" max="8450" width="5.33203125" style="127" customWidth="1"/>
    <col min="8451" max="8451" width="27.109375" style="127" customWidth="1"/>
    <col min="8452" max="8452" width="7.33203125" style="127" customWidth="1"/>
    <col min="8453" max="8453" width="13.6640625" style="127" customWidth="1"/>
    <col min="8454" max="8454" width="6.5546875" style="127" customWidth="1"/>
    <col min="8455" max="8455" width="12.88671875" style="127" customWidth="1"/>
    <col min="8456" max="8456" width="7.109375" style="127" customWidth="1"/>
    <col min="8457" max="8457" width="13.109375" style="127" customWidth="1"/>
    <col min="8458" max="8458" width="7.6640625" style="127" customWidth="1"/>
    <col min="8459" max="8459" width="8.33203125" style="127" customWidth="1"/>
    <col min="8460" max="8460" width="13.109375" style="127" customWidth="1"/>
    <col min="8461" max="8461" width="12.33203125" style="127" customWidth="1"/>
    <col min="8462" max="8462" width="12.109375" style="127" customWidth="1"/>
    <col min="8463" max="8465" width="9.109375" style="127" customWidth="1"/>
    <col min="8466" max="8466" width="10.109375" style="127" bestFit="1" customWidth="1"/>
    <col min="8467" max="8704" width="9.109375" style="127" customWidth="1"/>
    <col min="8705" max="8705" width="4.6640625" style="127"/>
    <col min="8706" max="8706" width="5.33203125" style="127" customWidth="1"/>
    <col min="8707" max="8707" width="27.109375" style="127" customWidth="1"/>
    <col min="8708" max="8708" width="7.33203125" style="127" customWidth="1"/>
    <col min="8709" max="8709" width="13.6640625" style="127" customWidth="1"/>
    <col min="8710" max="8710" width="6.5546875" style="127" customWidth="1"/>
    <col min="8711" max="8711" width="12.88671875" style="127" customWidth="1"/>
    <col min="8712" max="8712" width="7.109375" style="127" customWidth="1"/>
    <col min="8713" max="8713" width="13.109375" style="127" customWidth="1"/>
    <col min="8714" max="8714" width="7.6640625" style="127" customWidth="1"/>
    <col min="8715" max="8715" width="8.33203125" style="127" customWidth="1"/>
    <col min="8716" max="8716" width="13.109375" style="127" customWidth="1"/>
    <col min="8717" max="8717" width="12.33203125" style="127" customWidth="1"/>
    <col min="8718" max="8718" width="12.109375" style="127" customWidth="1"/>
    <col min="8719" max="8721" width="9.109375" style="127" customWidth="1"/>
    <col min="8722" max="8722" width="10.109375" style="127" bestFit="1" customWidth="1"/>
    <col min="8723" max="8960" width="9.109375" style="127" customWidth="1"/>
    <col min="8961" max="8961" width="4.6640625" style="127"/>
    <col min="8962" max="8962" width="5.33203125" style="127" customWidth="1"/>
    <col min="8963" max="8963" width="27.109375" style="127" customWidth="1"/>
    <col min="8964" max="8964" width="7.33203125" style="127" customWidth="1"/>
    <col min="8965" max="8965" width="13.6640625" style="127" customWidth="1"/>
    <col min="8966" max="8966" width="6.5546875" style="127" customWidth="1"/>
    <col min="8967" max="8967" width="12.88671875" style="127" customWidth="1"/>
    <col min="8968" max="8968" width="7.109375" style="127" customWidth="1"/>
    <col min="8969" max="8969" width="13.109375" style="127" customWidth="1"/>
    <col min="8970" max="8970" width="7.6640625" style="127" customWidth="1"/>
    <col min="8971" max="8971" width="8.33203125" style="127" customWidth="1"/>
    <col min="8972" max="8972" width="13.109375" style="127" customWidth="1"/>
    <col min="8973" max="8973" width="12.33203125" style="127" customWidth="1"/>
    <col min="8974" max="8974" width="12.109375" style="127" customWidth="1"/>
    <col min="8975" max="8977" width="9.109375" style="127" customWidth="1"/>
    <col min="8978" max="8978" width="10.109375" style="127" bestFit="1" customWidth="1"/>
    <col min="8979" max="9216" width="9.109375" style="127" customWidth="1"/>
    <col min="9217" max="9217" width="4.6640625" style="127"/>
    <col min="9218" max="9218" width="5.33203125" style="127" customWidth="1"/>
    <col min="9219" max="9219" width="27.109375" style="127" customWidth="1"/>
    <col min="9220" max="9220" width="7.33203125" style="127" customWidth="1"/>
    <col min="9221" max="9221" width="13.6640625" style="127" customWidth="1"/>
    <col min="9222" max="9222" width="6.5546875" style="127" customWidth="1"/>
    <col min="9223" max="9223" width="12.88671875" style="127" customWidth="1"/>
    <col min="9224" max="9224" width="7.109375" style="127" customWidth="1"/>
    <col min="9225" max="9225" width="13.109375" style="127" customWidth="1"/>
    <col min="9226" max="9226" width="7.6640625" style="127" customWidth="1"/>
    <col min="9227" max="9227" width="8.33203125" style="127" customWidth="1"/>
    <col min="9228" max="9228" width="13.109375" style="127" customWidth="1"/>
    <col min="9229" max="9229" width="12.33203125" style="127" customWidth="1"/>
    <col min="9230" max="9230" width="12.109375" style="127" customWidth="1"/>
    <col min="9231" max="9233" width="9.109375" style="127" customWidth="1"/>
    <col min="9234" max="9234" width="10.109375" style="127" bestFit="1" customWidth="1"/>
    <col min="9235" max="9472" width="9.109375" style="127" customWidth="1"/>
    <col min="9473" max="9473" width="4.6640625" style="127"/>
    <col min="9474" max="9474" width="5.33203125" style="127" customWidth="1"/>
    <col min="9475" max="9475" width="27.109375" style="127" customWidth="1"/>
    <col min="9476" max="9476" width="7.33203125" style="127" customWidth="1"/>
    <col min="9477" max="9477" width="13.6640625" style="127" customWidth="1"/>
    <col min="9478" max="9478" width="6.5546875" style="127" customWidth="1"/>
    <col min="9479" max="9479" width="12.88671875" style="127" customWidth="1"/>
    <col min="9480" max="9480" width="7.109375" style="127" customWidth="1"/>
    <col min="9481" max="9481" width="13.109375" style="127" customWidth="1"/>
    <col min="9482" max="9482" width="7.6640625" style="127" customWidth="1"/>
    <col min="9483" max="9483" width="8.33203125" style="127" customWidth="1"/>
    <col min="9484" max="9484" width="13.109375" style="127" customWidth="1"/>
    <col min="9485" max="9485" width="12.33203125" style="127" customWidth="1"/>
    <col min="9486" max="9486" width="12.109375" style="127" customWidth="1"/>
    <col min="9487" max="9489" width="9.109375" style="127" customWidth="1"/>
    <col min="9490" max="9490" width="10.109375" style="127" bestFit="1" customWidth="1"/>
    <col min="9491" max="9728" width="9.109375" style="127" customWidth="1"/>
    <col min="9729" max="9729" width="4.6640625" style="127"/>
    <col min="9730" max="9730" width="5.33203125" style="127" customWidth="1"/>
    <col min="9731" max="9731" width="27.109375" style="127" customWidth="1"/>
    <col min="9732" max="9732" width="7.33203125" style="127" customWidth="1"/>
    <col min="9733" max="9733" width="13.6640625" style="127" customWidth="1"/>
    <col min="9734" max="9734" width="6.5546875" style="127" customWidth="1"/>
    <col min="9735" max="9735" width="12.88671875" style="127" customWidth="1"/>
    <col min="9736" max="9736" width="7.109375" style="127" customWidth="1"/>
    <col min="9737" max="9737" width="13.109375" style="127" customWidth="1"/>
    <col min="9738" max="9738" width="7.6640625" style="127" customWidth="1"/>
    <col min="9739" max="9739" width="8.33203125" style="127" customWidth="1"/>
    <col min="9740" max="9740" width="13.109375" style="127" customWidth="1"/>
    <col min="9741" max="9741" width="12.33203125" style="127" customWidth="1"/>
    <col min="9742" max="9742" width="12.109375" style="127" customWidth="1"/>
    <col min="9743" max="9745" width="9.109375" style="127" customWidth="1"/>
    <col min="9746" max="9746" width="10.109375" style="127" bestFit="1" customWidth="1"/>
    <col min="9747" max="9984" width="9.109375" style="127" customWidth="1"/>
    <col min="9985" max="9985" width="4.6640625" style="127"/>
    <col min="9986" max="9986" width="5.33203125" style="127" customWidth="1"/>
    <col min="9987" max="9987" width="27.109375" style="127" customWidth="1"/>
    <col min="9988" max="9988" width="7.33203125" style="127" customWidth="1"/>
    <col min="9989" max="9989" width="13.6640625" style="127" customWidth="1"/>
    <col min="9990" max="9990" width="6.5546875" style="127" customWidth="1"/>
    <col min="9991" max="9991" width="12.88671875" style="127" customWidth="1"/>
    <col min="9992" max="9992" width="7.109375" style="127" customWidth="1"/>
    <col min="9993" max="9993" width="13.109375" style="127" customWidth="1"/>
    <col min="9994" max="9994" width="7.6640625" style="127" customWidth="1"/>
    <col min="9995" max="9995" width="8.33203125" style="127" customWidth="1"/>
    <col min="9996" max="9996" width="13.109375" style="127" customWidth="1"/>
    <col min="9997" max="9997" width="12.33203125" style="127" customWidth="1"/>
    <col min="9998" max="9998" width="12.109375" style="127" customWidth="1"/>
    <col min="9999" max="10001" width="9.109375" style="127" customWidth="1"/>
    <col min="10002" max="10002" width="10.109375" style="127" bestFit="1" customWidth="1"/>
    <col min="10003" max="10240" width="9.109375" style="127" customWidth="1"/>
    <col min="10241" max="10241" width="4.6640625" style="127"/>
    <col min="10242" max="10242" width="5.33203125" style="127" customWidth="1"/>
    <col min="10243" max="10243" width="27.109375" style="127" customWidth="1"/>
    <col min="10244" max="10244" width="7.33203125" style="127" customWidth="1"/>
    <col min="10245" max="10245" width="13.6640625" style="127" customWidth="1"/>
    <col min="10246" max="10246" width="6.5546875" style="127" customWidth="1"/>
    <col min="10247" max="10247" width="12.88671875" style="127" customWidth="1"/>
    <col min="10248" max="10248" width="7.109375" style="127" customWidth="1"/>
    <col min="10249" max="10249" width="13.109375" style="127" customWidth="1"/>
    <col min="10250" max="10250" width="7.6640625" style="127" customWidth="1"/>
    <col min="10251" max="10251" width="8.33203125" style="127" customWidth="1"/>
    <col min="10252" max="10252" width="13.109375" style="127" customWidth="1"/>
    <col min="10253" max="10253" width="12.33203125" style="127" customWidth="1"/>
    <col min="10254" max="10254" width="12.109375" style="127" customWidth="1"/>
    <col min="10255" max="10257" width="9.109375" style="127" customWidth="1"/>
    <col min="10258" max="10258" width="10.109375" style="127" bestFit="1" customWidth="1"/>
    <col min="10259" max="10496" width="9.109375" style="127" customWidth="1"/>
    <col min="10497" max="10497" width="4.6640625" style="127"/>
    <col min="10498" max="10498" width="5.33203125" style="127" customWidth="1"/>
    <col min="10499" max="10499" width="27.109375" style="127" customWidth="1"/>
    <col min="10500" max="10500" width="7.33203125" style="127" customWidth="1"/>
    <col min="10501" max="10501" width="13.6640625" style="127" customWidth="1"/>
    <col min="10502" max="10502" width="6.5546875" style="127" customWidth="1"/>
    <col min="10503" max="10503" width="12.88671875" style="127" customWidth="1"/>
    <col min="10504" max="10504" width="7.109375" style="127" customWidth="1"/>
    <col min="10505" max="10505" width="13.109375" style="127" customWidth="1"/>
    <col min="10506" max="10506" width="7.6640625" style="127" customWidth="1"/>
    <col min="10507" max="10507" width="8.33203125" style="127" customWidth="1"/>
    <col min="10508" max="10508" width="13.109375" style="127" customWidth="1"/>
    <col min="10509" max="10509" width="12.33203125" style="127" customWidth="1"/>
    <col min="10510" max="10510" width="12.109375" style="127" customWidth="1"/>
    <col min="10511" max="10513" width="9.109375" style="127" customWidth="1"/>
    <col min="10514" max="10514" width="10.109375" style="127" bestFit="1" customWidth="1"/>
    <col min="10515" max="10752" width="9.109375" style="127" customWidth="1"/>
    <col min="10753" max="10753" width="4.6640625" style="127"/>
    <col min="10754" max="10754" width="5.33203125" style="127" customWidth="1"/>
    <col min="10755" max="10755" width="27.109375" style="127" customWidth="1"/>
    <col min="10756" max="10756" width="7.33203125" style="127" customWidth="1"/>
    <col min="10757" max="10757" width="13.6640625" style="127" customWidth="1"/>
    <col min="10758" max="10758" width="6.5546875" style="127" customWidth="1"/>
    <col min="10759" max="10759" width="12.88671875" style="127" customWidth="1"/>
    <col min="10760" max="10760" width="7.109375" style="127" customWidth="1"/>
    <col min="10761" max="10761" width="13.109375" style="127" customWidth="1"/>
    <col min="10762" max="10762" width="7.6640625" style="127" customWidth="1"/>
    <col min="10763" max="10763" width="8.33203125" style="127" customWidth="1"/>
    <col min="10764" max="10764" width="13.109375" style="127" customWidth="1"/>
    <col min="10765" max="10765" width="12.33203125" style="127" customWidth="1"/>
    <col min="10766" max="10766" width="12.109375" style="127" customWidth="1"/>
    <col min="10767" max="10769" width="9.109375" style="127" customWidth="1"/>
    <col min="10770" max="10770" width="10.109375" style="127" bestFit="1" customWidth="1"/>
    <col min="10771" max="11008" width="9.109375" style="127" customWidth="1"/>
    <col min="11009" max="11009" width="4.6640625" style="127"/>
    <col min="11010" max="11010" width="5.33203125" style="127" customWidth="1"/>
    <col min="11011" max="11011" width="27.109375" style="127" customWidth="1"/>
    <col min="11012" max="11012" width="7.33203125" style="127" customWidth="1"/>
    <col min="11013" max="11013" width="13.6640625" style="127" customWidth="1"/>
    <col min="11014" max="11014" width="6.5546875" style="127" customWidth="1"/>
    <col min="11015" max="11015" width="12.88671875" style="127" customWidth="1"/>
    <col min="11016" max="11016" width="7.109375" style="127" customWidth="1"/>
    <col min="11017" max="11017" width="13.109375" style="127" customWidth="1"/>
    <col min="11018" max="11018" width="7.6640625" style="127" customWidth="1"/>
    <col min="11019" max="11019" width="8.33203125" style="127" customWidth="1"/>
    <col min="11020" max="11020" width="13.109375" style="127" customWidth="1"/>
    <col min="11021" max="11021" width="12.33203125" style="127" customWidth="1"/>
    <col min="11022" max="11022" width="12.109375" style="127" customWidth="1"/>
    <col min="11023" max="11025" width="9.109375" style="127" customWidth="1"/>
    <col min="11026" max="11026" width="10.109375" style="127" bestFit="1" customWidth="1"/>
    <col min="11027" max="11264" width="9.109375" style="127" customWidth="1"/>
    <col min="11265" max="11265" width="4.6640625" style="127"/>
    <col min="11266" max="11266" width="5.33203125" style="127" customWidth="1"/>
    <col min="11267" max="11267" width="27.109375" style="127" customWidth="1"/>
    <col min="11268" max="11268" width="7.33203125" style="127" customWidth="1"/>
    <col min="11269" max="11269" width="13.6640625" style="127" customWidth="1"/>
    <col min="11270" max="11270" width="6.5546875" style="127" customWidth="1"/>
    <col min="11271" max="11271" width="12.88671875" style="127" customWidth="1"/>
    <col min="11272" max="11272" width="7.109375" style="127" customWidth="1"/>
    <col min="11273" max="11273" width="13.109375" style="127" customWidth="1"/>
    <col min="11274" max="11274" width="7.6640625" style="127" customWidth="1"/>
    <col min="11275" max="11275" width="8.33203125" style="127" customWidth="1"/>
    <col min="11276" max="11276" width="13.109375" style="127" customWidth="1"/>
    <col min="11277" max="11277" width="12.33203125" style="127" customWidth="1"/>
    <col min="11278" max="11278" width="12.109375" style="127" customWidth="1"/>
    <col min="11279" max="11281" width="9.109375" style="127" customWidth="1"/>
    <col min="11282" max="11282" width="10.109375" style="127" bestFit="1" customWidth="1"/>
    <col min="11283" max="11520" width="9.109375" style="127" customWidth="1"/>
    <col min="11521" max="11521" width="4.6640625" style="127"/>
    <col min="11522" max="11522" width="5.33203125" style="127" customWidth="1"/>
    <col min="11523" max="11523" width="27.109375" style="127" customWidth="1"/>
    <col min="11524" max="11524" width="7.33203125" style="127" customWidth="1"/>
    <col min="11525" max="11525" width="13.6640625" style="127" customWidth="1"/>
    <col min="11526" max="11526" width="6.5546875" style="127" customWidth="1"/>
    <col min="11527" max="11527" width="12.88671875" style="127" customWidth="1"/>
    <col min="11528" max="11528" width="7.109375" style="127" customWidth="1"/>
    <col min="11529" max="11529" width="13.109375" style="127" customWidth="1"/>
    <col min="11530" max="11530" width="7.6640625" style="127" customWidth="1"/>
    <col min="11531" max="11531" width="8.33203125" style="127" customWidth="1"/>
    <col min="11532" max="11532" width="13.109375" style="127" customWidth="1"/>
    <col min="11533" max="11533" width="12.33203125" style="127" customWidth="1"/>
    <col min="11534" max="11534" width="12.109375" style="127" customWidth="1"/>
    <col min="11535" max="11537" width="9.109375" style="127" customWidth="1"/>
    <col min="11538" max="11538" width="10.109375" style="127" bestFit="1" customWidth="1"/>
    <col min="11539" max="11776" width="9.109375" style="127" customWidth="1"/>
    <col min="11777" max="11777" width="4.6640625" style="127"/>
    <col min="11778" max="11778" width="5.33203125" style="127" customWidth="1"/>
    <col min="11779" max="11779" width="27.109375" style="127" customWidth="1"/>
    <col min="11780" max="11780" width="7.33203125" style="127" customWidth="1"/>
    <col min="11781" max="11781" width="13.6640625" style="127" customWidth="1"/>
    <col min="11782" max="11782" width="6.5546875" style="127" customWidth="1"/>
    <col min="11783" max="11783" width="12.88671875" style="127" customWidth="1"/>
    <col min="11784" max="11784" width="7.109375" style="127" customWidth="1"/>
    <col min="11785" max="11785" width="13.109375" style="127" customWidth="1"/>
    <col min="11786" max="11786" width="7.6640625" style="127" customWidth="1"/>
    <col min="11787" max="11787" width="8.33203125" style="127" customWidth="1"/>
    <col min="11788" max="11788" width="13.109375" style="127" customWidth="1"/>
    <col min="11789" max="11789" width="12.33203125" style="127" customWidth="1"/>
    <col min="11790" max="11790" width="12.109375" style="127" customWidth="1"/>
    <col min="11791" max="11793" width="9.109375" style="127" customWidth="1"/>
    <col min="11794" max="11794" width="10.109375" style="127" bestFit="1" customWidth="1"/>
    <col min="11795" max="12032" width="9.109375" style="127" customWidth="1"/>
    <col min="12033" max="12033" width="4.6640625" style="127"/>
    <col min="12034" max="12034" width="5.33203125" style="127" customWidth="1"/>
    <col min="12035" max="12035" width="27.109375" style="127" customWidth="1"/>
    <col min="12036" max="12036" width="7.33203125" style="127" customWidth="1"/>
    <col min="12037" max="12037" width="13.6640625" style="127" customWidth="1"/>
    <col min="12038" max="12038" width="6.5546875" style="127" customWidth="1"/>
    <col min="12039" max="12039" width="12.88671875" style="127" customWidth="1"/>
    <col min="12040" max="12040" width="7.109375" style="127" customWidth="1"/>
    <col min="12041" max="12041" width="13.109375" style="127" customWidth="1"/>
    <col min="12042" max="12042" width="7.6640625" style="127" customWidth="1"/>
    <col min="12043" max="12043" width="8.33203125" style="127" customWidth="1"/>
    <col min="12044" max="12044" width="13.109375" style="127" customWidth="1"/>
    <col min="12045" max="12045" width="12.33203125" style="127" customWidth="1"/>
    <col min="12046" max="12046" width="12.109375" style="127" customWidth="1"/>
    <col min="12047" max="12049" width="9.109375" style="127" customWidth="1"/>
    <col min="12050" max="12050" width="10.109375" style="127" bestFit="1" customWidth="1"/>
    <col min="12051" max="12288" width="9.109375" style="127" customWidth="1"/>
    <col min="12289" max="12289" width="4.6640625" style="127"/>
    <col min="12290" max="12290" width="5.33203125" style="127" customWidth="1"/>
    <col min="12291" max="12291" width="27.109375" style="127" customWidth="1"/>
    <col min="12292" max="12292" width="7.33203125" style="127" customWidth="1"/>
    <col min="12293" max="12293" width="13.6640625" style="127" customWidth="1"/>
    <col min="12294" max="12294" width="6.5546875" style="127" customWidth="1"/>
    <col min="12295" max="12295" width="12.88671875" style="127" customWidth="1"/>
    <col min="12296" max="12296" width="7.109375" style="127" customWidth="1"/>
    <col min="12297" max="12297" width="13.109375" style="127" customWidth="1"/>
    <col min="12298" max="12298" width="7.6640625" style="127" customWidth="1"/>
    <col min="12299" max="12299" width="8.33203125" style="127" customWidth="1"/>
    <col min="12300" max="12300" width="13.109375" style="127" customWidth="1"/>
    <col min="12301" max="12301" width="12.33203125" style="127" customWidth="1"/>
    <col min="12302" max="12302" width="12.109375" style="127" customWidth="1"/>
    <col min="12303" max="12305" width="9.109375" style="127" customWidth="1"/>
    <col min="12306" max="12306" width="10.109375" style="127" bestFit="1" customWidth="1"/>
    <col min="12307" max="12544" width="9.109375" style="127" customWidth="1"/>
    <col min="12545" max="12545" width="4.6640625" style="127"/>
    <col min="12546" max="12546" width="5.33203125" style="127" customWidth="1"/>
    <col min="12547" max="12547" width="27.109375" style="127" customWidth="1"/>
    <col min="12548" max="12548" width="7.33203125" style="127" customWidth="1"/>
    <col min="12549" max="12549" width="13.6640625" style="127" customWidth="1"/>
    <col min="12550" max="12550" width="6.5546875" style="127" customWidth="1"/>
    <col min="12551" max="12551" width="12.88671875" style="127" customWidth="1"/>
    <col min="12552" max="12552" width="7.109375" style="127" customWidth="1"/>
    <col min="12553" max="12553" width="13.109375" style="127" customWidth="1"/>
    <col min="12554" max="12554" width="7.6640625" style="127" customWidth="1"/>
    <col min="12555" max="12555" width="8.33203125" style="127" customWidth="1"/>
    <col min="12556" max="12556" width="13.109375" style="127" customWidth="1"/>
    <col min="12557" max="12557" width="12.33203125" style="127" customWidth="1"/>
    <col min="12558" max="12558" width="12.109375" style="127" customWidth="1"/>
    <col min="12559" max="12561" width="9.109375" style="127" customWidth="1"/>
    <col min="12562" max="12562" width="10.109375" style="127" bestFit="1" customWidth="1"/>
    <col min="12563" max="12800" width="9.109375" style="127" customWidth="1"/>
    <col min="12801" max="12801" width="4.6640625" style="127"/>
    <col min="12802" max="12802" width="5.33203125" style="127" customWidth="1"/>
    <col min="12803" max="12803" width="27.109375" style="127" customWidth="1"/>
    <col min="12804" max="12804" width="7.33203125" style="127" customWidth="1"/>
    <col min="12805" max="12805" width="13.6640625" style="127" customWidth="1"/>
    <col min="12806" max="12806" width="6.5546875" style="127" customWidth="1"/>
    <col min="12807" max="12807" width="12.88671875" style="127" customWidth="1"/>
    <col min="12808" max="12808" width="7.109375" style="127" customWidth="1"/>
    <col min="12809" max="12809" width="13.109375" style="127" customWidth="1"/>
    <col min="12810" max="12810" width="7.6640625" style="127" customWidth="1"/>
    <col min="12811" max="12811" width="8.33203125" style="127" customWidth="1"/>
    <col min="12812" max="12812" width="13.109375" style="127" customWidth="1"/>
    <col min="12813" max="12813" width="12.33203125" style="127" customWidth="1"/>
    <col min="12814" max="12814" width="12.109375" style="127" customWidth="1"/>
    <col min="12815" max="12817" width="9.109375" style="127" customWidth="1"/>
    <col min="12818" max="12818" width="10.109375" style="127" bestFit="1" customWidth="1"/>
    <col min="12819" max="13056" width="9.109375" style="127" customWidth="1"/>
    <col min="13057" max="13057" width="4.6640625" style="127"/>
    <col min="13058" max="13058" width="5.33203125" style="127" customWidth="1"/>
    <col min="13059" max="13059" width="27.109375" style="127" customWidth="1"/>
    <col min="13060" max="13060" width="7.33203125" style="127" customWidth="1"/>
    <col min="13061" max="13061" width="13.6640625" style="127" customWidth="1"/>
    <col min="13062" max="13062" width="6.5546875" style="127" customWidth="1"/>
    <col min="13063" max="13063" width="12.88671875" style="127" customWidth="1"/>
    <col min="13064" max="13064" width="7.109375" style="127" customWidth="1"/>
    <col min="13065" max="13065" width="13.109375" style="127" customWidth="1"/>
    <col min="13066" max="13066" width="7.6640625" style="127" customWidth="1"/>
    <col min="13067" max="13067" width="8.33203125" style="127" customWidth="1"/>
    <col min="13068" max="13068" width="13.109375" style="127" customWidth="1"/>
    <col min="13069" max="13069" width="12.33203125" style="127" customWidth="1"/>
    <col min="13070" max="13070" width="12.109375" style="127" customWidth="1"/>
    <col min="13071" max="13073" width="9.109375" style="127" customWidth="1"/>
    <col min="13074" max="13074" width="10.109375" style="127" bestFit="1" customWidth="1"/>
    <col min="13075" max="13312" width="9.109375" style="127" customWidth="1"/>
    <col min="13313" max="13313" width="4.6640625" style="127"/>
    <col min="13314" max="13314" width="5.33203125" style="127" customWidth="1"/>
    <col min="13315" max="13315" width="27.109375" style="127" customWidth="1"/>
    <col min="13316" max="13316" width="7.33203125" style="127" customWidth="1"/>
    <col min="13317" max="13317" width="13.6640625" style="127" customWidth="1"/>
    <col min="13318" max="13318" width="6.5546875" style="127" customWidth="1"/>
    <col min="13319" max="13319" width="12.88671875" style="127" customWidth="1"/>
    <col min="13320" max="13320" width="7.109375" style="127" customWidth="1"/>
    <col min="13321" max="13321" width="13.109375" style="127" customWidth="1"/>
    <col min="13322" max="13322" width="7.6640625" style="127" customWidth="1"/>
    <col min="13323" max="13323" width="8.33203125" style="127" customWidth="1"/>
    <col min="13324" max="13324" width="13.109375" style="127" customWidth="1"/>
    <col min="13325" max="13325" width="12.33203125" style="127" customWidth="1"/>
    <col min="13326" max="13326" width="12.109375" style="127" customWidth="1"/>
    <col min="13327" max="13329" width="9.109375" style="127" customWidth="1"/>
    <col min="13330" max="13330" width="10.109375" style="127" bestFit="1" customWidth="1"/>
    <col min="13331" max="13568" width="9.109375" style="127" customWidth="1"/>
    <col min="13569" max="13569" width="4.6640625" style="127"/>
    <col min="13570" max="13570" width="5.33203125" style="127" customWidth="1"/>
    <col min="13571" max="13571" width="27.109375" style="127" customWidth="1"/>
    <col min="13572" max="13572" width="7.33203125" style="127" customWidth="1"/>
    <col min="13573" max="13573" width="13.6640625" style="127" customWidth="1"/>
    <col min="13574" max="13574" width="6.5546875" style="127" customWidth="1"/>
    <col min="13575" max="13575" width="12.88671875" style="127" customWidth="1"/>
    <col min="13576" max="13576" width="7.109375" style="127" customWidth="1"/>
    <col min="13577" max="13577" width="13.109375" style="127" customWidth="1"/>
    <col min="13578" max="13578" width="7.6640625" style="127" customWidth="1"/>
    <col min="13579" max="13579" width="8.33203125" style="127" customWidth="1"/>
    <col min="13580" max="13580" width="13.109375" style="127" customWidth="1"/>
    <col min="13581" max="13581" width="12.33203125" style="127" customWidth="1"/>
    <col min="13582" max="13582" width="12.109375" style="127" customWidth="1"/>
    <col min="13583" max="13585" width="9.109375" style="127" customWidth="1"/>
    <col min="13586" max="13586" width="10.109375" style="127" bestFit="1" customWidth="1"/>
    <col min="13587" max="13824" width="9.109375" style="127" customWidth="1"/>
    <col min="13825" max="13825" width="4.6640625" style="127"/>
    <col min="13826" max="13826" width="5.33203125" style="127" customWidth="1"/>
    <col min="13827" max="13827" width="27.109375" style="127" customWidth="1"/>
    <col min="13828" max="13828" width="7.33203125" style="127" customWidth="1"/>
    <col min="13829" max="13829" width="13.6640625" style="127" customWidth="1"/>
    <col min="13830" max="13830" width="6.5546875" style="127" customWidth="1"/>
    <col min="13831" max="13831" width="12.88671875" style="127" customWidth="1"/>
    <col min="13832" max="13832" width="7.109375" style="127" customWidth="1"/>
    <col min="13833" max="13833" width="13.109375" style="127" customWidth="1"/>
    <col min="13834" max="13834" width="7.6640625" style="127" customWidth="1"/>
    <col min="13835" max="13835" width="8.33203125" style="127" customWidth="1"/>
    <col min="13836" max="13836" width="13.109375" style="127" customWidth="1"/>
    <col min="13837" max="13837" width="12.33203125" style="127" customWidth="1"/>
    <col min="13838" max="13838" width="12.109375" style="127" customWidth="1"/>
    <col min="13839" max="13841" width="9.109375" style="127" customWidth="1"/>
    <col min="13842" max="13842" width="10.109375" style="127" bestFit="1" customWidth="1"/>
    <col min="13843" max="14080" width="9.109375" style="127" customWidth="1"/>
    <col min="14081" max="14081" width="4.6640625" style="127"/>
    <col min="14082" max="14082" width="5.33203125" style="127" customWidth="1"/>
    <col min="14083" max="14083" width="27.109375" style="127" customWidth="1"/>
    <col min="14084" max="14084" width="7.33203125" style="127" customWidth="1"/>
    <col min="14085" max="14085" width="13.6640625" style="127" customWidth="1"/>
    <col min="14086" max="14086" width="6.5546875" style="127" customWidth="1"/>
    <col min="14087" max="14087" width="12.88671875" style="127" customWidth="1"/>
    <col min="14088" max="14088" width="7.109375" style="127" customWidth="1"/>
    <col min="14089" max="14089" width="13.109375" style="127" customWidth="1"/>
    <col min="14090" max="14090" width="7.6640625" style="127" customWidth="1"/>
    <col min="14091" max="14091" width="8.33203125" style="127" customWidth="1"/>
    <col min="14092" max="14092" width="13.109375" style="127" customWidth="1"/>
    <col min="14093" max="14093" width="12.33203125" style="127" customWidth="1"/>
    <col min="14094" max="14094" width="12.109375" style="127" customWidth="1"/>
    <col min="14095" max="14097" width="9.109375" style="127" customWidth="1"/>
    <col min="14098" max="14098" width="10.109375" style="127" bestFit="1" customWidth="1"/>
    <col min="14099" max="14336" width="9.109375" style="127" customWidth="1"/>
    <col min="14337" max="14337" width="4.6640625" style="127"/>
    <col min="14338" max="14338" width="5.33203125" style="127" customWidth="1"/>
    <col min="14339" max="14339" width="27.109375" style="127" customWidth="1"/>
    <col min="14340" max="14340" width="7.33203125" style="127" customWidth="1"/>
    <col min="14341" max="14341" width="13.6640625" style="127" customWidth="1"/>
    <col min="14342" max="14342" width="6.5546875" style="127" customWidth="1"/>
    <col min="14343" max="14343" width="12.88671875" style="127" customWidth="1"/>
    <col min="14344" max="14344" width="7.109375" style="127" customWidth="1"/>
    <col min="14345" max="14345" width="13.109375" style="127" customWidth="1"/>
    <col min="14346" max="14346" width="7.6640625" style="127" customWidth="1"/>
    <col min="14347" max="14347" width="8.33203125" style="127" customWidth="1"/>
    <col min="14348" max="14348" width="13.109375" style="127" customWidth="1"/>
    <col min="14349" max="14349" width="12.33203125" style="127" customWidth="1"/>
    <col min="14350" max="14350" width="12.109375" style="127" customWidth="1"/>
    <col min="14351" max="14353" width="9.109375" style="127" customWidth="1"/>
    <col min="14354" max="14354" width="10.109375" style="127" bestFit="1" customWidth="1"/>
    <col min="14355" max="14592" width="9.109375" style="127" customWidth="1"/>
    <col min="14593" max="14593" width="4.6640625" style="127"/>
    <col min="14594" max="14594" width="5.33203125" style="127" customWidth="1"/>
    <col min="14595" max="14595" width="27.109375" style="127" customWidth="1"/>
    <col min="14596" max="14596" width="7.33203125" style="127" customWidth="1"/>
    <col min="14597" max="14597" width="13.6640625" style="127" customWidth="1"/>
    <col min="14598" max="14598" width="6.5546875" style="127" customWidth="1"/>
    <col min="14599" max="14599" width="12.88671875" style="127" customWidth="1"/>
    <col min="14600" max="14600" width="7.109375" style="127" customWidth="1"/>
    <col min="14601" max="14601" width="13.109375" style="127" customWidth="1"/>
    <col min="14602" max="14602" width="7.6640625" style="127" customWidth="1"/>
    <col min="14603" max="14603" width="8.33203125" style="127" customWidth="1"/>
    <col min="14604" max="14604" width="13.109375" style="127" customWidth="1"/>
    <col min="14605" max="14605" width="12.33203125" style="127" customWidth="1"/>
    <col min="14606" max="14606" width="12.109375" style="127" customWidth="1"/>
    <col min="14607" max="14609" width="9.109375" style="127" customWidth="1"/>
    <col min="14610" max="14610" width="10.109375" style="127" bestFit="1" customWidth="1"/>
    <col min="14611" max="14848" width="9.109375" style="127" customWidth="1"/>
    <col min="14849" max="14849" width="4.6640625" style="127"/>
    <col min="14850" max="14850" width="5.33203125" style="127" customWidth="1"/>
    <col min="14851" max="14851" width="27.109375" style="127" customWidth="1"/>
    <col min="14852" max="14852" width="7.33203125" style="127" customWidth="1"/>
    <col min="14853" max="14853" width="13.6640625" style="127" customWidth="1"/>
    <col min="14854" max="14854" width="6.5546875" style="127" customWidth="1"/>
    <col min="14855" max="14855" width="12.88671875" style="127" customWidth="1"/>
    <col min="14856" max="14856" width="7.109375" style="127" customWidth="1"/>
    <col min="14857" max="14857" width="13.109375" style="127" customWidth="1"/>
    <col min="14858" max="14858" width="7.6640625" style="127" customWidth="1"/>
    <col min="14859" max="14859" width="8.33203125" style="127" customWidth="1"/>
    <col min="14860" max="14860" width="13.109375" style="127" customWidth="1"/>
    <col min="14861" max="14861" width="12.33203125" style="127" customWidth="1"/>
    <col min="14862" max="14862" width="12.109375" style="127" customWidth="1"/>
    <col min="14863" max="14865" width="9.109375" style="127" customWidth="1"/>
    <col min="14866" max="14866" width="10.109375" style="127" bestFit="1" customWidth="1"/>
    <col min="14867" max="15104" width="9.109375" style="127" customWidth="1"/>
    <col min="15105" max="15105" width="4.6640625" style="127"/>
    <col min="15106" max="15106" width="5.33203125" style="127" customWidth="1"/>
    <col min="15107" max="15107" width="27.109375" style="127" customWidth="1"/>
    <col min="15108" max="15108" width="7.33203125" style="127" customWidth="1"/>
    <col min="15109" max="15109" width="13.6640625" style="127" customWidth="1"/>
    <col min="15110" max="15110" width="6.5546875" style="127" customWidth="1"/>
    <col min="15111" max="15111" width="12.88671875" style="127" customWidth="1"/>
    <col min="15112" max="15112" width="7.109375" style="127" customWidth="1"/>
    <col min="15113" max="15113" width="13.109375" style="127" customWidth="1"/>
    <col min="15114" max="15114" width="7.6640625" style="127" customWidth="1"/>
    <col min="15115" max="15115" width="8.33203125" style="127" customWidth="1"/>
    <col min="15116" max="15116" width="13.109375" style="127" customWidth="1"/>
    <col min="15117" max="15117" width="12.33203125" style="127" customWidth="1"/>
    <col min="15118" max="15118" width="12.109375" style="127" customWidth="1"/>
    <col min="15119" max="15121" width="9.109375" style="127" customWidth="1"/>
    <col min="15122" max="15122" width="10.109375" style="127" bestFit="1" customWidth="1"/>
    <col min="15123" max="15360" width="9.109375" style="127" customWidth="1"/>
    <col min="15361" max="15361" width="4.6640625" style="127"/>
    <col min="15362" max="15362" width="5.33203125" style="127" customWidth="1"/>
    <col min="15363" max="15363" width="27.109375" style="127" customWidth="1"/>
    <col min="15364" max="15364" width="7.33203125" style="127" customWidth="1"/>
    <col min="15365" max="15365" width="13.6640625" style="127" customWidth="1"/>
    <col min="15366" max="15366" width="6.5546875" style="127" customWidth="1"/>
    <col min="15367" max="15367" width="12.88671875" style="127" customWidth="1"/>
    <col min="15368" max="15368" width="7.109375" style="127" customWidth="1"/>
    <col min="15369" max="15369" width="13.109375" style="127" customWidth="1"/>
    <col min="15370" max="15370" width="7.6640625" style="127" customWidth="1"/>
    <col min="15371" max="15371" width="8.33203125" style="127" customWidth="1"/>
    <col min="15372" max="15372" width="13.109375" style="127" customWidth="1"/>
    <col min="15373" max="15373" width="12.33203125" style="127" customWidth="1"/>
    <col min="15374" max="15374" width="12.109375" style="127" customWidth="1"/>
    <col min="15375" max="15377" width="9.109375" style="127" customWidth="1"/>
    <col min="15378" max="15378" width="10.109375" style="127" bestFit="1" customWidth="1"/>
    <col min="15379" max="15616" width="9.109375" style="127" customWidth="1"/>
    <col min="15617" max="15617" width="4.6640625" style="127"/>
    <col min="15618" max="15618" width="5.33203125" style="127" customWidth="1"/>
    <col min="15619" max="15619" width="27.109375" style="127" customWidth="1"/>
    <col min="15620" max="15620" width="7.33203125" style="127" customWidth="1"/>
    <col min="15621" max="15621" width="13.6640625" style="127" customWidth="1"/>
    <col min="15622" max="15622" width="6.5546875" style="127" customWidth="1"/>
    <col min="15623" max="15623" width="12.88671875" style="127" customWidth="1"/>
    <col min="15624" max="15624" width="7.109375" style="127" customWidth="1"/>
    <col min="15625" max="15625" width="13.109375" style="127" customWidth="1"/>
    <col min="15626" max="15626" width="7.6640625" style="127" customWidth="1"/>
    <col min="15627" max="15627" width="8.33203125" style="127" customWidth="1"/>
    <col min="15628" max="15628" width="13.109375" style="127" customWidth="1"/>
    <col min="15629" max="15629" width="12.33203125" style="127" customWidth="1"/>
    <col min="15630" max="15630" width="12.109375" style="127" customWidth="1"/>
    <col min="15631" max="15633" width="9.109375" style="127" customWidth="1"/>
    <col min="15634" max="15634" width="10.109375" style="127" bestFit="1" customWidth="1"/>
    <col min="15635" max="15872" width="9.109375" style="127" customWidth="1"/>
    <col min="15873" max="15873" width="4.6640625" style="127"/>
    <col min="15874" max="15874" width="5.33203125" style="127" customWidth="1"/>
    <col min="15875" max="15875" width="27.109375" style="127" customWidth="1"/>
    <col min="15876" max="15876" width="7.33203125" style="127" customWidth="1"/>
    <col min="15877" max="15877" width="13.6640625" style="127" customWidth="1"/>
    <col min="15878" max="15878" width="6.5546875" style="127" customWidth="1"/>
    <col min="15879" max="15879" width="12.88671875" style="127" customWidth="1"/>
    <col min="15880" max="15880" width="7.109375" style="127" customWidth="1"/>
    <col min="15881" max="15881" width="13.109375" style="127" customWidth="1"/>
    <col min="15882" max="15882" width="7.6640625" style="127" customWidth="1"/>
    <col min="15883" max="15883" width="8.33203125" style="127" customWidth="1"/>
    <col min="15884" max="15884" width="13.109375" style="127" customWidth="1"/>
    <col min="15885" max="15885" width="12.33203125" style="127" customWidth="1"/>
    <col min="15886" max="15886" width="12.109375" style="127" customWidth="1"/>
    <col min="15887" max="15889" width="9.109375" style="127" customWidth="1"/>
    <col min="15890" max="15890" width="10.109375" style="127" bestFit="1" customWidth="1"/>
    <col min="15891" max="16128" width="9.109375" style="127" customWidth="1"/>
    <col min="16129" max="16129" width="4.6640625" style="127"/>
    <col min="16130" max="16130" width="5.33203125" style="127" customWidth="1"/>
    <col min="16131" max="16131" width="27.109375" style="127" customWidth="1"/>
    <col min="16132" max="16132" width="7.33203125" style="127" customWidth="1"/>
    <col min="16133" max="16133" width="13.6640625" style="127" customWidth="1"/>
    <col min="16134" max="16134" width="6.5546875" style="127" customWidth="1"/>
    <col min="16135" max="16135" width="12.88671875" style="127" customWidth="1"/>
    <col min="16136" max="16136" width="7.109375" style="127" customWidth="1"/>
    <col min="16137" max="16137" width="13.109375" style="127" customWidth="1"/>
    <col min="16138" max="16138" width="7.6640625" style="127" customWidth="1"/>
    <col min="16139" max="16139" width="8.33203125" style="127" customWidth="1"/>
    <col min="16140" max="16140" width="13.109375" style="127" customWidth="1"/>
    <col min="16141" max="16141" width="12.33203125" style="127" customWidth="1"/>
    <col min="16142" max="16142" width="12.109375" style="127" customWidth="1"/>
    <col min="16143" max="16145" width="9.109375" style="127" customWidth="1"/>
    <col min="16146" max="16146" width="10.109375" style="127" bestFit="1" customWidth="1"/>
    <col min="16147" max="16384" width="9.109375" style="127" customWidth="1"/>
  </cols>
  <sheetData>
    <row r="1" spans="1:19" s="113" customFormat="1" ht="13.8">
      <c r="A1" s="110"/>
      <c r="B1" s="111"/>
      <c r="C1" s="111"/>
      <c r="D1" s="110"/>
      <c r="E1" s="112"/>
      <c r="F1" s="110"/>
      <c r="G1" s="112"/>
      <c r="H1" s="110"/>
      <c r="I1" s="112"/>
      <c r="J1" s="110"/>
      <c r="K1" s="110"/>
      <c r="L1" s="112"/>
      <c r="M1" s="764" t="s">
        <v>319</v>
      </c>
      <c r="N1" s="764"/>
    </row>
    <row r="2" spans="1:19" s="113" customFormat="1" ht="15.75" customHeight="1">
      <c r="A2" s="765" t="s">
        <v>607</v>
      </c>
      <c r="B2" s="765"/>
      <c r="C2" s="765"/>
      <c r="D2" s="765"/>
      <c r="E2" s="765"/>
      <c r="F2" s="765"/>
      <c r="G2" s="765"/>
      <c r="H2" s="765"/>
      <c r="I2" s="765"/>
      <c r="J2" s="765"/>
      <c r="K2" s="765"/>
      <c r="L2" s="765"/>
      <c r="M2" s="765"/>
      <c r="N2" s="765"/>
    </row>
    <row r="3" spans="1:19" s="113" customFormat="1" ht="15.75" customHeight="1">
      <c r="A3" s="765" t="s">
        <v>680</v>
      </c>
      <c r="B3" s="765"/>
      <c r="C3" s="765"/>
      <c r="D3" s="765"/>
      <c r="E3" s="765"/>
      <c r="F3" s="765"/>
      <c r="G3" s="765"/>
      <c r="H3" s="765"/>
      <c r="I3" s="765"/>
      <c r="J3" s="765"/>
      <c r="K3" s="765"/>
      <c r="L3" s="765"/>
      <c r="M3" s="765"/>
      <c r="N3" s="765"/>
    </row>
    <row r="4" spans="1:19" s="113" customFormat="1" ht="16.2" thickBot="1">
      <c r="A4" s="114"/>
      <c r="B4" s="114"/>
      <c r="C4" s="300"/>
      <c r="D4" s="114"/>
      <c r="E4" s="114"/>
      <c r="F4" s="114"/>
      <c r="G4" s="114"/>
      <c r="H4" s="114"/>
      <c r="I4" s="114"/>
      <c r="J4" s="114"/>
      <c r="K4" s="114"/>
      <c r="L4" s="114"/>
      <c r="M4" s="114"/>
      <c r="N4" s="115"/>
    </row>
    <row r="5" spans="1:19" s="113" customFormat="1" ht="30.75" customHeight="1">
      <c r="A5" s="766" t="s">
        <v>11</v>
      </c>
      <c r="B5" s="768" t="s">
        <v>209</v>
      </c>
      <c r="C5" s="776" t="s">
        <v>365</v>
      </c>
      <c r="D5" s="770" t="s">
        <v>320</v>
      </c>
      <c r="E5" s="771"/>
      <c r="F5" s="770" t="s">
        <v>4</v>
      </c>
      <c r="G5" s="772"/>
      <c r="H5" s="773" t="s">
        <v>5</v>
      </c>
      <c r="I5" s="772"/>
      <c r="J5" s="774" t="s">
        <v>6</v>
      </c>
      <c r="K5" s="774" t="s">
        <v>7</v>
      </c>
      <c r="L5" s="756" t="s">
        <v>8</v>
      </c>
      <c r="M5" s="758" t="s">
        <v>9</v>
      </c>
      <c r="N5" s="760" t="s">
        <v>10</v>
      </c>
    </row>
    <row r="6" spans="1:19" s="113" customFormat="1" ht="27.75" customHeight="1" thickBot="1">
      <c r="A6" s="767"/>
      <c r="B6" s="769"/>
      <c r="C6" s="777"/>
      <c r="D6" s="286" t="s">
        <v>11</v>
      </c>
      <c r="E6" s="292" t="s">
        <v>12</v>
      </c>
      <c r="F6" s="293" t="s">
        <v>11</v>
      </c>
      <c r="G6" s="294" t="s">
        <v>12</v>
      </c>
      <c r="H6" s="286" t="s">
        <v>11</v>
      </c>
      <c r="I6" s="295" t="s">
        <v>12</v>
      </c>
      <c r="J6" s="775"/>
      <c r="K6" s="775"/>
      <c r="L6" s="757"/>
      <c r="M6" s="759"/>
      <c r="N6" s="761"/>
    </row>
    <row r="7" spans="1:19" s="117" customFormat="1" ht="24" customHeight="1">
      <c r="A7" s="281">
        <v>1</v>
      </c>
      <c r="B7" s="41">
        <v>2</v>
      </c>
      <c r="C7" s="41">
        <v>3</v>
      </c>
      <c r="D7" s="41">
        <v>4</v>
      </c>
      <c r="E7" s="41">
        <v>5</v>
      </c>
      <c r="F7" s="41">
        <v>6</v>
      </c>
      <c r="G7" s="41">
        <v>7</v>
      </c>
      <c r="H7" s="41">
        <v>8</v>
      </c>
      <c r="I7" s="41">
        <v>9</v>
      </c>
      <c r="J7" s="116">
        <v>10</v>
      </c>
      <c r="K7" s="116" t="s">
        <v>366</v>
      </c>
      <c r="L7" s="116" t="s">
        <v>367</v>
      </c>
      <c r="M7" s="302">
        <v>13</v>
      </c>
      <c r="N7" s="303">
        <v>14</v>
      </c>
    </row>
    <row r="8" spans="1:19" s="119" customFormat="1" ht="33" customHeight="1">
      <c r="A8" s="290">
        <v>1</v>
      </c>
      <c r="B8" s="118" t="s">
        <v>322</v>
      </c>
      <c r="C8" s="550">
        <v>1992</v>
      </c>
      <c r="D8" s="551">
        <v>6085</v>
      </c>
      <c r="E8" s="552">
        <v>7156601513.3219023</v>
      </c>
      <c r="F8" s="551">
        <v>892</v>
      </c>
      <c r="G8" s="552">
        <v>65680836.450000003</v>
      </c>
      <c r="H8" s="551">
        <v>882</v>
      </c>
      <c r="I8" s="553">
        <v>-206769740.58000001</v>
      </c>
      <c r="J8" s="551">
        <v>396</v>
      </c>
      <c r="K8" s="551">
        <f>D8+F8+H8+J8</f>
        <v>8255</v>
      </c>
      <c r="L8" s="552">
        <f>E8+G8+I8</f>
        <v>7015512609.1919022</v>
      </c>
      <c r="M8" s="43">
        <f>L8*100/$L$10</f>
        <v>92.068339409138233</v>
      </c>
      <c r="N8" s="282">
        <f>K8*100/$K$10</f>
        <v>66.983122362869196</v>
      </c>
      <c r="Q8" s="337"/>
      <c r="R8" s="337"/>
      <c r="S8" s="338"/>
    </row>
    <row r="9" spans="1:19" s="119" customFormat="1" ht="33" customHeight="1" thickBot="1">
      <c r="A9" s="291">
        <v>2</v>
      </c>
      <c r="B9" s="120" t="s">
        <v>391</v>
      </c>
      <c r="C9" s="554">
        <v>2470</v>
      </c>
      <c r="D9" s="555">
        <v>3748</v>
      </c>
      <c r="E9" s="556">
        <v>613977642.96779978</v>
      </c>
      <c r="F9" s="555">
        <v>85</v>
      </c>
      <c r="G9" s="556">
        <v>1127723.9099999999</v>
      </c>
      <c r="H9" s="555">
        <v>151</v>
      </c>
      <c r="I9" s="557">
        <v>-10721001.48</v>
      </c>
      <c r="J9" s="555">
        <v>85</v>
      </c>
      <c r="K9" s="558">
        <f>D9+F9+H9+J9</f>
        <v>4069</v>
      </c>
      <c r="L9" s="559">
        <f>E9+G9+I9</f>
        <v>604384365.39779973</v>
      </c>
      <c r="M9" s="590">
        <f>L9*100/$L$10</f>
        <v>7.931660590861771</v>
      </c>
      <c r="N9" s="591">
        <f>K9*100/$K$10</f>
        <v>33.016877637130804</v>
      </c>
      <c r="Q9" s="339"/>
      <c r="R9" s="340"/>
      <c r="S9" s="341"/>
    </row>
    <row r="10" spans="1:19" s="113" customFormat="1" ht="26.25" customHeight="1" thickBot="1">
      <c r="A10" s="762" t="s">
        <v>182</v>
      </c>
      <c r="B10" s="763"/>
      <c r="C10" s="304" t="s">
        <v>609</v>
      </c>
      <c r="D10" s="380">
        <f t="shared" ref="D10:L10" si="0">SUM(D8:D9)</f>
        <v>9833</v>
      </c>
      <c r="E10" s="288">
        <f t="shared" si="0"/>
        <v>7770579156.2897024</v>
      </c>
      <c r="F10" s="380">
        <f t="shared" si="0"/>
        <v>977</v>
      </c>
      <c r="G10" s="287">
        <f t="shared" si="0"/>
        <v>66808560.359999999</v>
      </c>
      <c r="H10" s="530">
        <f t="shared" si="0"/>
        <v>1033</v>
      </c>
      <c r="I10" s="287">
        <f t="shared" si="0"/>
        <v>-217490742.06</v>
      </c>
      <c r="J10" s="530">
        <f t="shared" si="0"/>
        <v>481</v>
      </c>
      <c r="K10" s="380">
        <f t="shared" si="0"/>
        <v>12324</v>
      </c>
      <c r="L10" s="287">
        <f t="shared" si="0"/>
        <v>7619896974.5897017</v>
      </c>
      <c r="M10" s="546">
        <f t="shared" ref="M10" si="1">L10*100/$L$10</f>
        <v>100</v>
      </c>
      <c r="N10" s="289">
        <f t="shared" ref="N10" si="2">SUM(N8:N9)</f>
        <v>100</v>
      </c>
    </row>
    <row r="11" spans="1:19" s="113" customFormat="1" ht="34.5" customHeight="1">
      <c r="A11" s="754" t="s">
        <v>530</v>
      </c>
      <c r="B11" s="755"/>
      <c r="C11" s="755"/>
      <c r="D11" s="755"/>
      <c r="E11" s="755"/>
      <c r="F11" s="755"/>
      <c r="G11" s="755"/>
      <c r="H11" s="755"/>
      <c r="I11" s="755"/>
      <c r="J11" s="755"/>
      <c r="K11" s="755"/>
      <c r="L11" s="755"/>
      <c r="M11" s="755"/>
      <c r="N11" s="755"/>
    </row>
    <row r="12" spans="1:19" s="113" customFormat="1" ht="43.5" customHeight="1">
      <c r="A12" s="121"/>
      <c r="B12" s="122"/>
      <c r="C12" s="123" t="s">
        <v>368</v>
      </c>
      <c r="D12" s="123" t="s">
        <v>190</v>
      </c>
      <c r="E12" s="123" t="s">
        <v>191</v>
      </c>
      <c r="F12" s="123" t="s">
        <v>192</v>
      </c>
      <c r="G12" s="123" t="s">
        <v>193</v>
      </c>
      <c r="H12" s="123" t="s">
        <v>194</v>
      </c>
      <c r="I12" s="123" t="s">
        <v>195</v>
      </c>
      <c r="J12" s="124" t="s">
        <v>196</v>
      </c>
      <c r="K12" s="123" t="s">
        <v>7</v>
      </c>
      <c r="L12" s="125" t="s">
        <v>197</v>
      </c>
      <c r="M12" s="126"/>
      <c r="N12" s="126"/>
    </row>
    <row r="13" spans="1:19" s="113" customFormat="1">
      <c r="A13" s="121"/>
      <c r="B13" s="122"/>
      <c r="C13" s="122"/>
      <c r="D13" s="121"/>
      <c r="E13" s="126"/>
      <c r="F13" s="110"/>
      <c r="G13" s="112"/>
      <c r="H13" s="110"/>
      <c r="I13" s="112"/>
      <c r="J13" s="110"/>
      <c r="K13" s="110"/>
      <c r="L13" s="110"/>
      <c r="M13" s="112"/>
      <c r="N13" s="112"/>
    </row>
    <row r="14" spans="1:19" s="113" customFormat="1">
      <c r="A14" s="121"/>
      <c r="B14" s="122"/>
      <c r="C14" s="122"/>
      <c r="D14" s="121"/>
      <c r="E14" s="126"/>
      <c r="F14" s="110"/>
      <c r="G14" s="112"/>
      <c r="H14" s="110"/>
      <c r="I14" s="112"/>
      <c r="J14" s="110"/>
      <c r="K14" s="110"/>
      <c r="L14" s="110"/>
      <c r="M14" s="112"/>
      <c r="N14" s="112"/>
    </row>
    <row r="15" spans="1:19" s="113" customFormat="1">
      <c r="A15" s="121"/>
      <c r="B15" s="122"/>
      <c r="C15" s="122"/>
      <c r="D15" s="121"/>
      <c r="E15" s="126"/>
      <c r="F15" s="110"/>
      <c r="G15" s="112"/>
      <c r="H15" s="110"/>
      <c r="I15" s="112"/>
      <c r="J15" s="110"/>
      <c r="K15" s="110"/>
      <c r="L15" s="110"/>
      <c r="M15" s="112"/>
      <c r="N15" s="112"/>
    </row>
    <row r="16" spans="1:19" s="113" customFormat="1">
      <c r="A16" s="121"/>
      <c r="B16" s="122"/>
      <c r="C16" s="122"/>
      <c r="D16" s="121"/>
      <c r="E16" s="126"/>
      <c r="F16" s="110"/>
      <c r="G16" s="112"/>
      <c r="H16" s="110"/>
      <c r="I16" s="112"/>
      <c r="J16" s="110"/>
      <c r="K16" s="110"/>
      <c r="L16" s="110"/>
      <c r="M16" s="112"/>
      <c r="N16" s="112"/>
    </row>
    <row r="17" spans="1:14" s="113" customFormat="1">
      <c r="A17" s="121"/>
      <c r="B17" s="122"/>
      <c r="C17" s="122"/>
      <c r="D17" s="121"/>
      <c r="E17" s="126"/>
      <c r="F17" s="110"/>
      <c r="G17" s="112"/>
      <c r="H17" s="110"/>
      <c r="I17" s="112"/>
      <c r="J17" s="110"/>
      <c r="K17" s="110"/>
      <c r="L17" s="110"/>
      <c r="M17" s="112"/>
      <c r="N17" s="112"/>
    </row>
    <row r="18" spans="1:14" s="113" customFormat="1">
      <c r="A18" s="121"/>
      <c r="B18" s="122"/>
      <c r="C18" s="122"/>
      <c r="D18" s="121"/>
      <c r="E18" s="126"/>
      <c r="F18" s="110"/>
      <c r="G18" s="112"/>
      <c r="H18" s="110"/>
      <c r="I18" s="112"/>
      <c r="J18" s="110"/>
      <c r="K18" s="110"/>
      <c r="L18" s="110"/>
      <c r="M18" s="112"/>
      <c r="N18" s="112"/>
    </row>
    <row r="19" spans="1:14" s="113" customFormat="1">
      <c r="A19" s="121"/>
      <c r="B19" s="122"/>
      <c r="C19" s="122"/>
      <c r="D19" s="121"/>
      <c r="E19" s="126"/>
      <c r="F19" s="110"/>
      <c r="G19" s="112"/>
      <c r="H19" s="110"/>
      <c r="I19" s="112"/>
      <c r="J19" s="110"/>
      <c r="K19" s="110"/>
      <c r="L19" s="110"/>
      <c r="M19" s="112"/>
      <c r="N19" s="112"/>
    </row>
    <row r="20" spans="1:14" s="113" customFormat="1">
      <c r="A20" s="121"/>
      <c r="B20" s="122"/>
      <c r="C20" s="122"/>
      <c r="D20" s="121"/>
      <c r="E20" s="126"/>
      <c r="F20" s="110"/>
      <c r="G20" s="112"/>
      <c r="H20" s="110"/>
      <c r="I20" s="112"/>
      <c r="J20" s="110"/>
      <c r="K20" s="110"/>
      <c r="L20" s="110"/>
      <c r="M20" s="112"/>
      <c r="N20" s="112"/>
    </row>
    <row r="21" spans="1:14" s="113" customFormat="1">
      <c r="A21" s="121"/>
      <c r="B21" s="122"/>
      <c r="C21" s="122"/>
      <c r="D21" s="121"/>
      <c r="E21" s="126"/>
      <c r="F21" s="110"/>
      <c r="G21" s="112"/>
      <c r="H21" s="110"/>
      <c r="I21" s="112"/>
      <c r="J21" s="110"/>
      <c r="K21" s="110"/>
      <c r="L21" s="110"/>
      <c r="M21" s="112"/>
      <c r="N21" s="112"/>
    </row>
    <row r="22" spans="1:14" s="113" customFormat="1">
      <c r="A22" s="121"/>
      <c r="B22" s="122"/>
      <c r="C22" s="122"/>
      <c r="D22" s="121"/>
      <c r="E22" s="126"/>
      <c r="F22" s="110"/>
      <c r="G22" s="112"/>
      <c r="H22" s="110"/>
      <c r="I22" s="112"/>
      <c r="J22" s="110"/>
      <c r="K22" s="110"/>
      <c r="L22" s="110"/>
      <c r="M22" s="112"/>
      <c r="N22" s="112"/>
    </row>
    <row r="23" spans="1:14" s="113" customFormat="1">
      <c r="A23" s="121"/>
      <c r="B23" s="122"/>
      <c r="C23" s="122"/>
      <c r="D23" s="121"/>
      <c r="E23" s="126"/>
      <c r="F23" s="110"/>
      <c r="G23" s="112"/>
      <c r="H23" s="110"/>
      <c r="I23" s="112"/>
      <c r="J23" s="110"/>
      <c r="K23" s="110"/>
      <c r="L23" s="110"/>
      <c r="M23" s="112"/>
      <c r="N23" s="112"/>
    </row>
    <row r="24" spans="1:14" s="113" customFormat="1">
      <c r="A24" s="121"/>
      <c r="B24" s="122"/>
      <c r="C24" s="122"/>
      <c r="D24" s="121"/>
      <c r="E24" s="126"/>
      <c r="F24" s="110"/>
      <c r="G24" s="112"/>
      <c r="H24" s="110"/>
      <c r="I24" s="112"/>
      <c r="J24" s="110"/>
      <c r="K24" s="110"/>
      <c r="L24" s="110"/>
      <c r="M24" s="112"/>
      <c r="N24" s="112"/>
    </row>
    <row r="25" spans="1:14" s="113" customFormat="1">
      <c r="A25" s="121"/>
      <c r="B25" s="122"/>
      <c r="C25" s="122"/>
      <c r="D25" s="121"/>
      <c r="E25" s="126"/>
      <c r="F25" s="110"/>
      <c r="G25" s="112"/>
      <c r="H25" s="110"/>
      <c r="I25" s="112"/>
      <c r="J25" s="110"/>
      <c r="K25" s="110"/>
      <c r="L25" s="110"/>
      <c r="M25" s="112"/>
      <c r="N25" s="112"/>
    </row>
    <row r="26" spans="1:14" s="113" customFormat="1">
      <c r="A26" s="121"/>
      <c r="B26" s="122"/>
      <c r="C26" s="122"/>
      <c r="D26" s="121"/>
      <c r="E26" s="126"/>
      <c r="F26" s="110"/>
      <c r="G26" s="112"/>
      <c r="H26" s="110"/>
      <c r="I26" s="112"/>
      <c r="J26" s="110"/>
      <c r="K26" s="110"/>
      <c r="L26" s="110"/>
      <c r="M26" s="112"/>
      <c r="N26" s="112"/>
    </row>
    <row r="27" spans="1:14" s="113" customFormat="1">
      <c r="A27" s="121"/>
      <c r="B27" s="122"/>
      <c r="C27" s="122"/>
      <c r="D27" s="121"/>
      <c r="E27" s="126"/>
      <c r="F27" s="110"/>
      <c r="G27" s="112"/>
      <c r="H27" s="110"/>
      <c r="I27" s="112"/>
      <c r="J27" s="110"/>
      <c r="K27" s="110"/>
      <c r="L27" s="110"/>
      <c r="M27" s="112"/>
      <c r="N27" s="112"/>
    </row>
    <row r="28" spans="1:14" s="113" customFormat="1">
      <c r="A28" s="121"/>
      <c r="B28" s="122"/>
      <c r="C28" s="122"/>
      <c r="D28" s="121"/>
      <c r="E28" s="126"/>
      <c r="F28" s="110"/>
      <c r="G28" s="112"/>
      <c r="H28" s="110"/>
      <c r="I28" s="112"/>
      <c r="J28" s="110"/>
      <c r="K28" s="110"/>
      <c r="L28" s="110"/>
      <c r="M28" s="112"/>
      <c r="N28" s="112"/>
    </row>
    <row r="29" spans="1:14" s="113" customFormat="1">
      <c r="A29" s="121"/>
      <c r="B29" s="122"/>
      <c r="C29" s="122"/>
      <c r="D29" s="121"/>
      <c r="E29" s="126"/>
      <c r="F29" s="110"/>
      <c r="G29" s="112"/>
      <c r="H29" s="110"/>
      <c r="I29" s="112"/>
      <c r="J29" s="110"/>
      <c r="K29" s="110"/>
      <c r="L29" s="110"/>
      <c r="M29" s="112"/>
      <c r="N29" s="112"/>
    </row>
    <row r="30" spans="1:14" s="113" customFormat="1">
      <c r="A30" s="121"/>
      <c r="B30" s="122"/>
      <c r="C30" s="122"/>
      <c r="D30" s="121"/>
      <c r="E30" s="126"/>
      <c r="F30" s="110"/>
      <c r="G30" s="112"/>
      <c r="H30" s="110"/>
      <c r="I30" s="112"/>
      <c r="J30" s="110"/>
      <c r="K30" s="110"/>
      <c r="L30" s="110"/>
      <c r="M30" s="112"/>
      <c r="N30" s="112"/>
    </row>
    <row r="31" spans="1:14" s="113" customFormat="1">
      <c r="A31" s="121"/>
      <c r="B31" s="122"/>
      <c r="C31" s="122"/>
      <c r="D31" s="121"/>
      <c r="E31" s="126"/>
      <c r="F31" s="110"/>
      <c r="G31" s="112"/>
      <c r="H31" s="110"/>
      <c r="I31" s="112"/>
      <c r="J31" s="110"/>
      <c r="K31" s="110"/>
      <c r="L31" s="110"/>
      <c r="M31" s="112"/>
      <c r="N31" s="112"/>
    </row>
    <row r="32" spans="1:14" s="113" customFormat="1">
      <c r="A32" s="121"/>
      <c r="B32" s="122"/>
      <c r="C32" s="122"/>
      <c r="D32" s="121"/>
      <c r="E32" s="126"/>
      <c r="F32" s="110"/>
      <c r="G32" s="112"/>
      <c r="H32" s="110"/>
      <c r="I32" s="112"/>
      <c r="J32" s="110"/>
      <c r="K32" s="110"/>
      <c r="L32" s="110"/>
      <c r="M32" s="112"/>
      <c r="N32" s="112"/>
    </row>
    <row r="33" spans="1:14" s="113" customFormat="1">
      <c r="A33" s="121"/>
      <c r="B33" s="122"/>
      <c r="C33" s="122"/>
      <c r="D33" s="121"/>
      <c r="E33" s="126"/>
      <c r="F33" s="110"/>
      <c r="G33" s="112"/>
      <c r="H33" s="110"/>
      <c r="I33" s="112"/>
      <c r="J33" s="110"/>
      <c r="K33" s="110"/>
      <c r="L33" s="110"/>
      <c r="M33" s="112"/>
      <c r="N33" s="112"/>
    </row>
    <row r="34" spans="1:14" s="113" customFormat="1">
      <c r="A34" s="121"/>
      <c r="B34" s="122"/>
      <c r="C34" s="122"/>
      <c r="D34" s="121"/>
      <c r="E34" s="126"/>
      <c r="F34" s="110"/>
      <c r="G34" s="112"/>
      <c r="H34" s="110"/>
      <c r="I34" s="112"/>
      <c r="J34" s="110"/>
      <c r="K34" s="110"/>
      <c r="L34" s="110"/>
      <c r="M34" s="112"/>
      <c r="N34" s="112"/>
    </row>
    <row r="35" spans="1:14" s="113" customFormat="1">
      <c r="A35" s="121"/>
      <c r="B35" s="122"/>
      <c r="C35" s="122"/>
      <c r="D35" s="121"/>
      <c r="E35" s="126"/>
      <c r="F35" s="110"/>
      <c r="G35" s="112"/>
      <c r="H35" s="110"/>
      <c r="I35" s="112"/>
      <c r="J35" s="110"/>
      <c r="K35" s="110"/>
      <c r="L35" s="110"/>
      <c r="M35" s="112"/>
      <c r="N35" s="112"/>
    </row>
    <row r="36" spans="1:14" s="113" customFormat="1">
      <c r="A36" s="121"/>
      <c r="B36" s="122"/>
      <c r="C36" s="122"/>
      <c r="D36" s="121"/>
      <c r="E36" s="126"/>
      <c r="F36" s="110"/>
      <c r="G36" s="112"/>
      <c r="H36" s="110"/>
      <c r="I36" s="112"/>
      <c r="J36" s="110"/>
      <c r="K36" s="110"/>
      <c r="L36" s="110"/>
      <c r="M36" s="112"/>
      <c r="N36" s="112"/>
    </row>
    <row r="37" spans="1:14" s="113" customFormat="1">
      <c r="A37" s="121"/>
      <c r="B37" s="122"/>
      <c r="C37" s="122"/>
      <c r="D37" s="121"/>
      <c r="E37" s="126"/>
      <c r="F37" s="110"/>
      <c r="G37" s="112"/>
      <c r="H37" s="110"/>
      <c r="I37" s="112"/>
      <c r="J37" s="110"/>
      <c r="K37" s="110"/>
      <c r="L37" s="110"/>
      <c r="M37" s="112"/>
      <c r="N37" s="112"/>
    </row>
    <row r="38" spans="1:14" s="113" customFormat="1">
      <c r="A38" s="121"/>
      <c r="B38" s="122"/>
      <c r="C38" s="122"/>
      <c r="D38" s="121"/>
      <c r="E38" s="126"/>
      <c r="F38" s="110"/>
      <c r="G38" s="112"/>
      <c r="H38" s="110"/>
      <c r="I38" s="112"/>
      <c r="J38" s="110"/>
      <c r="K38" s="110"/>
      <c r="L38" s="110"/>
      <c r="M38" s="112"/>
      <c r="N38" s="112"/>
    </row>
    <row r="39" spans="1:14" s="113" customFormat="1">
      <c r="A39" s="121"/>
      <c r="B39" s="122"/>
      <c r="C39" s="122"/>
      <c r="D39" s="121"/>
      <c r="E39" s="126"/>
      <c r="F39" s="110"/>
      <c r="G39" s="112"/>
      <c r="H39" s="110"/>
      <c r="I39" s="112"/>
      <c r="J39" s="110"/>
      <c r="K39" s="110"/>
      <c r="L39" s="110"/>
      <c r="M39" s="112"/>
      <c r="N39" s="112"/>
    </row>
    <row r="40" spans="1:14" s="113" customFormat="1">
      <c r="A40" s="121"/>
      <c r="B40" s="122"/>
      <c r="C40" s="122"/>
      <c r="D40" s="121"/>
      <c r="E40" s="126"/>
      <c r="F40" s="110"/>
      <c r="G40" s="112"/>
      <c r="H40" s="110"/>
      <c r="I40" s="112"/>
      <c r="J40" s="110"/>
      <c r="K40" s="110"/>
      <c r="L40" s="110"/>
      <c r="M40" s="112"/>
      <c r="N40" s="112"/>
    </row>
    <row r="41" spans="1:14" s="113" customFormat="1">
      <c r="A41" s="121"/>
      <c r="B41" s="122"/>
      <c r="C41" s="122"/>
      <c r="D41" s="121"/>
      <c r="E41" s="126"/>
      <c r="F41" s="110"/>
      <c r="G41" s="112"/>
      <c r="H41" s="110"/>
      <c r="I41" s="112"/>
      <c r="J41" s="110"/>
      <c r="K41" s="110"/>
      <c r="L41" s="110"/>
      <c r="M41" s="112"/>
      <c r="N41" s="112"/>
    </row>
    <row r="42" spans="1:14" s="113" customFormat="1">
      <c r="A42" s="121"/>
      <c r="B42" s="122"/>
      <c r="C42" s="122"/>
      <c r="D42" s="121"/>
      <c r="E42" s="126"/>
      <c r="F42" s="110"/>
      <c r="G42" s="112"/>
      <c r="H42" s="110"/>
      <c r="I42" s="112"/>
      <c r="J42" s="110"/>
      <c r="K42" s="110"/>
      <c r="L42" s="110"/>
      <c r="M42" s="112"/>
      <c r="N42" s="112"/>
    </row>
    <row r="43" spans="1:14" s="113" customFormat="1">
      <c r="A43" s="121"/>
      <c r="B43" s="122"/>
      <c r="C43" s="122"/>
      <c r="D43" s="121"/>
      <c r="E43" s="126"/>
      <c r="F43" s="110"/>
      <c r="G43" s="112"/>
      <c r="H43" s="110"/>
      <c r="I43" s="112"/>
      <c r="J43" s="110"/>
      <c r="K43" s="110"/>
      <c r="L43" s="110"/>
      <c r="M43" s="112"/>
      <c r="N43" s="112"/>
    </row>
    <row r="44" spans="1:14" s="113" customFormat="1">
      <c r="A44" s="121"/>
      <c r="B44" s="122"/>
      <c r="C44" s="122"/>
      <c r="D44" s="121"/>
      <c r="E44" s="126"/>
      <c r="F44" s="110"/>
      <c r="G44" s="112"/>
      <c r="H44" s="110"/>
      <c r="I44" s="112"/>
      <c r="J44" s="110"/>
      <c r="K44" s="110"/>
      <c r="L44" s="110"/>
      <c r="M44" s="112"/>
      <c r="N44" s="112"/>
    </row>
    <row r="45" spans="1:14" s="113" customFormat="1">
      <c r="A45" s="121"/>
      <c r="B45" s="122"/>
      <c r="C45" s="122"/>
      <c r="D45" s="121"/>
      <c r="E45" s="126"/>
      <c r="F45" s="110"/>
      <c r="G45" s="112"/>
      <c r="H45" s="110"/>
      <c r="I45" s="112"/>
      <c r="J45" s="110"/>
      <c r="K45" s="110"/>
      <c r="L45" s="110"/>
      <c r="M45" s="112"/>
      <c r="N45" s="112"/>
    </row>
    <row r="46" spans="1:14" s="113" customFormat="1">
      <c r="A46" s="121"/>
      <c r="B46" s="122"/>
      <c r="C46" s="122"/>
      <c r="D46" s="121"/>
      <c r="E46" s="126"/>
      <c r="F46" s="110"/>
      <c r="G46" s="112"/>
      <c r="H46" s="110"/>
      <c r="I46" s="112"/>
      <c r="J46" s="110"/>
      <c r="K46" s="110"/>
      <c r="L46" s="110"/>
      <c r="M46" s="112"/>
      <c r="N46" s="112"/>
    </row>
    <row r="47" spans="1:14" s="113" customFormat="1">
      <c r="A47" s="121"/>
      <c r="B47" s="122"/>
      <c r="C47" s="122"/>
      <c r="D47" s="121"/>
      <c r="E47" s="126"/>
      <c r="F47" s="110"/>
      <c r="G47" s="112"/>
      <c r="H47" s="110"/>
      <c r="I47" s="112"/>
      <c r="J47" s="110"/>
      <c r="K47" s="110"/>
      <c r="L47" s="110"/>
      <c r="M47" s="112"/>
      <c r="N47" s="112"/>
    </row>
    <row r="48" spans="1:14" s="113" customFormat="1">
      <c r="A48" s="121"/>
      <c r="B48" s="122"/>
      <c r="C48" s="122"/>
      <c r="D48" s="121"/>
      <c r="E48" s="126"/>
      <c r="F48" s="110"/>
      <c r="G48" s="112"/>
      <c r="H48" s="110"/>
      <c r="I48" s="112"/>
      <c r="J48" s="110"/>
      <c r="K48" s="110"/>
      <c r="L48" s="110"/>
      <c r="M48" s="112"/>
      <c r="N48" s="112"/>
    </row>
    <row r="49" spans="1:14" s="113" customFormat="1">
      <c r="A49" s="121"/>
      <c r="B49" s="122"/>
      <c r="C49" s="122"/>
      <c r="D49" s="121"/>
      <c r="E49" s="126"/>
      <c r="F49" s="110"/>
      <c r="G49" s="112"/>
      <c r="H49" s="110"/>
      <c r="I49" s="112"/>
      <c r="J49" s="110"/>
      <c r="K49" s="110"/>
      <c r="L49" s="110"/>
      <c r="M49" s="112"/>
      <c r="N49" s="112"/>
    </row>
    <row r="50" spans="1:14" s="113" customFormat="1">
      <c r="A50" s="121"/>
      <c r="B50" s="122"/>
      <c r="C50" s="122"/>
      <c r="D50" s="121"/>
      <c r="E50" s="126"/>
      <c r="F50" s="110"/>
      <c r="G50" s="112"/>
      <c r="H50" s="110"/>
      <c r="I50" s="112"/>
      <c r="J50" s="110"/>
      <c r="K50" s="110"/>
      <c r="L50" s="110"/>
      <c r="M50" s="112"/>
      <c r="N50" s="112"/>
    </row>
    <row r="51" spans="1:14" s="113" customFormat="1">
      <c r="A51" s="121"/>
      <c r="B51" s="122"/>
      <c r="C51" s="122"/>
      <c r="D51" s="121"/>
      <c r="E51" s="126"/>
      <c r="F51" s="110"/>
      <c r="G51" s="112"/>
      <c r="H51" s="110"/>
      <c r="I51" s="112"/>
      <c r="J51" s="110"/>
      <c r="K51" s="110"/>
      <c r="L51" s="110"/>
      <c r="M51" s="112"/>
      <c r="N51" s="112"/>
    </row>
    <row r="52" spans="1:14" s="113" customFormat="1">
      <c r="A52" s="121"/>
      <c r="B52" s="122"/>
      <c r="C52" s="122"/>
      <c r="D52" s="121"/>
      <c r="E52" s="126"/>
      <c r="F52" s="110"/>
      <c r="G52" s="112"/>
      <c r="H52" s="110"/>
      <c r="I52" s="112"/>
      <c r="J52" s="110"/>
      <c r="K52" s="110"/>
      <c r="L52" s="110"/>
      <c r="M52" s="112"/>
      <c r="N52" s="112"/>
    </row>
    <row r="53" spans="1:14" s="113" customFormat="1">
      <c r="A53" s="121"/>
      <c r="B53" s="122"/>
      <c r="C53" s="122"/>
      <c r="D53" s="121"/>
      <c r="E53" s="126"/>
      <c r="F53" s="110"/>
      <c r="G53" s="112"/>
      <c r="H53" s="110"/>
      <c r="I53" s="112"/>
      <c r="J53" s="110"/>
      <c r="K53" s="110"/>
      <c r="L53" s="110"/>
      <c r="M53" s="112"/>
      <c r="N53" s="112"/>
    </row>
    <row r="54" spans="1:14" s="113" customFormat="1">
      <c r="A54" s="121"/>
      <c r="B54" s="122"/>
      <c r="C54" s="122"/>
      <c r="D54" s="121"/>
      <c r="E54" s="126"/>
      <c r="F54" s="110"/>
      <c r="G54" s="112"/>
      <c r="H54" s="110"/>
      <c r="I54" s="112"/>
      <c r="J54" s="110"/>
      <c r="K54" s="110"/>
      <c r="L54" s="110"/>
      <c r="M54" s="112"/>
      <c r="N54" s="112"/>
    </row>
    <row r="55" spans="1:14" s="113" customFormat="1">
      <c r="A55" s="121"/>
      <c r="B55" s="122"/>
      <c r="C55" s="122"/>
      <c r="D55" s="121"/>
      <c r="E55" s="126"/>
      <c r="F55" s="110"/>
      <c r="G55" s="112"/>
      <c r="H55" s="110"/>
      <c r="I55" s="112"/>
      <c r="J55" s="110"/>
      <c r="K55" s="110"/>
      <c r="L55" s="110"/>
      <c r="M55" s="112"/>
      <c r="N55" s="112"/>
    </row>
    <row r="56" spans="1:14" s="113" customFormat="1">
      <c r="A56" s="121"/>
      <c r="B56" s="122"/>
      <c r="C56" s="122"/>
      <c r="D56" s="121"/>
      <c r="E56" s="126"/>
      <c r="F56" s="110"/>
      <c r="G56" s="112"/>
      <c r="H56" s="110"/>
      <c r="I56" s="112"/>
      <c r="J56" s="110"/>
      <c r="K56" s="110"/>
      <c r="L56" s="110"/>
      <c r="M56" s="112"/>
      <c r="N56" s="112"/>
    </row>
    <row r="57" spans="1:14" s="113" customFormat="1">
      <c r="A57" s="121"/>
      <c r="B57" s="122"/>
      <c r="C57" s="122"/>
      <c r="D57" s="121"/>
      <c r="E57" s="126"/>
      <c r="F57" s="110"/>
      <c r="G57" s="112"/>
      <c r="H57" s="110"/>
      <c r="I57" s="112"/>
      <c r="J57" s="110"/>
      <c r="K57" s="110"/>
      <c r="L57" s="110"/>
      <c r="M57" s="112"/>
      <c r="N57" s="112"/>
    </row>
    <row r="58" spans="1:14" s="113" customFormat="1">
      <c r="A58" s="121"/>
      <c r="B58" s="122"/>
      <c r="C58" s="122"/>
      <c r="D58" s="121"/>
      <c r="E58" s="126"/>
      <c r="F58" s="110"/>
      <c r="G58" s="112"/>
      <c r="H58" s="110"/>
      <c r="I58" s="112"/>
      <c r="J58" s="110"/>
      <c r="K58" s="110"/>
      <c r="L58" s="110"/>
      <c r="M58" s="112"/>
      <c r="N58" s="112"/>
    </row>
    <row r="59" spans="1:14" s="113" customFormat="1">
      <c r="A59" s="121"/>
      <c r="B59" s="122"/>
      <c r="C59" s="122"/>
      <c r="D59" s="121"/>
      <c r="E59" s="126"/>
      <c r="F59" s="110"/>
      <c r="G59" s="112"/>
      <c r="H59" s="110"/>
      <c r="I59" s="112"/>
      <c r="J59" s="110"/>
      <c r="K59" s="110"/>
      <c r="L59" s="110"/>
      <c r="M59" s="112"/>
      <c r="N59" s="112"/>
    </row>
    <row r="60" spans="1:14" s="113" customFormat="1">
      <c r="A60" s="121"/>
      <c r="B60" s="122"/>
      <c r="C60" s="122"/>
      <c r="D60" s="121"/>
      <c r="E60" s="126"/>
      <c r="F60" s="110"/>
      <c r="G60" s="112"/>
      <c r="H60" s="110"/>
      <c r="I60" s="112"/>
      <c r="J60" s="110"/>
      <c r="K60" s="110"/>
      <c r="L60" s="110"/>
      <c r="M60" s="112"/>
      <c r="N60" s="112"/>
    </row>
    <row r="61" spans="1:14" s="113" customFormat="1">
      <c r="A61" s="121"/>
      <c r="B61" s="122"/>
      <c r="C61" s="122"/>
      <c r="D61" s="121"/>
      <c r="E61" s="126"/>
      <c r="F61" s="110"/>
      <c r="G61" s="112"/>
      <c r="H61" s="110"/>
      <c r="I61" s="112"/>
      <c r="J61" s="110"/>
      <c r="K61" s="110"/>
      <c r="L61" s="110"/>
      <c r="M61" s="112"/>
      <c r="N61" s="112"/>
    </row>
    <row r="62" spans="1:14" s="113" customFormat="1">
      <c r="A62" s="121"/>
      <c r="B62" s="122"/>
      <c r="C62" s="122"/>
      <c r="D62" s="121"/>
      <c r="E62" s="126"/>
      <c r="F62" s="110"/>
      <c r="G62" s="112"/>
      <c r="H62" s="110"/>
      <c r="I62" s="112"/>
      <c r="J62" s="110"/>
      <c r="K62" s="110"/>
      <c r="L62" s="110"/>
      <c r="M62" s="112"/>
      <c r="N62" s="112"/>
    </row>
    <row r="63" spans="1:14" s="113" customFormat="1">
      <c r="A63" s="121"/>
      <c r="B63" s="122"/>
      <c r="C63" s="122"/>
      <c r="D63" s="121"/>
      <c r="E63" s="126"/>
      <c r="F63" s="110"/>
      <c r="G63" s="112"/>
      <c r="H63" s="110"/>
      <c r="I63" s="112"/>
      <c r="J63" s="110"/>
      <c r="K63" s="110"/>
      <c r="L63" s="110"/>
      <c r="M63" s="112"/>
      <c r="N63" s="112"/>
    </row>
    <row r="64" spans="1:14" s="113" customFormat="1">
      <c r="A64" s="121"/>
      <c r="B64" s="122"/>
      <c r="C64" s="122"/>
      <c r="D64" s="121"/>
      <c r="E64" s="126"/>
      <c r="F64" s="110"/>
      <c r="G64" s="112"/>
      <c r="H64" s="110"/>
      <c r="I64" s="112"/>
      <c r="J64" s="110"/>
      <c r="K64" s="110"/>
      <c r="L64" s="110"/>
      <c r="M64" s="112"/>
      <c r="N64" s="112"/>
    </row>
    <row r="65" spans="1:14" s="113" customFormat="1">
      <c r="A65" s="121"/>
      <c r="B65" s="122"/>
      <c r="C65" s="122"/>
      <c r="D65" s="121"/>
      <c r="E65" s="126"/>
      <c r="F65" s="110"/>
      <c r="G65" s="112"/>
      <c r="H65" s="110"/>
      <c r="I65" s="112"/>
      <c r="J65" s="110"/>
      <c r="K65" s="110"/>
      <c r="L65" s="110"/>
      <c r="M65" s="112"/>
      <c r="N65" s="112"/>
    </row>
    <row r="66" spans="1:14" s="113" customFormat="1">
      <c r="A66" s="121"/>
      <c r="B66" s="122"/>
      <c r="C66" s="122"/>
      <c r="D66" s="121"/>
      <c r="E66" s="126"/>
      <c r="F66" s="110"/>
      <c r="G66" s="112"/>
      <c r="H66" s="110"/>
      <c r="I66" s="112"/>
      <c r="J66" s="110"/>
      <c r="K66" s="110"/>
      <c r="L66" s="110"/>
      <c r="M66" s="112"/>
      <c r="N66" s="112"/>
    </row>
    <row r="67" spans="1:14" s="113" customFormat="1">
      <c r="A67" s="121"/>
      <c r="B67" s="122"/>
      <c r="C67" s="122"/>
      <c r="D67" s="121"/>
      <c r="E67" s="126"/>
      <c r="F67" s="110"/>
      <c r="G67" s="112"/>
      <c r="H67" s="110"/>
      <c r="I67" s="112"/>
      <c r="J67" s="110"/>
      <c r="K67" s="110"/>
      <c r="L67" s="110"/>
      <c r="M67" s="112"/>
      <c r="N67" s="112"/>
    </row>
    <row r="68" spans="1:14" s="113" customFormat="1">
      <c r="A68" s="121"/>
      <c r="B68" s="122"/>
      <c r="C68" s="122"/>
      <c r="D68" s="121"/>
      <c r="E68" s="126"/>
      <c r="F68" s="110"/>
      <c r="G68" s="112"/>
      <c r="H68" s="110"/>
      <c r="I68" s="112"/>
      <c r="J68" s="110"/>
      <c r="K68" s="110"/>
      <c r="L68" s="110"/>
      <c r="M68" s="112"/>
      <c r="N68" s="112"/>
    </row>
    <row r="69" spans="1:14" s="113" customFormat="1">
      <c r="A69" s="121"/>
      <c r="B69" s="122"/>
      <c r="C69" s="122"/>
      <c r="D69" s="121"/>
      <c r="E69" s="126"/>
      <c r="F69" s="110"/>
      <c r="G69" s="112"/>
      <c r="H69" s="110"/>
      <c r="I69" s="112"/>
      <c r="J69" s="110"/>
      <c r="K69" s="110"/>
      <c r="L69" s="110"/>
      <c r="M69" s="112"/>
      <c r="N69" s="112"/>
    </row>
    <row r="70" spans="1:14" s="113" customFormat="1">
      <c r="A70" s="121"/>
      <c r="B70" s="122"/>
      <c r="C70" s="122"/>
      <c r="D70" s="121"/>
      <c r="E70" s="126"/>
      <c r="F70" s="110"/>
      <c r="G70" s="112"/>
      <c r="H70" s="110"/>
      <c r="I70" s="112"/>
      <c r="J70" s="110"/>
      <c r="K70" s="110"/>
      <c r="L70" s="110"/>
      <c r="M70" s="112"/>
      <c r="N70" s="112"/>
    </row>
    <row r="71" spans="1:14" s="113" customFormat="1">
      <c r="A71" s="121"/>
      <c r="B71" s="122"/>
      <c r="C71" s="122"/>
      <c r="D71" s="121"/>
      <c r="E71" s="126"/>
      <c r="F71" s="110"/>
      <c r="G71" s="112"/>
      <c r="H71" s="110"/>
      <c r="I71" s="112"/>
      <c r="J71" s="110"/>
      <c r="K71" s="110"/>
      <c r="L71" s="110"/>
      <c r="M71" s="112"/>
      <c r="N71" s="112"/>
    </row>
    <row r="72" spans="1:14" s="113" customFormat="1">
      <c r="A72" s="121"/>
      <c r="B72" s="122"/>
      <c r="C72" s="122"/>
      <c r="D72" s="121"/>
      <c r="E72" s="126"/>
      <c r="F72" s="110"/>
      <c r="G72" s="112"/>
      <c r="H72" s="110"/>
      <c r="I72" s="112"/>
      <c r="J72" s="110"/>
      <c r="K72" s="110"/>
      <c r="L72" s="110"/>
      <c r="M72" s="112"/>
      <c r="N72" s="112"/>
    </row>
    <row r="73" spans="1:14" s="113" customFormat="1">
      <c r="A73" s="121"/>
      <c r="B73" s="122"/>
      <c r="C73" s="122"/>
      <c r="D73" s="121"/>
      <c r="E73" s="126"/>
      <c r="F73" s="110"/>
      <c r="G73" s="112"/>
      <c r="H73" s="110"/>
      <c r="I73" s="112"/>
      <c r="J73" s="110"/>
      <c r="K73" s="110"/>
      <c r="L73" s="110"/>
      <c r="M73" s="112"/>
      <c r="N73" s="112"/>
    </row>
    <row r="74" spans="1:14" s="113" customFormat="1">
      <c r="A74" s="121"/>
      <c r="B74" s="122"/>
      <c r="C74" s="122"/>
      <c r="D74" s="121"/>
      <c r="E74" s="126"/>
      <c r="F74" s="110"/>
      <c r="G74" s="112"/>
      <c r="H74" s="110"/>
      <c r="I74" s="112"/>
      <c r="J74" s="110"/>
      <c r="K74" s="110"/>
      <c r="L74" s="110"/>
      <c r="M74" s="112"/>
      <c r="N74" s="112"/>
    </row>
    <row r="75" spans="1:14" s="113" customFormat="1">
      <c r="A75" s="121"/>
      <c r="B75" s="122"/>
      <c r="C75" s="122"/>
      <c r="D75" s="121"/>
      <c r="E75" s="126"/>
      <c r="F75" s="110"/>
      <c r="G75" s="112"/>
      <c r="H75" s="110"/>
      <c r="I75" s="112"/>
      <c r="J75" s="110"/>
      <c r="K75" s="110"/>
      <c r="L75" s="110"/>
      <c r="M75" s="112"/>
      <c r="N75" s="112"/>
    </row>
    <row r="76" spans="1:14" s="113" customFormat="1">
      <c r="A76" s="121"/>
      <c r="B76" s="122"/>
      <c r="C76" s="122"/>
      <c r="D76" s="121"/>
      <c r="E76" s="126"/>
      <c r="F76" s="110"/>
      <c r="G76" s="112"/>
      <c r="H76" s="110"/>
      <c r="I76" s="112"/>
      <c r="J76" s="110"/>
      <c r="K76" s="110"/>
      <c r="L76" s="110"/>
      <c r="M76" s="112"/>
      <c r="N76" s="112"/>
    </row>
    <row r="77" spans="1:14" s="113" customFormat="1">
      <c r="A77" s="121"/>
      <c r="B77" s="122"/>
      <c r="C77" s="122"/>
      <c r="D77" s="121"/>
      <c r="E77" s="126"/>
      <c r="F77" s="110"/>
      <c r="G77" s="112"/>
      <c r="H77" s="110"/>
      <c r="I77" s="112"/>
      <c r="J77" s="110"/>
      <c r="K77" s="110"/>
      <c r="L77" s="110"/>
      <c r="M77" s="112"/>
      <c r="N77" s="112"/>
    </row>
    <row r="78" spans="1:14" s="113" customFormat="1">
      <c r="A78" s="121"/>
      <c r="B78" s="122"/>
      <c r="C78" s="122"/>
      <c r="D78" s="121"/>
      <c r="E78" s="126"/>
      <c r="F78" s="110"/>
      <c r="G78" s="112"/>
      <c r="H78" s="110"/>
      <c r="I78" s="112"/>
      <c r="J78" s="110"/>
      <c r="K78" s="110"/>
      <c r="L78" s="110"/>
      <c r="M78" s="112"/>
      <c r="N78" s="112"/>
    </row>
    <row r="79" spans="1:14" s="113" customFormat="1">
      <c r="A79" s="121"/>
      <c r="B79" s="122"/>
      <c r="C79" s="122"/>
      <c r="D79" s="121"/>
      <c r="E79" s="126"/>
      <c r="F79" s="110"/>
      <c r="G79" s="112"/>
      <c r="H79" s="110"/>
      <c r="I79" s="112"/>
      <c r="J79" s="110"/>
      <c r="K79" s="110"/>
      <c r="L79" s="110"/>
      <c r="M79" s="112"/>
      <c r="N79" s="112"/>
    </row>
    <row r="80" spans="1:14" s="113" customFormat="1">
      <c r="A80" s="121"/>
      <c r="B80" s="122"/>
      <c r="C80" s="122"/>
      <c r="D80" s="121"/>
      <c r="E80" s="126"/>
      <c r="F80" s="110"/>
      <c r="G80" s="112"/>
      <c r="H80" s="110"/>
      <c r="I80" s="112"/>
      <c r="J80" s="110"/>
      <c r="K80" s="110"/>
      <c r="L80" s="110"/>
      <c r="M80" s="112"/>
      <c r="N80" s="112"/>
    </row>
    <row r="81" spans="1:14" s="113" customFormat="1">
      <c r="A81" s="121"/>
      <c r="B81" s="122"/>
      <c r="C81" s="122"/>
      <c r="D81" s="121"/>
      <c r="E81" s="126"/>
      <c r="F81" s="110"/>
      <c r="G81" s="112"/>
      <c r="H81" s="110"/>
      <c r="I81" s="112"/>
      <c r="J81" s="110"/>
      <c r="K81" s="110"/>
      <c r="L81" s="110"/>
      <c r="M81" s="112"/>
      <c r="N81" s="112"/>
    </row>
    <row r="82" spans="1:14" s="113" customFormat="1">
      <c r="A82" s="121"/>
      <c r="B82" s="122"/>
      <c r="C82" s="122"/>
      <c r="D82" s="121"/>
      <c r="E82" s="126"/>
      <c r="F82" s="110"/>
      <c r="G82" s="112"/>
      <c r="H82" s="110"/>
      <c r="I82" s="112"/>
      <c r="J82" s="110"/>
      <c r="K82" s="110"/>
      <c r="L82" s="110"/>
      <c r="M82" s="112"/>
      <c r="N82" s="112"/>
    </row>
    <row r="83" spans="1:14" s="113" customFormat="1">
      <c r="A83" s="121"/>
      <c r="B83" s="122"/>
      <c r="C83" s="122"/>
      <c r="D83" s="121"/>
      <c r="E83" s="126"/>
      <c r="F83" s="110"/>
      <c r="G83" s="112"/>
      <c r="H83" s="110"/>
      <c r="I83" s="112"/>
      <c r="J83" s="110"/>
      <c r="K83" s="110"/>
      <c r="L83" s="110"/>
      <c r="M83" s="112"/>
      <c r="N83" s="112"/>
    </row>
    <row r="84" spans="1:14" s="113" customFormat="1">
      <c r="A84" s="121"/>
      <c r="B84" s="122"/>
      <c r="C84" s="122"/>
      <c r="D84" s="121"/>
      <c r="E84" s="126"/>
      <c r="F84" s="110"/>
      <c r="G84" s="112"/>
      <c r="H84" s="110"/>
      <c r="I84" s="112"/>
      <c r="J84" s="110"/>
      <c r="K84" s="110"/>
      <c r="L84" s="110"/>
      <c r="M84" s="112"/>
      <c r="N84" s="112"/>
    </row>
    <row r="85" spans="1:14" s="113" customFormat="1">
      <c r="A85" s="121"/>
      <c r="B85" s="122"/>
      <c r="C85" s="122"/>
      <c r="D85" s="121"/>
      <c r="E85" s="126"/>
      <c r="F85" s="110"/>
      <c r="G85" s="112"/>
      <c r="H85" s="110"/>
      <c r="I85" s="112"/>
      <c r="J85" s="110"/>
      <c r="K85" s="110"/>
      <c r="L85" s="110"/>
      <c r="M85" s="112"/>
      <c r="N85" s="112"/>
    </row>
    <row r="86" spans="1:14" s="113" customFormat="1">
      <c r="A86" s="121"/>
      <c r="B86" s="122"/>
      <c r="C86" s="122"/>
      <c r="D86" s="121"/>
      <c r="E86" s="126"/>
      <c r="F86" s="110"/>
      <c r="G86" s="112"/>
      <c r="H86" s="110"/>
      <c r="I86" s="112"/>
      <c r="J86" s="110"/>
      <c r="K86" s="110"/>
      <c r="L86" s="110"/>
      <c r="M86" s="112"/>
      <c r="N86" s="112"/>
    </row>
    <row r="87" spans="1:14" s="113" customFormat="1">
      <c r="A87" s="121"/>
      <c r="B87" s="122"/>
      <c r="C87" s="122"/>
      <c r="D87" s="121"/>
      <c r="E87" s="126"/>
      <c r="F87" s="110"/>
      <c r="G87" s="112"/>
      <c r="H87" s="110"/>
      <c r="I87" s="112"/>
      <c r="J87" s="110"/>
      <c r="K87" s="110"/>
      <c r="L87" s="110"/>
      <c r="M87" s="112"/>
      <c r="N87" s="112"/>
    </row>
    <row r="88" spans="1:14" s="113" customFormat="1">
      <c r="A88" s="121"/>
      <c r="B88" s="122"/>
      <c r="C88" s="122"/>
      <c r="D88" s="121"/>
      <c r="E88" s="126"/>
      <c r="F88" s="110"/>
      <c r="G88" s="112"/>
      <c r="H88" s="110"/>
      <c r="I88" s="112"/>
      <c r="J88" s="110"/>
      <c r="K88" s="110"/>
      <c r="L88" s="110"/>
      <c r="M88" s="112"/>
      <c r="N88" s="112"/>
    </row>
    <row r="89" spans="1:14" s="113" customFormat="1">
      <c r="A89" s="121"/>
      <c r="B89" s="122"/>
      <c r="C89" s="122"/>
      <c r="D89" s="121"/>
      <c r="E89" s="126"/>
      <c r="F89" s="110"/>
      <c r="G89" s="112"/>
      <c r="H89" s="110"/>
      <c r="I89" s="112"/>
      <c r="J89" s="110"/>
      <c r="K89" s="110"/>
      <c r="L89" s="110"/>
      <c r="M89" s="112"/>
      <c r="N89" s="112"/>
    </row>
    <row r="90" spans="1:14" s="113" customFormat="1">
      <c r="A90" s="121"/>
      <c r="B90" s="122"/>
      <c r="C90" s="122"/>
      <c r="D90" s="121"/>
      <c r="E90" s="126"/>
      <c r="F90" s="110"/>
      <c r="G90" s="112"/>
      <c r="H90" s="110"/>
      <c r="I90" s="112"/>
      <c r="J90" s="110"/>
      <c r="K90" s="110"/>
      <c r="L90" s="110"/>
      <c r="M90" s="112"/>
      <c r="N90" s="112"/>
    </row>
    <row r="91" spans="1:14" s="113" customFormat="1">
      <c r="A91" s="121"/>
      <c r="B91" s="122"/>
      <c r="C91" s="122"/>
      <c r="D91" s="121"/>
      <c r="E91" s="126"/>
      <c r="F91" s="110"/>
      <c r="G91" s="112"/>
      <c r="H91" s="110"/>
      <c r="I91" s="112"/>
      <c r="J91" s="110"/>
      <c r="K91" s="110"/>
      <c r="L91" s="110"/>
      <c r="M91" s="112"/>
      <c r="N91" s="112"/>
    </row>
    <row r="92" spans="1:14" s="113" customFormat="1">
      <c r="A92" s="121"/>
      <c r="B92" s="122"/>
      <c r="C92" s="122"/>
      <c r="D92" s="121"/>
      <c r="E92" s="126"/>
      <c r="F92" s="110"/>
      <c r="G92" s="112"/>
      <c r="H92" s="110"/>
      <c r="I92" s="112"/>
      <c r="J92" s="110"/>
      <c r="K92" s="110"/>
      <c r="L92" s="110"/>
      <c r="M92" s="112"/>
      <c r="N92" s="112"/>
    </row>
    <row r="93" spans="1:14" s="113" customFormat="1">
      <c r="A93" s="121"/>
      <c r="B93" s="122"/>
      <c r="C93" s="122"/>
      <c r="D93" s="121"/>
      <c r="E93" s="126"/>
      <c r="F93" s="110"/>
      <c r="G93" s="112"/>
      <c r="H93" s="110"/>
      <c r="I93" s="112"/>
      <c r="J93" s="110"/>
      <c r="K93" s="110"/>
      <c r="L93" s="110"/>
      <c r="M93" s="112"/>
      <c r="N93" s="112"/>
    </row>
    <row r="149" spans="3:6">
      <c r="C149" s="122">
        <f>SUM(C7:C83)</f>
        <v>4465</v>
      </c>
      <c r="D149" s="122">
        <f>SUM(D7:D83)</f>
        <v>19670</v>
      </c>
      <c r="E149" s="122">
        <f>SUM(E7:E83)</f>
        <v>15541158317.579405</v>
      </c>
      <c r="F149" s="122">
        <f>SUM(F7:F83)</f>
        <v>1960</v>
      </c>
    </row>
    <row r="150" spans="3:6">
      <c r="C150" s="122">
        <f>SUM(C84:C88)</f>
        <v>0</v>
      </c>
      <c r="D150" s="122">
        <f t="shared" ref="D150:F150" si="3">SUM(D84:D88)</f>
        <v>0</v>
      </c>
      <c r="E150" s="122">
        <f t="shared" si="3"/>
        <v>0</v>
      </c>
      <c r="F150" s="122">
        <f t="shared" si="3"/>
        <v>0</v>
      </c>
    </row>
    <row r="151" spans="3:6">
      <c r="C151" s="122">
        <f>SUM(C89:C145)</f>
        <v>0</v>
      </c>
      <c r="D151" s="122">
        <f t="shared" ref="D151:F151" si="4">SUM(D89:D145)</f>
        <v>0</v>
      </c>
      <c r="E151" s="122">
        <f t="shared" si="4"/>
        <v>0</v>
      </c>
      <c r="F151" s="122">
        <f t="shared" si="4"/>
        <v>0</v>
      </c>
    </row>
  </sheetData>
  <mergeCells count="16">
    <mergeCell ref="M1:N1"/>
    <mergeCell ref="A2:N2"/>
    <mergeCell ref="A3:N3"/>
    <mergeCell ref="A5:A6"/>
    <mergeCell ref="B5:B6"/>
    <mergeCell ref="D5:E5"/>
    <mergeCell ref="F5:G5"/>
    <mergeCell ref="H5:I5"/>
    <mergeCell ref="J5:J6"/>
    <mergeCell ref="K5:K6"/>
    <mergeCell ref="C5:C6"/>
    <mergeCell ref="A11:N11"/>
    <mergeCell ref="L5:L6"/>
    <mergeCell ref="M5:M6"/>
    <mergeCell ref="N5:N6"/>
    <mergeCell ref="A10:B10"/>
  </mergeCells>
  <printOptions horizontalCentered="1"/>
  <pageMargins left="0.39370078740157483" right="0.39370078740157483" top="0.98425196850393704" bottom="0.39370078740157483" header="0" footer="0"/>
  <pageSetup paperSize="9" scale="85" fitToHeight="0" orientation="landscape" r:id="rId1"/>
  <drawing r:id="rId2"/>
</worksheet>
</file>

<file path=xl/worksheets/sheet16.xml><?xml version="1.0" encoding="utf-8"?>
<worksheet xmlns="http://schemas.openxmlformats.org/spreadsheetml/2006/main" xmlns:r="http://schemas.openxmlformats.org/officeDocument/2006/relationships">
  <sheetPr>
    <tabColor rgb="FF16365C"/>
    <pageSetUpPr fitToPage="1"/>
  </sheetPr>
  <dimension ref="A1:WVY136"/>
  <sheetViews>
    <sheetView view="pageBreakPreview" zoomScale="110" zoomScaleNormal="85" zoomScaleSheetLayoutView="110" workbookViewId="0">
      <pane ySplit="7" topLeftCell="A8" activePane="bottomLeft" state="frozen"/>
      <selection activeCell="P19" sqref="P19"/>
      <selection pane="bottomLeft" activeCell="A2" sqref="A2:M2"/>
    </sheetView>
  </sheetViews>
  <sheetFormatPr defaultColWidth="4.6640625" defaultRowHeight="13.2"/>
  <cols>
    <col min="1" max="1" width="5.33203125" style="121" customWidth="1"/>
    <col min="2" max="2" width="27.109375" style="122" customWidth="1"/>
    <col min="3" max="3" width="7.33203125" style="121" customWidth="1"/>
    <col min="4" max="4" width="18.88671875" style="126" bestFit="1" customWidth="1"/>
    <col min="5" max="5" width="6.5546875" style="121" customWidth="1"/>
    <col min="6" max="6" width="12.88671875" style="126" customWidth="1"/>
    <col min="7" max="7" width="7.109375" style="121" customWidth="1"/>
    <col min="8" max="8" width="13.109375" style="126" customWidth="1"/>
    <col min="9" max="9" width="7.6640625" style="121" customWidth="1"/>
    <col min="10" max="10" width="8.33203125" style="121" customWidth="1"/>
    <col min="11" max="11" width="15.44140625" style="121" bestFit="1" customWidth="1"/>
    <col min="12" max="12" width="12.33203125" style="126" customWidth="1"/>
    <col min="13" max="13" width="12.109375" style="126" customWidth="1"/>
    <col min="14" max="16" width="9.109375" style="127" customWidth="1"/>
    <col min="17" max="17" width="10.109375" style="127" bestFit="1" customWidth="1"/>
    <col min="18" max="18" width="13.109375" style="127" bestFit="1" customWidth="1"/>
    <col min="19" max="255" width="9.109375" style="127" customWidth="1"/>
    <col min="256" max="256" width="4.6640625" style="127"/>
    <col min="257" max="257" width="5.33203125" style="127" customWidth="1"/>
    <col min="258" max="258" width="27.109375" style="127" customWidth="1"/>
    <col min="259" max="259" width="7.33203125" style="127" customWidth="1"/>
    <col min="260" max="260" width="13.6640625" style="127" customWidth="1"/>
    <col min="261" max="261" width="6.5546875" style="127" customWidth="1"/>
    <col min="262" max="262" width="12.88671875" style="127" customWidth="1"/>
    <col min="263" max="263" width="7.109375" style="127" customWidth="1"/>
    <col min="264" max="264" width="13.109375" style="127" customWidth="1"/>
    <col min="265" max="265" width="7.6640625" style="127" customWidth="1"/>
    <col min="266" max="266" width="8.33203125" style="127" customWidth="1"/>
    <col min="267" max="267" width="13.109375" style="127" customWidth="1"/>
    <col min="268" max="268" width="12.33203125" style="127" customWidth="1"/>
    <col min="269" max="269" width="12.109375" style="127" customWidth="1"/>
    <col min="270" max="272" width="9.109375" style="127" customWidth="1"/>
    <col min="273" max="273" width="10.109375" style="127" bestFit="1" customWidth="1"/>
    <col min="274" max="511" width="9.109375" style="127" customWidth="1"/>
    <col min="512" max="512" width="4.6640625" style="127"/>
    <col min="513" max="513" width="5.33203125" style="127" customWidth="1"/>
    <col min="514" max="514" width="27.109375" style="127" customWidth="1"/>
    <col min="515" max="515" width="7.33203125" style="127" customWidth="1"/>
    <col min="516" max="516" width="13.6640625" style="127" customWidth="1"/>
    <col min="517" max="517" width="6.5546875" style="127" customWidth="1"/>
    <col min="518" max="518" width="12.88671875" style="127" customWidth="1"/>
    <col min="519" max="519" width="7.109375" style="127" customWidth="1"/>
    <col min="520" max="520" width="13.109375" style="127" customWidth="1"/>
    <col min="521" max="521" width="7.6640625" style="127" customWidth="1"/>
    <col min="522" max="522" width="8.33203125" style="127" customWidth="1"/>
    <col min="523" max="523" width="13.109375" style="127" customWidth="1"/>
    <col min="524" max="524" width="12.33203125" style="127" customWidth="1"/>
    <col min="525" max="525" width="12.109375" style="127" customWidth="1"/>
    <col min="526" max="528" width="9.109375" style="127" customWidth="1"/>
    <col min="529" max="529" width="10.109375" style="127" bestFit="1" customWidth="1"/>
    <col min="530" max="767" width="9.109375" style="127" customWidth="1"/>
    <col min="768" max="768" width="4.6640625" style="127"/>
    <col min="769" max="769" width="5.33203125" style="127" customWidth="1"/>
    <col min="770" max="770" width="27.109375" style="127" customWidth="1"/>
    <col min="771" max="771" width="7.33203125" style="127" customWidth="1"/>
    <col min="772" max="772" width="13.6640625" style="127" customWidth="1"/>
    <col min="773" max="773" width="6.5546875" style="127" customWidth="1"/>
    <col min="774" max="774" width="12.88671875" style="127" customWidth="1"/>
    <col min="775" max="775" width="7.109375" style="127" customWidth="1"/>
    <col min="776" max="776" width="13.109375" style="127" customWidth="1"/>
    <col min="777" max="777" width="7.6640625" style="127" customWidth="1"/>
    <col min="778" max="778" width="8.33203125" style="127" customWidth="1"/>
    <col min="779" max="779" width="13.109375" style="127" customWidth="1"/>
    <col min="780" max="780" width="12.33203125" style="127" customWidth="1"/>
    <col min="781" max="781" width="12.109375" style="127" customWidth="1"/>
    <col min="782" max="784" width="9.109375" style="127" customWidth="1"/>
    <col min="785" max="785" width="10.109375" style="127" bestFit="1" customWidth="1"/>
    <col min="786" max="1023" width="9.109375" style="127" customWidth="1"/>
    <col min="1024" max="1024" width="4.6640625" style="127"/>
    <col min="1025" max="1025" width="5.33203125" style="127" customWidth="1"/>
    <col min="1026" max="1026" width="27.109375" style="127" customWidth="1"/>
    <col min="1027" max="1027" width="7.33203125" style="127" customWidth="1"/>
    <col min="1028" max="1028" width="13.6640625" style="127" customWidth="1"/>
    <col min="1029" max="1029" width="6.5546875" style="127" customWidth="1"/>
    <col min="1030" max="1030" width="12.88671875" style="127" customWidth="1"/>
    <col min="1031" max="1031" width="7.109375" style="127" customWidth="1"/>
    <col min="1032" max="1032" width="13.109375" style="127" customWidth="1"/>
    <col min="1033" max="1033" width="7.6640625" style="127" customWidth="1"/>
    <col min="1034" max="1034" width="8.33203125" style="127" customWidth="1"/>
    <col min="1035" max="1035" width="13.109375" style="127" customWidth="1"/>
    <col min="1036" max="1036" width="12.33203125" style="127" customWidth="1"/>
    <col min="1037" max="1037" width="12.109375" style="127" customWidth="1"/>
    <col min="1038" max="1040" width="9.109375" style="127" customWidth="1"/>
    <col min="1041" max="1041" width="10.109375" style="127" bestFit="1" customWidth="1"/>
    <col min="1042" max="1279" width="9.109375" style="127" customWidth="1"/>
    <col min="1280" max="1280" width="4.6640625" style="127"/>
    <col min="1281" max="1281" width="5.33203125" style="127" customWidth="1"/>
    <col min="1282" max="1282" width="27.109375" style="127" customWidth="1"/>
    <col min="1283" max="1283" width="7.33203125" style="127" customWidth="1"/>
    <col min="1284" max="1284" width="13.6640625" style="127" customWidth="1"/>
    <col min="1285" max="1285" width="6.5546875" style="127" customWidth="1"/>
    <col min="1286" max="1286" width="12.88671875" style="127" customWidth="1"/>
    <col min="1287" max="1287" width="7.109375" style="127" customWidth="1"/>
    <col min="1288" max="1288" width="13.109375" style="127" customWidth="1"/>
    <col min="1289" max="1289" width="7.6640625" style="127" customWidth="1"/>
    <col min="1290" max="1290" width="8.33203125" style="127" customWidth="1"/>
    <col min="1291" max="1291" width="13.109375" style="127" customWidth="1"/>
    <col min="1292" max="1292" width="12.33203125" style="127" customWidth="1"/>
    <col min="1293" max="1293" width="12.109375" style="127" customWidth="1"/>
    <col min="1294" max="1296" width="9.109375" style="127" customWidth="1"/>
    <col min="1297" max="1297" width="10.109375" style="127" bestFit="1" customWidth="1"/>
    <col min="1298" max="1535" width="9.109375" style="127" customWidth="1"/>
    <col min="1536" max="1536" width="4.6640625" style="127"/>
    <col min="1537" max="1537" width="5.33203125" style="127" customWidth="1"/>
    <col min="1538" max="1538" width="27.109375" style="127" customWidth="1"/>
    <col min="1539" max="1539" width="7.33203125" style="127" customWidth="1"/>
    <col min="1540" max="1540" width="13.6640625" style="127" customWidth="1"/>
    <col min="1541" max="1541" width="6.5546875" style="127" customWidth="1"/>
    <col min="1542" max="1542" width="12.88671875" style="127" customWidth="1"/>
    <col min="1543" max="1543" width="7.109375" style="127" customWidth="1"/>
    <col min="1544" max="1544" width="13.109375" style="127" customWidth="1"/>
    <col min="1545" max="1545" width="7.6640625" style="127" customWidth="1"/>
    <col min="1546" max="1546" width="8.33203125" style="127" customWidth="1"/>
    <col min="1547" max="1547" width="13.109375" style="127" customWidth="1"/>
    <col min="1548" max="1548" width="12.33203125" style="127" customWidth="1"/>
    <col min="1549" max="1549" width="12.109375" style="127" customWidth="1"/>
    <col min="1550" max="1552" width="9.109375" style="127" customWidth="1"/>
    <col min="1553" max="1553" width="10.109375" style="127" bestFit="1" customWidth="1"/>
    <col min="1554" max="1791" width="9.109375" style="127" customWidth="1"/>
    <col min="1792" max="1792" width="4.6640625" style="127"/>
    <col min="1793" max="1793" width="5.33203125" style="127" customWidth="1"/>
    <col min="1794" max="1794" width="27.109375" style="127" customWidth="1"/>
    <col min="1795" max="1795" width="7.33203125" style="127" customWidth="1"/>
    <col min="1796" max="1796" width="13.6640625" style="127" customWidth="1"/>
    <col min="1797" max="1797" width="6.5546875" style="127" customWidth="1"/>
    <col min="1798" max="1798" width="12.88671875" style="127" customWidth="1"/>
    <col min="1799" max="1799" width="7.109375" style="127" customWidth="1"/>
    <col min="1800" max="1800" width="13.109375" style="127" customWidth="1"/>
    <col min="1801" max="1801" width="7.6640625" style="127" customWidth="1"/>
    <col min="1802" max="1802" width="8.33203125" style="127" customWidth="1"/>
    <col min="1803" max="1803" width="13.109375" style="127" customWidth="1"/>
    <col min="1804" max="1804" width="12.33203125" style="127" customWidth="1"/>
    <col min="1805" max="1805" width="12.109375" style="127" customWidth="1"/>
    <col min="1806" max="1808" width="9.109375" style="127" customWidth="1"/>
    <col min="1809" max="1809" width="10.109375" style="127" bestFit="1" customWidth="1"/>
    <col min="1810" max="2047" width="9.109375" style="127" customWidth="1"/>
    <col min="2048" max="2048" width="4.6640625" style="127"/>
    <col min="2049" max="2049" width="5.33203125" style="127" customWidth="1"/>
    <col min="2050" max="2050" width="27.109375" style="127" customWidth="1"/>
    <col min="2051" max="2051" width="7.33203125" style="127" customWidth="1"/>
    <col min="2052" max="2052" width="13.6640625" style="127" customWidth="1"/>
    <col min="2053" max="2053" width="6.5546875" style="127" customWidth="1"/>
    <col min="2054" max="2054" width="12.88671875" style="127" customWidth="1"/>
    <col min="2055" max="2055" width="7.109375" style="127" customWidth="1"/>
    <col min="2056" max="2056" width="13.109375" style="127" customWidth="1"/>
    <col min="2057" max="2057" width="7.6640625" style="127" customWidth="1"/>
    <col min="2058" max="2058" width="8.33203125" style="127" customWidth="1"/>
    <col min="2059" max="2059" width="13.109375" style="127" customWidth="1"/>
    <col min="2060" max="2060" width="12.33203125" style="127" customWidth="1"/>
    <col min="2061" max="2061" width="12.109375" style="127" customWidth="1"/>
    <col min="2062" max="2064" width="9.109375" style="127" customWidth="1"/>
    <col min="2065" max="2065" width="10.109375" style="127" bestFit="1" customWidth="1"/>
    <col min="2066" max="2303" width="9.109375" style="127" customWidth="1"/>
    <col min="2304" max="2304" width="4.6640625" style="127"/>
    <col min="2305" max="2305" width="5.33203125" style="127" customWidth="1"/>
    <col min="2306" max="2306" width="27.109375" style="127" customWidth="1"/>
    <col min="2307" max="2307" width="7.33203125" style="127" customWidth="1"/>
    <col min="2308" max="2308" width="13.6640625" style="127" customWidth="1"/>
    <col min="2309" max="2309" width="6.5546875" style="127" customWidth="1"/>
    <col min="2310" max="2310" width="12.88671875" style="127" customWidth="1"/>
    <col min="2311" max="2311" width="7.109375" style="127" customWidth="1"/>
    <col min="2312" max="2312" width="13.109375" style="127" customWidth="1"/>
    <col min="2313" max="2313" width="7.6640625" style="127" customWidth="1"/>
    <col min="2314" max="2314" width="8.33203125" style="127" customWidth="1"/>
    <col min="2315" max="2315" width="13.109375" style="127" customWidth="1"/>
    <col min="2316" max="2316" width="12.33203125" style="127" customWidth="1"/>
    <col min="2317" max="2317" width="12.109375" style="127" customWidth="1"/>
    <col min="2318" max="2320" width="9.109375" style="127" customWidth="1"/>
    <col min="2321" max="2321" width="10.109375" style="127" bestFit="1" customWidth="1"/>
    <col min="2322" max="2559" width="9.109375" style="127" customWidth="1"/>
    <col min="2560" max="2560" width="4.6640625" style="127"/>
    <col min="2561" max="2561" width="5.33203125" style="127" customWidth="1"/>
    <col min="2562" max="2562" width="27.109375" style="127" customWidth="1"/>
    <col min="2563" max="2563" width="7.33203125" style="127" customWidth="1"/>
    <col min="2564" max="2564" width="13.6640625" style="127" customWidth="1"/>
    <col min="2565" max="2565" width="6.5546875" style="127" customWidth="1"/>
    <col min="2566" max="2566" width="12.88671875" style="127" customWidth="1"/>
    <col min="2567" max="2567" width="7.109375" style="127" customWidth="1"/>
    <col min="2568" max="2568" width="13.109375" style="127" customWidth="1"/>
    <col min="2569" max="2569" width="7.6640625" style="127" customWidth="1"/>
    <col min="2570" max="2570" width="8.33203125" style="127" customWidth="1"/>
    <col min="2571" max="2571" width="13.109375" style="127" customWidth="1"/>
    <col min="2572" max="2572" width="12.33203125" style="127" customWidth="1"/>
    <col min="2573" max="2573" width="12.109375" style="127" customWidth="1"/>
    <col min="2574" max="2576" width="9.109375" style="127" customWidth="1"/>
    <col min="2577" max="2577" width="10.109375" style="127" bestFit="1" customWidth="1"/>
    <col min="2578" max="2815" width="9.109375" style="127" customWidth="1"/>
    <col min="2816" max="2816" width="4.6640625" style="127"/>
    <col min="2817" max="2817" width="5.33203125" style="127" customWidth="1"/>
    <col min="2818" max="2818" width="27.109375" style="127" customWidth="1"/>
    <col min="2819" max="2819" width="7.33203125" style="127" customWidth="1"/>
    <col min="2820" max="2820" width="13.6640625" style="127" customWidth="1"/>
    <col min="2821" max="2821" width="6.5546875" style="127" customWidth="1"/>
    <col min="2822" max="2822" width="12.88671875" style="127" customWidth="1"/>
    <col min="2823" max="2823" width="7.109375" style="127" customWidth="1"/>
    <col min="2824" max="2824" width="13.109375" style="127" customWidth="1"/>
    <col min="2825" max="2825" width="7.6640625" style="127" customWidth="1"/>
    <col min="2826" max="2826" width="8.33203125" style="127" customWidth="1"/>
    <col min="2827" max="2827" width="13.109375" style="127" customWidth="1"/>
    <col min="2828" max="2828" width="12.33203125" style="127" customWidth="1"/>
    <col min="2829" max="2829" width="12.109375" style="127" customWidth="1"/>
    <col min="2830" max="2832" width="9.109375" style="127" customWidth="1"/>
    <col min="2833" max="2833" width="10.109375" style="127" bestFit="1" customWidth="1"/>
    <col min="2834" max="3071" width="9.109375" style="127" customWidth="1"/>
    <col min="3072" max="3072" width="4.6640625" style="127"/>
    <col min="3073" max="3073" width="5.33203125" style="127" customWidth="1"/>
    <col min="3074" max="3074" width="27.109375" style="127" customWidth="1"/>
    <col min="3075" max="3075" width="7.33203125" style="127" customWidth="1"/>
    <col min="3076" max="3076" width="13.6640625" style="127" customWidth="1"/>
    <col min="3077" max="3077" width="6.5546875" style="127" customWidth="1"/>
    <col min="3078" max="3078" width="12.88671875" style="127" customWidth="1"/>
    <col min="3079" max="3079" width="7.109375" style="127" customWidth="1"/>
    <col min="3080" max="3080" width="13.109375" style="127" customWidth="1"/>
    <col min="3081" max="3081" width="7.6640625" style="127" customWidth="1"/>
    <col min="3082" max="3082" width="8.33203125" style="127" customWidth="1"/>
    <col min="3083" max="3083" width="13.109375" style="127" customWidth="1"/>
    <col min="3084" max="3084" width="12.33203125" style="127" customWidth="1"/>
    <col min="3085" max="3085" width="12.109375" style="127" customWidth="1"/>
    <col min="3086" max="3088" width="9.109375" style="127" customWidth="1"/>
    <col min="3089" max="3089" width="10.109375" style="127" bestFit="1" customWidth="1"/>
    <col min="3090" max="3327" width="9.109375" style="127" customWidth="1"/>
    <col min="3328" max="3328" width="4.6640625" style="127"/>
    <col min="3329" max="3329" width="5.33203125" style="127" customWidth="1"/>
    <col min="3330" max="3330" width="27.109375" style="127" customWidth="1"/>
    <col min="3331" max="3331" width="7.33203125" style="127" customWidth="1"/>
    <col min="3332" max="3332" width="13.6640625" style="127" customWidth="1"/>
    <col min="3333" max="3333" width="6.5546875" style="127" customWidth="1"/>
    <col min="3334" max="3334" width="12.88671875" style="127" customWidth="1"/>
    <col min="3335" max="3335" width="7.109375" style="127" customWidth="1"/>
    <col min="3336" max="3336" width="13.109375" style="127" customWidth="1"/>
    <col min="3337" max="3337" width="7.6640625" style="127" customWidth="1"/>
    <col min="3338" max="3338" width="8.33203125" style="127" customWidth="1"/>
    <col min="3339" max="3339" width="13.109375" style="127" customWidth="1"/>
    <col min="3340" max="3340" width="12.33203125" style="127" customWidth="1"/>
    <col min="3341" max="3341" width="12.109375" style="127" customWidth="1"/>
    <col min="3342" max="3344" width="9.109375" style="127" customWidth="1"/>
    <col min="3345" max="3345" width="10.109375" style="127" bestFit="1" customWidth="1"/>
    <col min="3346" max="3583" width="9.109375" style="127" customWidth="1"/>
    <col min="3584" max="3584" width="4.6640625" style="127"/>
    <col min="3585" max="3585" width="5.33203125" style="127" customWidth="1"/>
    <col min="3586" max="3586" width="27.109375" style="127" customWidth="1"/>
    <col min="3587" max="3587" width="7.33203125" style="127" customWidth="1"/>
    <col min="3588" max="3588" width="13.6640625" style="127" customWidth="1"/>
    <col min="3589" max="3589" width="6.5546875" style="127" customWidth="1"/>
    <col min="3590" max="3590" width="12.88671875" style="127" customWidth="1"/>
    <col min="3591" max="3591" width="7.109375" style="127" customWidth="1"/>
    <col min="3592" max="3592" width="13.109375" style="127" customWidth="1"/>
    <col min="3593" max="3593" width="7.6640625" style="127" customWidth="1"/>
    <col min="3594" max="3594" width="8.33203125" style="127" customWidth="1"/>
    <col min="3595" max="3595" width="13.109375" style="127" customWidth="1"/>
    <col min="3596" max="3596" width="12.33203125" style="127" customWidth="1"/>
    <col min="3597" max="3597" width="12.109375" style="127" customWidth="1"/>
    <col min="3598" max="3600" width="9.109375" style="127" customWidth="1"/>
    <col min="3601" max="3601" width="10.109375" style="127" bestFit="1" customWidth="1"/>
    <col min="3602" max="3839" width="9.109375" style="127" customWidth="1"/>
    <col min="3840" max="3840" width="4.6640625" style="127"/>
    <col min="3841" max="3841" width="5.33203125" style="127" customWidth="1"/>
    <col min="3842" max="3842" width="27.109375" style="127" customWidth="1"/>
    <col min="3843" max="3843" width="7.33203125" style="127" customWidth="1"/>
    <col min="3844" max="3844" width="13.6640625" style="127" customWidth="1"/>
    <col min="3845" max="3845" width="6.5546875" style="127" customWidth="1"/>
    <col min="3846" max="3846" width="12.88671875" style="127" customWidth="1"/>
    <col min="3847" max="3847" width="7.109375" style="127" customWidth="1"/>
    <col min="3848" max="3848" width="13.109375" style="127" customWidth="1"/>
    <col min="3849" max="3849" width="7.6640625" style="127" customWidth="1"/>
    <col min="3850" max="3850" width="8.33203125" style="127" customWidth="1"/>
    <col min="3851" max="3851" width="13.109375" style="127" customWidth="1"/>
    <col min="3852" max="3852" width="12.33203125" style="127" customWidth="1"/>
    <col min="3853" max="3853" width="12.109375" style="127" customWidth="1"/>
    <col min="3854" max="3856" width="9.109375" style="127" customWidth="1"/>
    <col min="3857" max="3857" width="10.109375" style="127" bestFit="1" customWidth="1"/>
    <col min="3858" max="4095" width="9.109375" style="127" customWidth="1"/>
    <col min="4096" max="4096" width="4.6640625" style="127"/>
    <col min="4097" max="4097" width="5.33203125" style="127" customWidth="1"/>
    <col min="4098" max="4098" width="27.109375" style="127" customWidth="1"/>
    <col min="4099" max="4099" width="7.33203125" style="127" customWidth="1"/>
    <col min="4100" max="4100" width="13.6640625" style="127" customWidth="1"/>
    <col min="4101" max="4101" width="6.5546875" style="127" customWidth="1"/>
    <col min="4102" max="4102" width="12.88671875" style="127" customWidth="1"/>
    <col min="4103" max="4103" width="7.109375" style="127" customWidth="1"/>
    <col min="4104" max="4104" width="13.109375" style="127" customWidth="1"/>
    <col min="4105" max="4105" width="7.6640625" style="127" customWidth="1"/>
    <col min="4106" max="4106" width="8.33203125" style="127" customWidth="1"/>
    <col min="4107" max="4107" width="13.109375" style="127" customWidth="1"/>
    <col min="4108" max="4108" width="12.33203125" style="127" customWidth="1"/>
    <col min="4109" max="4109" width="12.109375" style="127" customWidth="1"/>
    <col min="4110" max="4112" width="9.109375" style="127" customWidth="1"/>
    <col min="4113" max="4113" width="10.109375" style="127" bestFit="1" customWidth="1"/>
    <col min="4114" max="4351" width="9.109375" style="127" customWidth="1"/>
    <col min="4352" max="4352" width="4.6640625" style="127"/>
    <col min="4353" max="4353" width="5.33203125" style="127" customWidth="1"/>
    <col min="4354" max="4354" width="27.109375" style="127" customWidth="1"/>
    <col min="4355" max="4355" width="7.33203125" style="127" customWidth="1"/>
    <col min="4356" max="4356" width="13.6640625" style="127" customWidth="1"/>
    <col min="4357" max="4357" width="6.5546875" style="127" customWidth="1"/>
    <col min="4358" max="4358" width="12.88671875" style="127" customWidth="1"/>
    <col min="4359" max="4359" width="7.109375" style="127" customWidth="1"/>
    <col min="4360" max="4360" width="13.109375" style="127" customWidth="1"/>
    <col min="4361" max="4361" width="7.6640625" style="127" customWidth="1"/>
    <col min="4362" max="4362" width="8.33203125" style="127" customWidth="1"/>
    <col min="4363" max="4363" width="13.109375" style="127" customWidth="1"/>
    <col min="4364" max="4364" width="12.33203125" style="127" customWidth="1"/>
    <col min="4365" max="4365" width="12.109375" style="127" customWidth="1"/>
    <col min="4366" max="4368" width="9.109375" style="127" customWidth="1"/>
    <col min="4369" max="4369" width="10.109375" style="127" bestFit="1" customWidth="1"/>
    <col min="4370" max="4607" width="9.109375" style="127" customWidth="1"/>
    <col min="4608" max="4608" width="4.6640625" style="127"/>
    <col min="4609" max="4609" width="5.33203125" style="127" customWidth="1"/>
    <col min="4610" max="4610" width="27.109375" style="127" customWidth="1"/>
    <col min="4611" max="4611" width="7.33203125" style="127" customWidth="1"/>
    <col min="4612" max="4612" width="13.6640625" style="127" customWidth="1"/>
    <col min="4613" max="4613" width="6.5546875" style="127" customWidth="1"/>
    <col min="4614" max="4614" width="12.88671875" style="127" customWidth="1"/>
    <col min="4615" max="4615" width="7.109375" style="127" customWidth="1"/>
    <col min="4616" max="4616" width="13.109375" style="127" customWidth="1"/>
    <col min="4617" max="4617" width="7.6640625" style="127" customWidth="1"/>
    <col min="4618" max="4618" width="8.33203125" style="127" customWidth="1"/>
    <col min="4619" max="4619" width="13.109375" style="127" customWidth="1"/>
    <col min="4620" max="4620" width="12.33203125" style="127" customWidth="1"/>
    <col min="4621" max="4621" width="12.109375" style="127" customWidth="1"/>
    <col min="4622" max="4624" width="9.109375" style="127" customWidth="1"/>
    <col min="4625" max="4625" width="10.109375" style="127" bestFit="1" customWidth="1"/>
    <col min="4626" max="4863" width="9.109375" style="127" customWidth="1"/>
    <col min="4864" max="4864" width="4.6640625" style="127"/>
    <col min="4865" max="4865" width="5.33203125" style="127" customWidth="1"/>
    <col min="4866" max="4866" width="27.109375" style="127" customWidth="1"/>
    <col min="4867" max="4867" width="7.33203125" style="127" customWidth="1"/>
    <col min="4868" max="4868" width="13.6640625" style="127" customWidth="1"/>
    <col min="4869" max="4869" width="6.5546875" style="127" customWidth="1"/>
    <col min="4870" max="4870" width="12.88671875" style="127" customWidth="1"/>
    <col min="4871" max="4871" width="7.109375" style="127" customWidth="1"/>
    <col min="4872" max="4872" width="13.109375" style="127" customWidth="1"/>
    <col min="4873" max="4873" width="7.6640625" style="127" customWidth="1"/>
    <col min="4874" max="4874" width="8.33203125" style="127" customWidth="1"/>
    <col min="4875" max="4875" width="13.109375" style="127" customWidth="1"/>
    <col min="4876" max="4876" width="12.33203125" style="127" customWidth="1"/>
    <col min="4877" max="4877" width="12.109375" style="127" customWidth="1"/>
    <col min="4878" max="4880" width="9.109375" style="127" customWidth="1"/>
    <col min="4881" max="4881" width="10.109375" style="127" bestFit="1" customWidth="1"/>
    <col min="4882" max="5119" width="9.109375" style="127" customWidth="1"/>
    <col min="5120" max="5120" width="4.6640625" style="127"/>
    <col min="5121" max="5121" width="5.33203125" style="127" customWidth="1"/>
    <col min="5122" max="5122" width="27.109375" style="127" customWidth="1"/>
    <col min="5123" max="5123" width="7.33203125" style="127" customWidth="1"/>
    <col min="5124" max="5124" width="13.6640625" style="127" customWidth="1"/>
    <col min="5125" max="5125" width="6.5546875" style="127" customWidth="1"/>
    <col min="5126" max="5126" width="12.88671875" style="127" customWidth="1"/>
    <col min="5127" max="5127" width="7.109375" style="127" customWidth="1"/>
    <col min="5128" max="5128" width="13.109375" style="127" customWidth="1"/>
    <col min="5129" max="5129" width="7.6640625" style="127" customWidth="1"/>
    <col min="5130" max="5130" width="8.33203125" style="127" customWidth="1"/>
    <col min="5131" max="5131" width="13.109375" style="127" customWidth="1"/>
    <col min="5132" max="5132" width="12.33203125" style="127" customWidth="1"/>
    <col min="5133" max="5133" width="12.109375" style="127" customWidth="1"/>
    <col min="5134" max="5136" width="9.109375" style="127" customWidth="1"/>
    <col min="5137" max="5137" width="10.109375" style="127" bestFit="1" customWidth="1"/>
    <col min="5138" max="5375" width="9.109375" style="127" customWidth="1"/>
    <col min="5376" max="5376" width="4.6640625" style="127"/>
    <col min="5377" max="5377" width="5.33203125" style="127" customWidth="1"/>
    <col min="5378" max="5378" width="27.109375" style="127" customWidth="1"/>
    <col min="5379" max="5379" width="7.33203125" style="127" customWidth="1"/>
    <col min="5380" max="5380" width="13.6640625" style="127" customWidth="1"/>
    <col min="5381" max="5381" width="6.5546875" style="127" customWidth="1"/>
    <col min="5382" max="5382" width="12.88671875" style="127" customWidth="1"/>
    <col min="5383" max="5383" width="7.109375" style="127" customWidth="1"/>
    <col min="5384" max="5384" width="13.109375" style="127" customWidth="1"/>
    <col min="5385" max="5385" width="7.6640625" style="127" customWidth="1"/>
    <col min="5386" max="5386" width="8.33203125" style="127" customWidth="1"/>
    <col min="5387" max="5387" width="13.109375" style="127" customWidth="1"/>
    <col min="5388" max="5388" width="12.33203125" style="127" customWidth="1"/>
    <col min="5389" max="5389" width="12.109375" style="127" customWidth="1"/>
    <col min="5390" max="5392" width="9.109375" style="127" customWidth="1"/>
    <col min="5393" max="5393" width="10.109375" style="127" bestFit="1" customWidth="1"/>
    <col min="5394" max="5631" width="9.109375" style="127" customWidth="1"/>
    <col min="5632" max="5632" width="4.6640625" style="127"/>
    <col min="5633" max="5633" width="5.33203125" style="127" customWidth="1"/>
    <col min="5634" max="5634" width="27.109375" style="127" customWidth="1"/>
    <col min="5635" max="5635" width="7.33203125" style="127" customWidth="1"/>
    <col min="5636" max="5636" width="13.6640625" style="127" customWidth="1"/>
    <col min="5637" max="5637" width="6.5546875" style="127" customWidth="1"/>
    <col min="5638" max="5638" width="12.88671875" style="127" customWidth="1"/>
    <col min="5639" max="5639" width="7.109375" style="127" customWidth="1"/>
    <col min="5640" max="5640" width="13.109375" style="127" customWidth="1"/>
    <col min="5641" max="5641" width="7.6640625" style="127" customWidth="1"/>
    <col min="5642" max="5642" width="8.33203125" style="127" customWidth="1"/>
    <col min="5643" max="5643" width="13.109375" style="127" customWidth="1"/>
    <col min="5644" max="5644" width="12.33203125" style="127" customWidth="1"/>
    <col min="5645" max="5645" width="12.109375" style="127" customWidth="1"/>
    <col min="5646" max="5648" width="9.109375" style="127" customWidth="1"/>
    <col min="5649" max="5649" width="10.109375" style="127" bestFit="1" customWidth="1"/>
    <col min="5650" max="5887" width="9.109375" style="127" customWidth="1"/>
    <col min="5888" max="5888" width="4.6640625" style="127"/>
    <col min="5889" max="5889" width="5.33203125" style="127" customWidth="1"/>
    <col min="5890" max="5890" width="27.109375" style="127" customWidth="1"/>
    <col min="5891" max="5891" width="7.33203125" style="127" customWidth="1"/>
    <col min="5892" max="5892" width="13.6640625" style="127" customWidth="1"/>
    <col min="5893" max="5893" width="6.5546875" style="127" customWidth="1"/>
    <col min="5894" max="5894" width="12.88671875" style="127" customWidth="1"/>
    <col min="5895" max="5895" width="7.109375" style="127" customWidth="1"/>
    <col min="5896" max="5896" width="13.109375" style="127" customWidth="1"/>
    <col min="5897" max="5897" width="7.6640625" style="127" customWidth="1"/>
    <col min="5898" max="5898" width="8.33203125" style="127" customWidth="1"/>
    <col min="5899" max="5899" width="13.109375" style="127" customWidth="1"/>
    <col min="5900" max="5900" width="12.33203125" style="127" customWidth="1"/>
    <col min="5901" max="5901" width="12.109375" style="127" customWidth="1"/>
    <col min="5902" max="5904" width="9.109375" style="127" customWidth="1"/>
    <col min="5905" max="5905" width="10.109375" style="127" bestFit="1" customWidth="1"/>
    <col min="5906" max="6143" width="9.109375" style="127" customWidth="1"/>
    <col min="6144" max="6144" width="4.6640625" style="127"/>
    <col min="6145" max="6145" width="5.33203125" style="127" customWidth="1"/>
    <col min="6146" max="6146" width="27.109375" style="127" customWidth="1"/>
    <col min="6147" max="6147" width="7.33203125" style="127" customWidth="1"/>
    <col min="6148" max="6148" width="13.6640625" style="127" customWidth="1"/>
    <col min="6149" max="6149" width="6.5546875" style="127" customWidth="1"/>
    <col min="6150" max="6150" width="12.88671875" style="127" customWidth="1"/>
    <col min="6151" max="6151" width="7.109375" style="127" customWidth="1"/>
    <col min="6152" max="6152" width="13.109375" style="127" customWidth="1"/>
    <col min="6153" max="6153" width="7.6640625" style="127" customWidth="1"/>
    <col min="6154" max="6154" width="8.33203125" style="127" customWidth="1"/>
    <col min="6155" max="6155" width="13.109375" style="127" customWidth="1"/>
    <col min="6156" max="6156" width="12.33203125" style="127" customWidth="1"/>
    <col min="6157" max="6157" width="12.109375" style="127" customWidth="1"/>
    <col min="6158" max="6160" width="9.109375" style="127" customWidth="1"/>
    <col min="6161" max="6161" width="10.109375" style="127" bestFit="1" customWidth="1"/>
    <col min="6162" max="6399" width="9.109375" style="127" customWidth="1"/>
    <col min="6400" max="6400" width="4.6640625" style="127"/>
    <col min="6401" max="6401" width="5.33203125" style="127" customWidth="1"/>
    <col min="6402" max="6402" width="27.109375" style="127" customWidth="1"/>
    <col min="6403" max="6403" width="7.33203125" style="127" customWidth="1"/>
    <col min="6404" max="6404" width="13.6640625" style="127" customWidth="1"/>
    <col min="6405" max="6405" width="6.5546875" style="127" customWidth="1"/>
    <col min="6406" max="6406" width="12.88671875" style="127" customWidth="1"/>
    <col min="6407" max="6407" width="7.109375" style="127" customWidth="1"/>
    <col min="6408" max="6408" width="13.109375" style="127" customWidth="1"/>
    <col min="6409" max="6409" width="7.6640625" style="127" customWidth="1"/>
    <col min="6410" max="6410" width="8.33203125" style="127" customWidth="1"/>
    <col min="6411" max="6411" width="13.109375" style="127" customWidth="1"/>
    <col min="6412" max="6412" width="12.33203125" style="127" customWidth="1"/>
    <col min="6413" max="6413" width="12.109375" style="127" customWidth="1"/>
    <col min="6414" max="6416" width="9.109375" style="127" customWidth="1"/>
    <col min="6417" max="6417" width="10.109375" style="127" bestFit="1" customWidth="1"/>
    <col min="6418" max="6655" width="9.109375" style="127" customWidth="1"/>
    <col min="6656" max="6656" width="4.6640625" style="127"/>
    <col min="6657" max="6657" width="5.33203125" style="127" customWidth="1"/>
    <col min="6658" max="6658" width="27.109375" style="127" customWidth="1"/>
    <col min="6659" max="6659" width="7.33203125" style="127" customWidth="1"/>
    <col min="6660" max="6660" width="13.6640625" style="127" customWidth="1"/>
    <col min="6661" max="6661" width="6.5546875" style="127" customWidth="1"/>
    <col min="6662" max="6662" width="12.88671875" style="127" customWidth="1"/>
    <col min="6663" max="6663" width="7.109375" style="127" customWidth="1"/>
    <col min="6664" max="6664" width="13.109375" style="127" customWidth="1"/>
    <col min="6665" max="6665" width="7.6640625" style="127" customWidth="1"/>
    <col min="6666" max="6666" width="8.33203125" style="127" customWidth="1"/>
    <col min="6667" max="6667" width="13.109375" style="127" customWidth="1"/>
    <col min="6668" max="6668" width="12.33203125" style="127" customWidth="1"/>
    <col min="6669" max="6669" width="12.109375" style="127" customWidth="1"/>
    <col min="6670" max="6672" width="9.109375" style="127" customWidth="1"/>
    <col min="6673" max="6673" width="10.109375" style="127" bestFit="1" customWidth="1"/>
    <col min="6674" max="6911" width="9.109375" style="127" customWidth="1"/>
    <col min="6912" max="6912" width="4.6640625" style="127"/>
    <col min="6913" max="6913" width="5.33203125" style="127" customWidth="1"/>
    <col min="6914" max="6914" width="27.109375" style="127" customWidth="1"/>
    <col min="6915" max="6915" width="7.33203125" style="127" customWidth="1"/>
    <col min="6916" max="6916" width="13.6640625" style="127" customWidth="1"/>
    <col min="6917" max="6917" width="6.5546875" style="127" customWidth="1"/>
    <col min="6918" max="6918" width="12.88671875" style="127" customWidth="1"/>
    <col min="6919" max="6919" width="7.109375" style="127" customWidth="1"/>
    <col min="6920" max="6920" width="13.109375" style="127" customWidth="1"/>
    <col min="6921" max="6921" width="7.6640625" style="127" customWidth="1"/>
    <col min="6922" max="6922" width="8.33203125" style="127" customWidth="1"/>
    <col min="6923" max="6923" width="13.109375" style="127" customWidth="1"/>
    <col min="6924" max="6924" width="12.33203125" style="127" customWidth="1"/>
    <col min="6925" max="6925" width="12.109375" style="127" customWidth="1"/>
    <col min="6926" max="6928" width="9.109375" style="127" customWidth="1"/>
    <col min="6929" max="6929" width="10.109375" style="127" bestFit="1" customWidth="1"/>
    <col min="6930" max="7167" width="9.109375" style="127" customWidth="1"/>
    <col min="7168" max="7168" width="4.6640625" style="127"/>
    <col min="7169" max="7169" width="5.33203125" style="127" customWidth="1"/>
    <col min="7170" max="7170" width="27.109375" style="127" customWidth="1"/>
    <col min="7171" max="7171" width="7.33203125" style="127" customWidth="1"/>
    <col min="7172" max="7172" width="13.6640625" style="127" customWidth="1"/>
    <col min="7173" max="7173" width="6.5546875" style="127" customWidth="1"/>
    <col min="7174" max="7174" width="12.88671875" style="127" customWidth="1"/>
    <col min="7175" max="7175" width="7.109375" style="127" customWidth="1"/>
    <col min="7176" max="7176" width="13.109375" style="127" customWidth="1"/>
    <col min="7177" max="7177" width="7.6640625" style="127" customWidth="1"/>
    <col min="7178" max="7178" width="8.33203125" style="127" customWidth="1"/>
    <col min="7179" max="7179" width="13.109375" style="127" customWidth="1"/>
    <col min="7180" max="7180" width="12.33203125" style="127" customWidth="1"/>
    <col min="7181" max="7181" width="12.109375" style="127" customWidth="1"/>
    <col min="7182" max="7184" width="9.109375" style="127" customWidth="1"/>
    <col min="7185" max="7185" width="10.109375" style="127" bestFit="1" customWidth="1"/>
    <col min="7186" max="7423" width="9.109375" style="127" customWidth="1"/>
    <col min="7424" max="7424" width="4.6640625" style="127"/>
    <col min="7425" max="7425" width="5.33203125" style="127" customWidth="1"/>
    <col min="7426" max="7426" width="27.109375" style="127" customWidth="1"/>
    <col min="7427" max="7427" width="7.33203125" style="127" customWidth="1"/>
    <col min="7428" max="7428" width="13.6640625" style="127" customWidth="1"/>
    <col min="7429" max="7429" width="6.5546875" style="127" customWidth="1"/>
    <col min="7430" max="7430" width="12.88671875" style="127" customWidth="1"/>
    <col min="7431" max="7431" width="7.109375" style="127" customWidth="1"/>
    <col min="7432" max="7432" width="13.109375" style="127" customWidth="1"/>
    <col min="7433" max="7433" width="7.6640625" style="127" customWidth="1"/>
    <col min="7434" max="7434" width="8.33203125" style="127" customWidth="1"/>
    <col min="7435" max="7435" width="13.109375" style="127" customWidth="1"/>
    <col min="7436" max="7436" width="12.33203125" style="127" customWidth="1"/>
    <col min="7437" max="7437" width="12.109375" style="127" customWidth="1"/>
    <col min="7438" max="7440" width="9.109375" style="127" customWidth="1"/>
    <col min="7441" max="7441" width="10.109375" style="127" bestFit="1" customWidth="1"/>
    <col min="7442" max="7679" width="9.109375" style="127" customWidth="1"/>
    <col min="7680" max="7680" width="4.6640625" style="127"/>
    <col min="7681" max="7681" width="5.33203125" style="127" customWidth="1"/>
    <col min="7682" max="7682" width="27.109375" style="127" customWidth="1"/>
    <col min="7683" max="7683" width="7.33203125" style="127" customWidth="1"/>
    <col min="7684" max="7684" width="13.6640625" style="127" customWidth="1"/>
    <col min="7685" max="7685" width="6.5546875" style="127" customWidth="1"/>
    <col min="7686" max="7686" width="12.88671875" style="127" customWidth="1"/>
    <col min="7687" max="7687" width="7.109375" style="127" customWidth="1"/>
    <col min="7688" max="7688" width="13.109375" style="127" customWidth="1"/>
    <col min="7689" max="7689" width="7.6640625" style="127" customWidth="1"/>
    <col min="7690" max="7690" width="8.33203125" style="127" customWidth="1"/>
    <col min="7691" max="7691" width="13.109375" style="127" customWidth="1"/>
    <col min="7692" max="7692" width="12.33203125" style="127" customWidth="1"/>
    <col min="7693" max="7693" width="12.109375" style="127" customWidth="1"/>
    <col min="7694" max="7696" width="9.109375" style="127" customWidth="1"/>
    <col min="7697" max="7697" width="10.109375" style="127" bestFit="1" customWidth="1"/>
    <col min="7698" max="7935" width="9.109375" style="127" customWidth="1"/>
    <col min="7936" max="7936" width="4.6640625" style="127"/>
    <col min="7937" max="7937" width="5.33203125" style="127" customWidth="1"/>
    <col min="7938" max="7938" width="27.109375" style="127" customWidth="1"/>
    <col min="7939" max="7939" width="7.33203125" style="127" customWidth="1"/>
    <col min="7940" max="7940" width="13.6640625" style="127" customWidth="1"/>
    <col min="7941" max="7941" width="6.5546875" style="127" customWidth="1"/>
    <col min="7942" max="7942" width="12.88671875" style="127" customWidth="1"/>
    <col min="7943" max="7943" width="7.109375" style="127" customWidth="1"/>
    <col min="7944" max="7944" width="13.109375" style="127" customWidth="1"/>
    <col min="7945" max="7945" width="7.6640625" style="127" customWidth="1"/>
    <col min="7946" max="7946" width="8.33203125" style="127" customWidth="1"/>
    <col min="7947" max="7947" width="13.109375" style="127" customWidth="1"/>
    <col min="7948" max="7948" width="12.33203125" style="127" customWidth="1"/>
    <col min="7949" max="7949" width="12.109375" style="127" customWidth="1"/>
    <col min="7950" max="7952" width="9.109375" style="127" customWidth="1"/>
    <col min="7953" max="7953" width="10.109375" style="127" bestFit="1" customWidth="1"/>
    <col min="7954" max="8191" width="9.109375" style="127" customWidth="1"/>
    <col min="8192" max="8192" width="4.6640625" style="127"/>
    <col min="8193" max="8193" width="5.33203125" style="127" customWidth="1"/>
    <col min="8194" max="8194" width="27.109375" style="127" customWidth="1"/>
    <col min="8195" max="8195" width="7.33203125" style="127" customWidth="1"/>
    <col min="8196" max="8196" width="13.6640625" style="127" customWidth="1"/>
    <col min="8197" max="8197" width="6.5546875" style="127" customWidth="1"/>
    <col min="8198" max="8198" width="12.88671875" style="127" customWidth="1"/>
    <col min="8199" max="8199" width="7.109375" style="127" customWidth="1"/>
    <col min="8200" max="8200" width="13.109375" style="127" customWidth="1"/>
    <col min="8201" max="8201" width="7.6640625" style="127" customWidth="1"/>
    <col min="8202" max="8202" width="8.33203125" style="127" customWidth="1"/>
    <col min="8203" max="8203" width="13.109375" style="127" customWidth="1"/>
    <col min="8204" max="8204" width="12.33203125" style="127" customWidth="1"/>
    <col min="8205" max="8205" width="12.109375" style="127" customWidth="1"/>
    <col min="8206" max="8208" width="9.109375" style="127" customWidth="1"/>
    <col min="8209" max="8209" width="10.109375" style="127" bestFit="1" customWidth="1"/>
    <col min="8210" max="8447" width="9.109375" style="127" customWidth="1"/>
    <col min="8448" max="8448" width="4.6640625" style="127"/>
    <col min="8449" max="8449" width="5.33203125" style="127" customWidth="1"/>
    <col min="8450" max="8450" width="27.109375" style="127" customWidth="1"/>
    <col min="8451" max="8451" width="7.33203125" style="127" customWidth="1"/>
    <col min="8452" max="8452" width="13.6640625" style="127" customWidth="1"/>
    <col min="8453" max="8453" width="6.5546875" style="127" customWidth="1"/>
    <col min="8454" max="8454" width="12.88671875" style="127" customWidth="1"/>
    <col min="8455" max="8455" width="7.109375" style="127" customWidth="1"/>
    <col min="8456" max="8456" width="13.109375" style="127" customWidth="1"/>
    <col min="8457" max="8457" width="7.6640625" style="127" customWidth="1"/>
    <col min="8458" max="8458" width="8.33203125" style="127" customWidth="1"/>
    <col min="8459" max="8459" width="13.109375" style="127" customWidth="1"/>
    <col min="8460" max="8460" width="12.33203125" style="127" customWidth="1"/>
    <col min="8461" max="8461" width="12.109375" style="127" customWidth="1"/>
    <col min="8462" max="8464" width="9.109375" style="127" customWidth="1"/>
    <col min="8465" max="8465" width="10.109375" style="127" bestFit="1" customWidth="1"/>
    <col min="8466" max="8703" width="9.109375" style="127" customWidth="1"/>
    <col min="8704" max="8704" width="4.6640625" style="127"/>
    <col min="8705" max="8705" width="5.33203125" style="127" customWidth="1"/>
    <col min="8706" max="8706" width="27.109375" style="127" customWidth="1"/>
    <col min="8707" max="8707" width="7.33203125" style="127" customWidth="1"/>
    <col min="8708" max="8708" width="13.6640625" style="127" customWidth="1"/>
    <col min="8709" max="8709" width="6.5546875" style="127" customWidth="1"/>
    <col min="8710" max="8710" width="12.88671875" style="127" customWidth="1"/>
    <col min="8711" max="8711" width="7.109375" style="127" customWidth="1"/>
    <col min="8712" max="8712" width="13.109375" style="127" customWidth="1"/>
    <col min="8713" max="8713" width="7.6640625" style="127" customWidth="1"/>
    <col min="8714" max="8714" width="8.33203125" style="127" customWidth="1"/>
    <col min="8715" max="8715" width="13.109375" style="127" customWidth="1"/>
    <col min="8716" max="8716" width="12.33203125" style="127" customWidth="1"/>
    <col min="8717" max="8717" width="12.109375" style="127" customWidth="1"/>
    <col min="8718" max="8720" width="9.109375" style="127" customWidth="1"/>
    <col min="8721" max="8721" width="10.109375" style="127" bestFit="1" customWidth="1"/>
    <col min="8722" max="8959" width="9.109375" style="127" customWidth="1"/>
    <col min="8960" max="8960" width="4.6640625" style="127"/>
    <col min="8961" max="8961" width="5.33203125" style="127" customWidth="1"/>
    <col min="8962" max="8962" width="27.109375" style="127" customWidth="1"/>
    <col min="8963" max="8963" width="7.33203125" style="127" customWidth="1"/>
    <col min="8964" max="8964" width="13.6640625" style="127" customWidth="1"/>
    <col min="8965" max="8965" width="6.5546875" style="127" customWidth="1"/>
    <col min="8966" max="8966" width="12.88671875" style="127" customWidth="1"/>
    <col min="8967" max="8967" width="7.109375" style="127" customWidth="1"/>
    <col min="8968" max="8968" width="13.109375" style="127" customWidth="1"/>
    <col min="8969" max="8969" width="7.6640625" style="127" customWidth="1"/>
    <col min="8970" max="8970" width="8.33203125" style="127" customWidth="1"/>
    <col min="8971" max="8971" width="13.109375" style="127" customWidth="1"/>
    <col min="8972" max="8972" width="12.33203125" style="127" customWidth="1"/>
    <col min="8973" max="8973" width="12.109375" style="127" customWidth="1"/>
    <col min="8974" max="8976" width="9.109375" style="127" customWidth="1"/>
    <col min="8977" max="8977" width="10.109375" style="127" bestFit="1" customWidth="1"/>
    <col min="8978" max="9215" width="9.109375" style="127" customWidth="1"/>
    <col min="9216" max="9216" width="4.6640625" style="127"/>
    <col min="9217" max="9217" width="5.33203125" style="127" customWidth="1"/>
    <col min="9218" max="9218" width="27.109375" style="127" customWidth="1"/>
    <col min="9219" max="9219" width="7.33203125" style="127" customWidth="1"/>
    <col min="9220" max="9220" width="13.6640625" style="127" customWidth="1"/>
    <col min="9221" max="9221" width="6.5546875" style="127" customWidth="1"/>
    <col min="9222" max="9222" width="12.88671875" style="127" customWidth="1"/>
    <col min="9223" max="9223" width="7.109375" style="127" customWidth="1"/>
    <col min="9224" max="9224" width="13.109375" style="127" customWidth="1"/>
    <col min="9225" max="9225" width="7.6640625" style="127" customWidth="1"/>
    <col min="9226" max="9226" width="8.33203125" style="127" customWidth="1"/>
    <col min="9227" max="9227" width="13.109375" style="127" customWidth="1"/>
    <col min="9228" max="9228" width="12.33203125" style="127" customWidth="1"/>
    <col min="9229" max="9229" width="12.109375" style="127" customWidth="1"/>
    <col min="9230" max="9232" width="9.109375" style="127" customWidth="1"/>
    <col min="9233" max="9233" width="10.109375" style="127" bestFit="1" customWidth="1"/>
    <col min="9234" max="9471" width="9.109375" style="127" customWidth="1"/>
    <col min="9472" max="9472" width="4.6640625" style="127"/>
    <col min="9473" max="9473" width="5.33203125" style="127" customWidth="1"/>
    <col min="9474" max="9474" width="27.109375" style="127" customWidth="1"/>
    <col min="9475" max="9475" width="7.33203125" style="127" customWidth="1"/>
    <col min="9476" max="9476" width="13.6640625" style="127" customWidth="1"/>
    <col min="9477" max="9477" width="6.5546875" style="127" customWidth="1"/>
    <col min="9478" max="9478" width="12.88671875" style="127" customWidth="1"/>
    <col min="9479" max="9479" width="7.109375" style="127" customWidth="1"/>
    <col min="9480" max="9480" width="13.109375" style="127" customWidth="1"/>
    <col min="9481" max="9481" width="7.6640625" style="127" customWidth="1"/>
    <col min="9482" max="9482" width="8.33203125" style="127" customWidth="1"/>
    <col min="9483" max="9483" width="13.109375" style="127" customWidth="1"/>
    <col min="9484" max="9484" width="12.33203125" style="127" customWidth="1"/>
    <col min="9485" max="9485" width="12.109375" style="127" customWidth="1"/>
    <col min="9486" max="9488" width="9.109375" style="127" customWidth="1"/>
    <col min="9489" max="9489" width="10.109375" style="127" bestFit="1" customWidth="1"/>
    <col min="9490" max="9727" width="9.109375" style="127" customWidth="1"/>
    <col min="9728" max="9728" width="4.6640625" style="127"/>
    <col min="9729" max="9729" width="5.33203125" style="127" customWidth="1"/>
    <col min="9730" max="9730" width="27.109375" style="127" customWidth="1"/>
    <col min="9731" max="9731" width="7.33203125" style="127" customWidth="1"/>
    <col min="9732" max="9732" width="13.6640625" style="127" customWidth="1"/>
    <col min="9733" max="9733" width="6.5546875" style="127" customWidth="1"/>
    <col min="9734" max="9734" width="12.88671875" style="127" customWidth="1"/>
    <col min="9735" max="9735" width="7.109375" style="127" customWidth="1"/>
    <col min="9736" max="9736" width="13.109375" style="127" customWidth="1"/>
    <col min="9737" max="9737" width="7.6640625" style="127" customWidth="1"/>
    <col min="9738" max="9738" width="8.33203125" style="127" customWidth="1"/>
    <col min="9739" max="9739" width="13.109375" style="127" customWidth="1"/>
    <col min="9740" max="9740" width="12.33203125" style="127" customWidth="1"/>
    <col min="9741" max="9741" width="12.109375" style="127" customWidth="1"/>
    <col min="9742" max="9744" width="9.109375" style="127" customWidth="1"/>
    <col min="9745" max="9745" width="10.109375" style="127" bestFit="1" customWidth="1"/>
    <col min="9746" max="9983" width="9.109375" style="127" customWidth="1"/>
    <col min="9984" max="9984" width="4.6640625" style="127"/>
    <col min="9985" max="9985" width="5.33203125" style="127" customWidth="1"/>
    <col min="9986" max="9986" width="27.109375" style="127" customWidth="1"/>
    <col min="9987" max="9987" width="7.33203125" style="127" customWidth="1"/>
    <col min="9988" max="9988" width="13.6640625" style="127" customWidth="1"/>
    <col min="9989" max="9989" width="6.5546875" style="127" customWidth="1"/>
    <col min="9990" max="9990" width="12.88671875" style="127" customWidth="1"/>
    <col min="9991" max="9991" width="7.109375" style="127" customWidth="1"/>
    <col min="9992" max="9992" width="13.109375" style="127" customWidth="1"/>
    <col min="9993" max="9993" width="7.6640625" style="127" customWidth="1"/>
    <col min="9994" max="9994" width="8.33203125" style="127" customWidth="1"/>
    <col min="9995" max="9995" width="13.109375" style="127" customWidth="1"/>
    <col min="9996" max="9996" width="12.33203125" style="127" customWidth="1"/>
    <col min="9997" max="9997" width="12.109375" style="127" customWidth="1"/>
    <col min="9998" max="10000" width="9.109375" style="127" customWidth="1"/>
    <col min="10001" max="10001" width="10.109375" style="127" bestFit="1" customWidth="1"/>
    <col min="10002" max="10239" width="9.109375" style="127" customWidth="1"/>
    <col min="10240" max="10240" width="4.6640625" style="127"/>
    <col min="10241" max="10241" width="5.33203125" style="127" customWidth="1"/>
    <col min="10242" max="10242" width="27.109375" style="127" customWidth="1"/>
    <col min="10243" max="10243" width="7.33203125" style="127" customWidth="1"/>
    <col min="10244" max="10244" width="13.6640625" style="127" customWidth="1"/>
    <col min="10245" max="10245" width="6.5546875" style="127" customWidth="1"/>
    <col min="10246" max="10246" width="12.88671875" style="127" customWidth="1"/>
    <col min="10247" max="10247" width="7.109375" style="127" customWidth="1"/>
    <col min="10248" max="10248" width="13.109375" style="127" customWidth="1"/>
    <col min="10249" max="10249" width="7.6640625" style="127" customWidth="1"/>
    <col min="10250" max="10250" width="8.33203125" style="127" customWidth="1"/>
    <col min="10251" max="10251" width="13.109375" style="127" customWidth="1"/>
    <col min="10252" max="10252" width="12.33203125" style="127" customWidth="1"/>
    <col min="10253" max="10253" width="12.109375" style="127" customWidth="1"/>
    <col min="10254" max="10256" width="9.109375" style="127" customWidth="1"/>
    <col min="10257" max="10257" width="10.109375" style="127" bestFit="1" customWidth="1"/>
    <col min="10258" max="10495" width="9.109375" style="127" customWidth="1"/>
    <col min="10496" max="10496" width="4.6640625" style="127"/>
    <col min="10497" max="10497" width="5.33203125" style="127" customWidth="1"/>
    <col min="10498" max="10498" width="27.109375" style="127" customWidth="1"/>
    <col min="10499" max="10499" width="7.33203125" style="127" customWidth="1"/>
    <col min="10500" max="10500" width="13.6640625" style="127" customWidth="1"/>
    <col min="10501" max="10501" width="6.5546875" style="127" customWidth="1"/>
    <col min="10502" max="10502" width="12.88671875" style="127" customWidth="1"/>
    <col min="10503" max="10503" width="7.109375" style="127" customWidth="1"/>
    <col min="10504" max="10504" width="13.109375" style="127" customWidth="1"/>
    <col min="10505" max="10505" width="7.6640625" style="127" customWidth="1"/>
    <col min="10506" max="10506" width="8.33203125" style="127" customWidth="1"/>
    <col min="10507" max="10507" width="13.109375" style="127" customWidth="1"/>
    <col min="10508" max="10508" width="12.33203125" style="127" customWidth="1"/>
    <col min="10509" max="10509" width="12.109375" style="127" customWidth="1"/>
    <col min="10510" max="10512" width="9.109375" style="127" customWidth="1"/>
    <col min="10513" max="10513" width="10.109375" style="127" bestFit="1" customWidth="1"/>
    <col min="10514" max="10751" width="9.109375" style="127" customWidth="1"/>
    <col min="10752" max="10752" width="4.6640625" style="127"/>
    <col min="10753" max="10753" width="5.33203125" style="127" customWidth="1"/>
    <col min="10754" max="10754" width="27.109375" style="127" customWidth="1"/>
    <col min="10755" max="10755" width="7.33203125" style="127" customWidth="1"/>
    <col min="10756" max="10756" width="13.6640625" style="127" customWidth="1"/>
    <col min="10757" max="10757" width="6.5546875" style="127" customWidth="1"/>
    <col min="10758" max="10758" width="12.88671875" style="127" customWidth="1"/>
    <col min="10759" max="10759" width="7.109375" style="127" customWidth="1"/>
    <col min="10760" max="10760" width="13.109375" style="127" customWidth="1"/>
    <col min="10761" max="10761" width="7.6640625" style="127" customWidth="1"/>
    <col min="10762" max="10762" width="8.33203125" style="127" customWidth="1"/>
    <col min="10763" max="10763" width="13.109375" style="127" customWidth="1"/>
    <col min="10764" max="10764" width="12.33203125" style="127" customWidth="1"/>
    <col min="10765" max="10765" width="12.109375" style="127" customWidth="1"/>
    <col min="10766" max="10768" width="9.109375" style="127" customWidth="1"/>
    <col min="10769" max="10769" width="10.109375" style="127" bestFit="1" customWidth="1"/>
    <col min="10770" max="11007" width="9.109375" style="127" customWidth="1"/>
    <col min="11008" max="11008" width="4.6640625" style="127"/>
    <col min="11009" max="11009" width="5.33203125" style="127" customWidth="1"/>
    <col min="11010" max="11010" width="27.109375" style="127" customWidth="1"/>
    <col min="11011" max="11011" width="7.33203125" style="127" customWidth="1"/>
    <col min="11012" max="11012" width="13.6640625" style="127" customWidth="1"/>
    <col min="11013" max="11013" width="6.5546875" style="127" customWidth="1"/>
    <col min="11014" max="11014" width="12.88671875" style="127" customWidth="1"/>
    <col min="11015" max="11015" width="7.109375" style="127" customWidth="1"/>
    <col min="11016" max="11016" width="13.109375" style="127" customWidth="1"/>
    <col min="11017" max="11017" width="7.6640625" style="127" customWidth="1"/>
    <col min="11018" max="11018" width="8.33203125" style="127" customWidth="1"/>
    <col min="11019" max="11019" width="13.109375" style="127" customWidth="1"/>
    <col min="11020" max="11020" width="12.33203125" style="127" customWidth="1"/>
    <col min="11021" max="11021" width="12.109375" style="127" customWidth="1"/>
    <col min="11022" max="11024" width="9.109375" style="127" customWidth="1"/>
    <col min="11025" max="11025" width="10.109375" style="127" bestFit="1" customWidth="1"/>
    <col min="11026" max="11263" width="9.109375" style="127" customWidth="1"/>
    <col min="11264" max="11264" width="4.6640625" style="127"/>
    <col min="11265" max="11265" width="5.33203125" style="127" customWidth="1"/>
    <col min="11266" max="11266" width="27.109375" style="127" customWidth="1"/>
    <col min="11267" max="11267" width="7.33203125" style="127" customWidth="1"/>
    <col min="11268" max="11268" width="13.6640625" style="127" customWidth="1"/>
    <col min="11269" max="11269" width="6.5546875" style="127" customWidth="1"/>
    <col min="11270" max="11270" width="12.88671875" style="127" customWidth="1"/>
    <col min="11271" max="11271" width="7.109375" style="127" customWidth="1"/>
    <col min="11272" max="11272" width="13.109375" style="127" customWidth="1"/>
    <col min="11273" max="11273" width="7.6640625" style="127" customWidth="1"/>
    <col min="11274" max="11274" width="8.33203125" style="127" customWidth="1"/>
    <col min="11275" max="11275" width="13.109375" style="127" customWidth="1"/>
    <col min="11276" max="11276" width="12.33203125" style="127" customWidth="1"/>
    <col min="11277" max="11277" width="12.109375" style="127" customWidth="1"/>
    <col min="11278" max="11280" width="9.109375" style="127" customWidth="1"/>
    <col min="11281" max="11281" width="10.109375" style="127" bestFit="1" customWidth="1"/>
    <col min="11282" max="11519" width="9.109375" style="127" customWidth="1"/>
    <col min="11520" max="11520" width="4.6640625" style="127"/>
    <col min="11521" max="11521" width="5.33203125" style="127" customWidth="1"/>
    <col min="11522" max="11522" width="27.109375" style="127" customWidth="1"/>
    <col min="11523" max="11523" width="7.33203125" style="127" customWidth="1"/>
    <col min="11524" max="11524" width="13.6640625" style="127" customWidth="1"/>
    <col min="11525" max="11525" width="6.5546875" style="127" customWidth="1"/>
    <col min="11526" max="11526" width="12.88671875" style="127" customWidth="1"/>
    <col min="11527" max="11527" width="7.109375" style="127" customWidth="1"/>
    <col min="11528" max="11528" width="13.109375" style="127" customWidth="1"/>
    <col min="11529" max="11529" width="7.6640625" style="127" customWidth="1"/>
    <col min="11530" max="11530" width="8.33203125" style="127" customWidth="1"/>
    <col min="11531" max="11531" width="13.109375" style="127" customWidth="1"/>
    <col min="11532" max="11532" width="12.33203125" style="127" customWidth="1"/>
    <col min="11533" max="11533" width="12.109375" style="127" customWidth="1"/>
    <col min="11534" max="11536" width="9.109375" style="127" customWidth="1"/>
    <col min="11537" max="11537" width="10.109375" style="127" bestFit="1" customWidth="1"/>
    <col min="11538" max="11775" width="9.109375" style="127" customWidth="1"/>
    <col min="11776" max="11776" width="4.6640625" style="127"/>
    <col min="11777" max="11777" width="5.33203125" style="127" customWidth="1"/>
    <col min="11778" max="11778" width="27.109375" style="127" customWidth="1"/>
    <col min="11779" max="11779" width="7.33203125" style="127" customWidth="1"/>
    <col min="11780" max="11780" width="13.6640625" style="127" customWidth="1"/>
    <col min="11781" max="11781" width="6.5546875" style="127" customWidth="1"/>
    <col min="11782" max="11782" width="12.88671875" style="127" customWidth="1"/>
    <col min="11783" max="11783" width="7.109375" style="127" customWidth="1"/>
    <col min="11784" max="11784" width="13.109375" style="127" customWidth="1"/>
    <col min="11785" max="11785" width="7.6640625" style="127" customWidth="1"/>
    <col min="11786" max="11786" width="8.33203125" style="127" customWidth="1"/>
    <col min="11787" max="11787" width="13.109375" style="127" customWidth="1"/>
    <col min="11788" max="11788" width="12.33203125" style="127" customWidth="1"/>
    <col min="11789" max="11789" width="12.109375" style="127" customWidth="1"/>
    <col min="11790" max="11792" width="9.109375" style="127" customWidth="1"/>
    <col min="11793" max="11793" width="10.109375" style="127" bestFit="1" customWidth="1"/>
    <col min="11794" max="12031" width="9.109375" style="127" customWidth="1"/>
    <col min="12032" max="12032" width="4.6640625" style="127"/>
    <col min="12033" max="12033" width="5.33203125" style="127" customWidth="1"/>
    <col min="12034" max="12034" width="27.109375" style="127" customWidth="1"/>
    <col min="12035" max="12035" width="7.33203125" style="127" customWidth="1"/>
    <col min="12036" max="12036" width="13.6640625" style="127" customWidth="1"/>
    <col min="12037" max="12037" width="6.5546875" style="127" customWidth="1"/>
    <col min="12038" max="12038" width="12.88671875" style="127" customWidth="1"/>
    <col min="12039" max="12039" width="7.109375" style="127" customWidth="1"/>
    <col min="12040" max="12040" width="13.109375" style="127" customWidth="1"/>
    <col min="12041" max="12041" width="7.6640625" style="127" customWidth="1"/>
    <col min="12042" max="12042" width="8.33203125" style="127" customWidth="1"/>
    <col min="12043" max="12043" width="13.109375" style="127" customWidth="1"/>
    <col min="12044" max="12044" width="12.33203125" style="127" customWidth="1"/>
    <col min="12045" max="12045" width="12.109375" style="127" customWidth="1"/>
    <col min="12046" max="12048" width="9.109375" style="127" customWidth="1"/>
    <col min="12049" max="12049" width="10.109375" style="127" bestFit="1" customWidth="1"/>
    <col min="12050" max="12287" width="9.109375" style="127" customWidth="1"/>
    <col min="12288" max="12288" width="4.6640625" style="127"/>
    <col min="12289" max="12289" width="5.33203125" style="127" customWidth="1"/>
    <col min="12290" max="12290" width="27.109375" style="127" customWidth="1"/>
    <col min="12291" max="12291" width="7.33203125" style="127" customWidth="1"/>
    <col min="12292" max="12292" width="13.6640625" style="127" customWidth="1"/>
    <col min="12293" max="12293" width="6.5546875" style="127" customWidth="1"/>
    <col min="12294" max="12294" width="12.88671875" style="127" customWidth="1"/>
    <col min="12295" max="12295" width="7.109375" style="127" customWidth="1"/>
    <col min="12296" max="12296" width="13.109375" style="127" customWidth="1"/>
    <col min="12297" max="12297" width="7.6640625" style="127" customWidth="1"/>
    <col min="12298" max="12298" width="8.33203125" style="127" customWidth="1"/>
    <col min="12299" max="12299" width="13.109375" style="127" customWidth="1"/>
    <col min="12300" max="12300" width="12.33203125" style="127" customWidth="1"/>
    <col min="12301" max="12301" width="12.109375" style="127" customWidth="1"/>
    <col min="12302" max="12304" width="9.109375" style="127" customWidth="1"/>
    <col min="12305" max="12305" width="10.109375" style="127" bestFit="1" customWidth="1"/>
    <col min="12306" max="12543" width="9.109375" style="127" customWidth="1"/>
    <col min="12544" max="12544" width="4.6640625" style="127"/>
    <col min="12545" max="12545" width="5.33203125" style="127" customWidth="1"/>
    <col min="12546" max="12546" width="27.109375" style="127" customWidth="1"/>
    <col min="12547" max="12547" width="7.33203125" style="127" customWidth="1"/>
    <col min="12548" max="12548" width="13.6640625" style="127" customWidth="1"/>
    <col min="12549" max="12549" width="6.5546875" style="127" customWidth="1"/>
    <col min="12550" max="12550" width="12.88671875" style="127" customWidth="1"/>
    <col min="12551" max="12551" width="7.109375" style="127" customWidth="1"/>
    <col min="12552" max="12552" width="13.109375" style="127" customWidth="1"/>
    <col min="12553" max="12553" width="7.6640625" style="127" customWidth="1"/>
    <col min="12554" max="12554" width="8.33203125" style="127" customWidth="1"/>
    <col min="12555" max="12555" width="13.109375" style="127" customWidth="1"/>
    <col min="12556" max="12556" width="12.33203125" style="127" customWidth="1"/>
    <col min="12557" max="12557" width="12.109375" style="127" customWidth="1"/>
    <col min="12558" max="12560" width="9.109375" style="127" customWidth="1"/>
    <col min="12561" max="12561" width="10.109375" style="127" bestFit="1" customWidth="1"/>
    <col min="12562" max="12799" width="9.109375" style="127" customWidth="1"/>
    <col min="12800" max="12800" width="4.6640625" style="127"/>
    <col min="12801" max="12801" width="5.33203125" style="127" customWidth="1"/>
    <col min="12802" max="12802" width="27.109375" style="127" customWidth="1"/>
    <col min="12803" max="12803" width="7.33203125" style="127" customWidth="1"/>
    <col min="12804" max="12804" width="13.6640625" style="127" customWidth="1"/>
    <col min="12805" max="12805" width="6.5546875" style="127" customWidth="1"/>
    <col min="12806" max="12806" width="12.88671875" style="127" customWidth="1"/>
    <col min="12807" max="12807" width="7.109375" style="127" customWidth="1"/>
    <col min="12808" max="12808" width="13.109375" style="127" customWidth="1"/>
    <col min="12809" max="12809" width="7.6640625" style="127" customWidth="1"/>
    <col min="12810" max="12810" width="8.33203125" style="127" customWidth="1"/>
    <col min="12811" max="12811" width="13.109375" style="127" customWidth="1"/>
    <col min="12812" max="12812" width="12.33203125" style="127" customWidth="1"/>
    <col min="12813" max="12813" width="12.109375" style="127" customWidth="1"/>
    <col min="12814" max="12816" width="9.109375" style="127" customWidth="1"/>
    <col min="12817" max="12817" width="10.109375" style="127" bestFit="1" customWidth="1"/>
    <col min="12818" max="13055" width="9.109375" style="127" customWidth="1"/>
    <col min="13056" max="13056" width="4.6640625" style="127"/>
    <col min="13057" max="13057" width="5.33203125" style="127" customWidth="1"/>
    <col min="13058" max="13058" width="27.109375" style="127" customWidth="1"/>
    <col min="13059" max="13059" width="7.33203125" style="127" customWidth="1"/>
    <col min="13060" max="13060" width="13.6640625" style="127" customWidth="1"/>
    <col min="13061" max="13061" width="6.5546875" style="127" customWidth="1"/>
    <col min="13062" max="13062" width="12.88671875" style="127" customWidth="1"/>
    <col min="13063" max="13063" width="7.109375" style="127" customWidth="1"/>
    <col min="13064" max="13064" width="13.109375" style="127" customWidth="1"/>
    <col min="13065" max="13065" width="7.6640625" style="127" customWidth="1"/>
    <col min="13066" max="13066" width="8.33203125" style="127" customWidth="1"/>
    <col min="13067" max="13067" width="13.109375" style="127" customWidth="1"/>
    <col min="13068" max="13068" width="12.33203125" style="127" customWidth="1"/>
    <col min="13069" max="13069" width="12.109375" style="127" customWidth="1"/>
    <col min="13070" max="13072" width="9.109375" style="127" customWidth="1"/>
    <col min="13073" max="13073" width="10.109375" style="127" bestFit="1" customWidth="1"/>
    <col min="13074" max="13311" width="9.109375" style="127" customWidth="1"/>
    <col min="13312" max="13312" width="4.6640625" style="127"/>
    <col min="13313" max="13313" width="5.33203125" style="127" customWidth="1"/>
    <col min="13314" max="13314" width="27.109375" style="127" customWidth="1"/>
    <col min="13315" max="13315" width="7.33203125" style="127" customWidth="1"/>
    <col min="13316" max="13316" width="13.6640625" style="127" customWidth="1"/>
    <col min="13317" max="13317" width="6.5546875" style="127" customWidth="1"/>
    <col min="13318" max="13318" width="12.88671875" style="127" customWidth="1"/>
    <col min="13319" max="13319" width="7.109375" style="127" customWidth="1"/>
    <col min="13320" max="13320" width="13.109375" style="127" customWidth="1"/>
    <col min="13321" max="13321" width="7.6640625" style="127" customWidth="1"/>
    <col min="13322" max="13322" width="8.33203125" style="127" customWidth="1"/>
    <col min="13323" max="13323" width="13.109375" style="127" customWidth="1"/>
    <col min="13324" max="13324" width="12.33203125" style="127" customWidth="1"/>
    <col min="13325" max="13325" width="12.109375" style="127" customWidth="1"/>
    <col min="13326" max="13328" width="9.109375" style="127" customWidth="1"/>
    <col min="13329" max="13329" width="10.109375" style="127" bestFit="1" customWidth="1"/>
    <col min="13330" max="13567" width="9.109375" style="127" customWidth="1"/>
    <col min="13568" max="13568" width="4.6640625" style="127"/>
    <col min="13569" max="13569" width="5.33203125" style="127" customWidth="1"/>
    <col min="13570" max="13570" width="27.109375" style="127" customWidth="1"/>
    <col min="13571" max="13571" width="7.33203125" style="127" customWidth="1"/>
    <col min="13572" max="13572" width="13.6640625" style="127" customWidth="1"/>
    <col min="13573" max="13573" width="6.5546875" style="127" customWidth="1"/>
    <col min="13574" max="13574" width="12.88671875" style="127" customWidth="1"/>
    <col min="13575" max="13575" width="7.109375" style="127" customWidth="1"/>
    <col min="13576" max="13576" width="13.109375" style="127" customWidth="1"/>
    <col min="13577" max="13577" width="7.6640625" style="127" customWidth="1"/>
    <col min="13578" max="13578" width="8.33203125" style="127" customWidth="1"/>
    <col min="13579" max="13579" width="13.109375" style="127" customWidth="1"/>
    <col min="13580" max="13580" width="12.33203125" style="127" customWidth="1"/>
    <col min="13581" max="13581" width="12.109375" style="127" customWidth="1"/>
    <col min="13582" max="13584" width="9.109375" style="127" customWidth="1"/>
    <col min="13585" max="13585" width="10.109375" style="127" bestFit="1" customWidth="1"/>
    <col min="13586" max="13823" width="9.109375" style="127" customWidth="1"/>
    <col min="13824" max="13824" width="4.6640625" style="127"/>
    <col min="13825" max="13825" width="5.33203125" style="127" customWidth="1"/>
    <col min="13826" max="13826" width="27.109375" style="127" customWidth="1"/>
    <col min="13827" max="13827" width="7.33203125" style="127" customWidth="1"/>
    <col min="13828" max="13828" width="13.6640625" style="127" customWidth="1"/>
    <col min="13829" max="13829" width="6.5546875" style="127" customWidth="1"/>
    <col min="13830" max="13830" width="12.88671875" style="127" customWidth="1"/>
    <col min="13831" max="13831" width="7.109375" style="127" customWidth="1"/>
    <col min="13832" max="13832" width="13.109375" style="127" customWidth="1"/>
    <col min="13833" max="13833" width="7.6640625" style="127" customWidth="1"/>
    <col min="13834" max="13834" width="8.33203125" style="127" customWidth="1"/>
    <col min="13835" max="13835" width="13.109375" style="127" customWidth="1"/>
    <col min="13836" max="13836" width="12.33203125" style="127" customWidth="1"/>
    <col min="13837" max="13837" width="12.109375" style="127" customWidth="1"/>
    <col min="13838" max="13840" width="9.109375" style="127" customWidth="1"/>
    <col min="13841" max="13841" width="10.109375" style="127" bestFit="1" customWidth="1"/>
    <col min="13842" max="14079" width="9.109375" style="127" customWidth="1"/>
    <col min="14080" max="14080" width="4.6640625" style="127"/>
    <col min="14081" max="14081" width="5.33203125" style="127" customWidth="1"/>
    <col min="14082" max="14082" width="27.109375" style="127" customWidth="1"/>
    <col min="14083" max="14083" width="7.33203125" style="127" customWidth="1"/>
    <col min="14084" max="14084" width="13.6640625" style="127" customWidth="1"/>
    <col min="14085" max="14085" width="6.5546875" style="127" customWidth="1"/>
    <col min="14086" max="14086" width="12.88671875" style="127" customWidth="1"/>
    <col min="14087" max="14087" width="7.109375" style="127" customWidth="1"/>
    <col min="14088" max="14088" width="13.109375" style="127" customWidth="1"/>
    <col min="14089" max="14089" width="7.6640625" style="127" customWidth="1"/>
    <col min="14090" max="14090" width="8.33203125" style="127" customWidth="1"/>
    <col min="14091" max="14091" width="13.109375" style="127" customWidth="1"/>
    <col min="14092" max="14092" width="12.33203125" style="127" customWidth="1"/>
    <col min="14093" max="14093" width="12.109375" style="127" customWidth="1"/>
    <col min="14094" max="14096" width="9.109375" style="127" customWidth="1"/>
    <col min="14097" max="14097" width="10.109375" style="127" bestFit="1" customWidth="1"/>
    <col min="14098" max="14335" width="9.109375" style="127" customWidth="1"/>
    <col min="14336" max="14336" width="4.6640625" style="127"/>
    <col min="14337" max="14337" width="5.33203125" style="127" customWidth="1"/>
    <col min="14338" max="14338" width="27.109375" style="127" customWidth="1"/>
    <col min="14339" max="14339" width="7.33203125" style="127" customWidth="1"/>
    <col min="14340" max="14340" width="13.6640625" style="127" customWidth="1"/>
    <col min="14341" max="14341" width="6.5546875" style="127" customWidth="1"/>
    <col min="14342" max="14342" width="12.88671875" style="127" customWidth="1"/>
    <col min="14343" max="14343" width="7.109375" style="127" customWidth="1"/>
    <col min="14344" max="14344" width="13.109375" style="127" customWidth="1"/>
    <col min="14345" max="14345" width="7.6640625" style="127" customWidth="1"/>
    <col min="14346" max="14346" width="8.33203125" style="127" customWidth="1"/>
    <col min="14347" max="14347" width="13.109375" style="127" customWidth="1"/>
    <col min="14348" max="14348" width="12.33203125" style="127" customWidth="1"/>
    <col min="14349" max="14349" width="12.109375" style="127" customWidth="1"/>
    <col min="14350" max="14352" width="9.109375" style="127" customWidth="1"/>
    <col min="14353" max="14353" width="10.109375" style="127" bestFit="1" customWidth="1"/>
    <col min="14354" max="14591" width="9.109375" style="127" customWidth="1"/>
    <col min="14592" max="14592" width="4.6640625" style="127"/>
    <col min="14593" max="14593" width="5.33203125" style="127" customWidth="1"/>
    <col min="14594" max="14594" width="27.109375" style="127" customWidth="1"/>
    <col min="14595" max="14595" width="7.33203125" style="127" customWidth="1"/>
    <col min="14596" max="14596" width="13.6640625" style="127" customWidth="1"/>
    <col min="14597" max="14597" width="6.5546875" style="127" customWidth="1"/>
    <col min="14598" max="14598" width="12.88671875" style="127" customWidth="1"/>
    <col min="14599" max="14599" width="7.109375" style="127" customWidth="1"/>
    <col min="14600" max="14600" width="13.109375" style="127" customWidth="1"/>
    <col min="14601" max="14601" width="7.6640625" style="127" customWidth="1"/>
    <col min="14602" max="14602" width="8.33203125" style="127" customWidth="1"/>
    <col min="14603" max="14603" width="13.109375" style="127" customWidth="1"/>
    <col min="14604" max="14604" width="12.33203125" style="127" customWidth="1"/>
    <col min="14605" max="14605" width="12.109375" style="127" customWidth="1"/>
    <col min="14606" max="14608" width="9.109375" style="127" customWidth="1"/>
    <col min="14609" max="14609" width="10.109375" style="127" bestFit="1" customWidth="1"/>
    <col min="14610" max="14847" width="9.109375" style="127" customWidth="1"/>
    <col min="14848" max="14848" width="4.6640625" style="127"/>
    <col min="14849" max="14849" width="5.33203125" style="127" customWidth="1"/>
    <col min="14850" max="14850" width="27.109375" style="127" customWidth="1"/>
    <col min="14851" max="14851" width="7.33203125" style="127" customWidth="1"/>
    <col min="14852" max="14852" width="13.6640625" style="127" customWidth="1"/>
    <col min="14853" max="14853" width="6.5546875" style="127" customWidth="1"/>
    <col min="14854" max="14854" width="12.88671875" style="127" customWidth="1"/>
    <col min="14855" max="14855" width="7.109375" style="127" customWidth="1"/>
    <col min="14856" max="14856" width="13.109375" style="127" customWidth="1"/>
    <col min="14857" max="14857" width="7.6640625" style="127" customWidth="1"/>
    <col min="14858" max="14858" width="8.33203125" style="127" customWidth="1"/>
    <col min="14859" max="14859" width="13.109375" style="127" customWidth="1"/>
    <col min="14860" max="14860" width="12.33203125" style="127" customWidth="1"/>
    <col min="14861" max="14861" width="12.109375" style="127" customWidth="1"/>
    <col min="14862" max="14864" width="9.109375" style="127" customWidth="1"/>
    <col min="14865" max="14865" width="10.109375" style="127" bestFit="1" customWidth="1"/>
    <col min="14866" max="15103" width="9.109375" style="127" customWidth="1"/>
    <col min="15104" max="15104" width="4.6640625" style="127"/>
    <col min="15105" max="15105" width="5.33203125" style="127" customWidth="1"/>
    <col min="15106" max="15106" width="27.109375" style="127" customWidth="1"/>
    <col min="15107" max="15107" width="7.33203125" style="127" customWidth="1"/>
    <col min="15108" max="15108" width="13.6640625" style="127" customWidth="1"/>
    <col min="15109" max="15109" width="6.5546875" style="127" customWidth="1"/>
    <col min="15110" max="15110" width="12.88671875" style="127" customWidth="1"/>
    <col min="15111" max="15111" width="7.109375" style="127" customWidth="1"/>
    <col min="15112" max="15112" width="13.109375" style="127" customWidth="1"/>
    <col min="15113" max="15113" width="7.6640625" style="127" customWidth="1"/>
    <col min="15114" max="15114" width="8.33203125" style="127" customWidth="1"/>
    <col min="15115" max="15115" width="13.109375" style="127" customWidth="1"/>
    <col min="15116" max="15116" width="12.33203125" style="127" customWidth="1"/>
    <col min="15117" max="15117" width="12.109375" style="127" customWidth="1"/>
    <col min="15118" max="15120" width="9.109375" style="127" customWidth="1"/>
    <col min="15121" max="15121" width="10.109375" style="127" bestFit="1" customWidth="1"/>
    <col min="15122" max="15359" width="9.109375" style="127" customWidth="1"/>
    <col min="15360" max="15360" width="4.6640625" style="127"/>
    <col min="15361" max="15361" width="5.33203125" style="127" customWidth="1"/>
    <col min="15362" max="15362" width="27.109375" style="127" customWidth="1"/>
    <col min="15363" max="15363" width="7.33203125" style="127" customWidth="1"/>
    <col min="15364" max="15364" width="13.6640625" style="127" customWidth="1"/>
    <col min="15365" max="15365" width="6.5546875" style="127" customWidth="1"/>
    <col min="15366" max="15366" width="12.88671875" style="127" customWidth="1"/>
    <col min="15367" max="15367" width="7.109375" style="127" customWidth="1"/>
    <col min="15368" max="15368" width="13.109375" style="127" customWidth="1"/>
    <col min="15369" max="15369" width="7.6640625" style="127" customWidth="1"/>
    <col min="15370" max="15370" width="8.33203125" style="127" customWidth="1"/>
    <col min="15371" max="15371" width="13.109375" style="127" customWidth="1"/>
    <col min="15372" max="15372" width="12.33203125" style="127" customWidth="1"/>
    <col min="15373" max="15373" width="12.109375" style="127" customWidth="1"/>
    <col min="15374" max="15376" width="9.109375" style="127" customWidth="1"/>
    <col min="15377" max="15377" width="10.109375" style="127" bestFit="1" customWidth="1"/>
    <col min="15378" max="15615" width="9.109375" style="127" customWidth="1"/>
    <col min="15616" max="15616" width="4.6640625" style="127"/>
    <col min="15617" max="15617" width="5.33203125" style="127" customWidth="1"/>
    <col min="15618" max="15618" width="27.109375" style="127" customWidth="1"/>
    <col min="15619" max="15619" width="7.33203125" style="127" customWidth="1"/>
    <col min="15620" max="15620" width="13.6640625" style="127" customWidth="1"/>
    <col min="15621" max="15621" width="6.5546875" style="127" customWidth="1"/>
    <col min="15622" max="15622" width="12.88671875" style="127" customWidth="1"/>
    <col min="15623" max="15623" width="7.109375" style="127" customWidth="1"/>
    <col min="15624" max="15624" width="13.109375" style="127" customWidth="1"/>
    <col min="15625" max="15625" width="7.6640625" style="127" customWidth="1"/>
    <col min="15626" max="15626" width="8.33203125" style="127" customWidth="1"/>
    <col min="15627" max="15627" width="13.109375" style="127" customWidth="1"/>
    <col min="15628" max="15628" width="12.33203125" style="127" customWidth="1"/>
    <col min="15629" max="15629" width="12.109375" style="127" customWidth="1"/>
    <col min="15630" max="15632" width="9.109375" style="127" customWidth="1"/>
    <col min="15633" max="15633" width="10.109375" style="127" bestFit="1" customWidth="1"/>
    <col min="15634" max="15871" width="9.109375" style="127" customWidth="1"/>
    <col min="15872" max="15872" width="4.6640625" style="127"/>
    <col min="15873" max="15873" width="5.33203125" style="127" customWidth="1"/>
    <col min="15874" max="15874" width="27.109375" style="127" customWidth="1"/>
    <col min="15875" max="15875" width="7.33203125" style="127" customWidth="1"/>
    <col min="15876" max="15876" width="13.6640625" style="127" customWidth="1"/>
    <col min="15877" max="15877" width="6.5546875" style="127" customWidth="1"/>
    <col min="15878" max="15878" width="12.88671875" style="127" customWidth="1"/>
    <col min="15879" max="15879" width="7.109375" style="127" customWidth="1"/>
    <col min="15880" max="15880" width="13.109375" style="127" customWidth="1"/>
    <col min="15881" max="15881" width="7.6640625" style="127" customWidth="1"/>
    <col min="15882" max="15882" width="8.33203125" style="127" customWidth="1"/>
    <col min="15883" max="15883" width="13.109375" style="127" customWidth="1"/>
    <col min="15884" max="15884" width="12.33203125" style="127" customWidth="1"/>
    <col min="15885" max="15885" width="12.109375" style="127" customWidth="1"/>
    <col min="15886" max="15888" width="9.109375" style="127" customWidth="1"/>
    <col min="15889" max="15889" width="10.109375" style="127" bestFit="1" customWidth="1"/>
    <col min="15890" max="16127" width="9.109375" style="127" customWidth="1"/>
    <col min="16128" max="16128" width="4.6640625" style="127"/>
    <col min="16129" max="16129" width="5.33203125" style="127" customWidth="1"/>
    <col min="16130" max="16130" width="27.109375" style="127" customWidth="1"/>
    <col min="16131" max="16131" width="7.33203125" style="127" customWidth="1"/>
    <col min="16132" max="16132" width="13.6640625" style="127" customWidth="1"/>
    <col min="16133" max="16133" width="6.5546875" style="127" customWidth="1"/>
    <col min="16134" max="16134" width="12.88671875" style="127" customWidth="1"/>
    <col min="16135" max="16135" width="7.109375" style="127" customWidth="1"/>
    <col min="16136" max="16136" width="13.109375" style="127" customWidth="1"/>
    <col min="16137" max="16137" width="7.6640625" style="127" customWidth="1"/>
    <col min="16138" max="16138" width="8.33203125" style="127" customWidth="1"/>
    <col min="16139" max="16139" width="13.109375" style="127" customWidth="1"/>
    <col min="16140" max="16140" width="12.33203125" style="127" customWidth="1"/>
    <col min="16141" max="16141" width="12.109375" style="127" customWidth="1"/>
    <col min="16142" max="16144" width="9.109375" style="127" customWidth="1"/>
    <col min="16145" max="16145" width="10.109375" style="127" bestFit="1" customWidth="1"/>
    <col min="16146" max="16384" width="9.109375" style="127" customWidth="1"/>
  </cols>
  <sheetData>
    <row r="1" spans="1:18" s="113" customFormat="1" ht="13.8">
      <c r="A1" s="110"/>
      <c r="B1" s="111"/>
      <c r="C1" s="110"/>
      <c r="D1" s="112"/>
      <c r="E1" s="110"/>
      <c r="F1" s="112"/>
      <c r="G1" s="110"/>
      <c r="H1" s="112"/>
      <c r="I1" s="110"/>
      <c r="J1" s="110"/>
      <c r="K1" s="112"/>
      <c r="L1" s="764" t="s">
        <v>738</v>
      </c>
      <c r="M1" s="764"/>
    </row>
    <row r="2" spans="1:18" s="113" customFormat="1" ht="15.75" customHeight="1">
      <c r="A2" s="765" t="s">
        <v>607</v>
      </c>
      <c r="B2" s="765"/>
      <c r="C2" s="765"/>
      <c r="D2" s="765"/>
      <c r="E2" s="765"/>
      <c r="F2" s="765"/>
      <c r="G2" s="765"/>
      <c r="H2" s="765"/>
      <c r="I2" s="765"/>
      <c r="J2" s="765"/>
      <c r="K2" s="765"/>
      <c r="L2" s="765"/>
      <c r="M2" s="765"/>
    </row>
    <row r="3" spans="1:18" s="113" customFormat="1" ht="15.75" customHeight="1">
      <c r="A3" s="765" t="s">
        <v>737</v>
      </c>
      <c r="B3" s="765"/>
      <c r="C3" s="765"/>
      <c r="D3" s="765"/>
      <c r="E3" s="765"/>
      <c r="F3" s="765"/>
      <c r="G3" s="765"/>
      <c r="H3" s="765"/>
      <c r="I3" s="765"/>
      <c r="J3" s="765"/>
      <c r="K3" s="765"/>
      <c r="L3" s="765"/>
      <c r="M3" s="765"/>
    </row>
    <row r="4" spans="1:18" s="113" customFormat="1" ht="16.2" thickBot="1">
      <c r="A4" s="693"/>
      <c r="B4" s="693"/>
      <c r="C4" s="693"/>
      <c r="D4" s="693"/>
      <c r="E4" s="693"/>
      <c r="F4" s="693"/>
      <c r="G4" s="693"/>
      <c r="H4" s="693"/>
      <c r="I4" s="693"/>
      <c r="J4" s="693"/>
      <c r="K4" s="693"/>
      <c r="L4" s="693"/>
      <c r="M4" s="115"/>
    </row>
    <row r="5" spans="1:18" s="113" customFormat="1" ht="30.75" customHeight="1">
      <c r="A5" s="766" t="s">
        <v>11</v>
      </c>
      <c r="B5" s="768" t="s">
        <v>209</v>
      </c>
      <c r="C5" s="770" t="s">
        <v>320</v>
      </c>
      <c r="D5" s="771"/>
      <c r="E5" s="770" t="s">
        <v>4</v>
      </c>
      <c r="F5" s="772"/>
      <c r="G5" s="773" t="s">
        <v>5</v>
      </c>
      <c r="H5" s="772"/>
      <c r="I5" s="774" t="s">
        <v>6</v>
      </c>
      <c r="J5" s="774" t="s">
        <v>7</v>
      </c>
      <c r="K5" s="756" t="s">
        <v>8</v>
      </c>
      <c r="L5" s="758" t="s">
        <v>9</v>
      </c>
      <c r="M5" s="760" t="s">
        <v>10</v>
      </c>
    </row>
    <row r="6" spans="1:18" s="113" customFormat="1" ht="27.75" customHeight="1" thickBot="1">
      <c r="A6" s="767"/>
      <c r="B6" s="769"/>
      <c r="C6" s="286" t="s">
        <v>11</v>
      </c>
      <c r="D6" s="292" t="s">
        <v>12</v>
      </c>
      <c r="E6" s="293" t="s">
        <v>11</v>
      </c>
      <c r="F6" s="294" t="s">
        <v>12</v>
      </c>
      <c r="G6" s="286" t="s">
        <v>11</v>
      </c>
      <c r="H6" s="295" t="s">
        <v>12</v>
      </c>
      <c r="I6" s="775"/>
      <c r="J6" s="775"/>
      <c r="K6" s="757"/>
      <c r="L6" s="759"/>
      <c r="M6" s="761"/>
    </row>
    <row r="7" spans="1:18" s="117" customFormat="1" ht="24" customHeight="1">
      <c r="A7" s="281">
        <v>1</v>
      </c>
      <c r="B7" s="41">
        <v>2</v>
      </c>
      <c r="C7" s="41">
        <v>4</v>
      </c>
      <c r="D7" s="41">
        <v>5</v>
      </c>
      <c r="E7" s="41">
        <v>6</v>
      </c>
      <c r="F7" s="41">
        <v>7</v>
      </c>
      <c r="G7" s="41">
        <v>8</v>
      </c>
      <c r="H7" s="41">
        <v>9</v>
      </c>
      <c r="I7" s="116">
        <v>10</v>
      </c>
      <c r="J7" s="116" t="s">
        <v>366</v>
      </c>
      <c r="K7" s="116" t="s">
        <v>367</v>
      </c>
      <c r="L7" s="302">
        <v>13</v>
      </c>
      <c r="M7" s="303">
        <v>14</v>
      </c>
    </row>
    <row r="8" spans="1:18" s="119" customFormat="1" ht="33" customHeight="1">
      <c r="A8" s="290">
        <v>1</v>
      </c>
      <c r="B8" s="118" t="s">
        <v>734</v>
      </c>
      <c r="C8" s="551">
        <f>'Anexa 6 (1)'!C70</f>
        <v>405</v>
      </c>
      <c r="D8" s="552">
        <f>'Anexa 6 (1)'!D70</f>
        <v>352326509.25999999</v>
      </c>
      <c r="E8" s="551">
        <f>'Anexa 6 (1)'!E70</f>
        <v>1</v>
      </c>
      <c r="F8" s="552">
        <f>'Anexa 6 (1)'!F70</f>
        <v>136200</v>
      </c>
      <c r="G8" s="551">
        <f>'Anexa 6 (1)'!G70</f>
        <v>0</v>
      </c>
      <c r="H8" s="552">
        <f>'Anexa 6 (1)'!H70</f>
        <v>0</v>
      </c>
      <c r="I8" s="551">
        <f>'Anexa 6 (1)'!I70</f>
        <v>1</v>
      </c>
      <c r="J8" s="551">
        <f>'Anexa 6 (1)'!J70</f>
        <v>407</v>
      </c>
      <c r="K8" s="552">
        <f>'Anexa 6 (1)'!K70</f>
        <v>352462709.25999993</v>
      </c>
      <c r="L8" s="43">
        <f>K8*100/$K$11</f>
        <v>73.609571467446514</v>
      </c>
      <c r="M8" s="282">
        <f>J8*100/$J$11</f>
        <v>35.922330097087375</v>
      </c>
      <c r="P8" s="337"/>
      <c r="Q8" s="337"/>
      <c r="R8" s="338"/>
    </row>
    <row r="9" spans="1:18" s="119" customFormat="1" ht="33" customHeight="1">
      <c r="A9" s="291">
        <v>2</v>
      </c>
      <c r="B9" s="120" t="s">
        <v>735</v>
      </c>
      <c r="C9" s="555">
        <f>'Anexa 7 (1)'!C100</f>
        <v>666</v>
      </c>
      <c r="D9" s="556">
        <f>'Anexa 7 (1)'!D100</f>
        <v>118957738.80000009</v>
      </c>
      <c r="E9" s="555">
        <f>'Anexa 7 (1)'!E100</f>
        <v>8</v>
      </c>
      <c r="F9" s="556">
        <f>'Anexa 7 (1)'!F100</f>
        <v>457257.91000000003</v>
      </c>
      <c r="G9" s="555">
        <f>'Anexa 7 (1)'!G100</f>
        <v>7</v>
      </c>
      <c r="H9" s="556">
        <f>'Anexa 7 (1)'!H100</f>
        <v>-123050</v>
      </c>
      <c r="I9" s="555">
        <f>'Anexa 7 (1)'!I100</f>
        <v>3</v>
      </c>
      <c r="J9" s="555">
        <f>'Anexa 7 (1)'!J100</f>
        <v>684</v>
      </c>
      <c r="K9" s="556">
        <f>'Anexa 7 (1)'!K100</f>
        <v>119291946.71000001</v>
      </c>
      <c r="L9" s="590">
        <v>7.931660590861771</v>
      </c>
      <c r="M9" s="591">
        <v>33.016877637130804</v>
      </c>
      <c r="P9" s="337"/>
      <c r="Q9" s="337"/>
      <c r="R9" s="338"/>
    </row>
    <row r="10" spans="1:18" s="119" customFormat="1" ht="33" customHeight="1" thickBot="1">
      <c r="A10" s="290">
        <v>3</v>
      </c>
      <c r="B10" s="118" t="s">
        <v>621</v>
      </c>
      <c r="C10" s="551">
        <f>'Anexa 9 (1)'!C26</f>
        <v>42</v>
      </c>
      <c r="D10" s="552">
        <f>'Anexa 9 (1)'!D26</f>
        <v>7072624.5500000007</v>
      </c>
      <c r="E10" s="551">
        <f>'Anexa 9 (1)'!E26</f>
        <v>0</v>
      </c>
      <c r="F10" s="552">
        <f>'Anexa 9 (1)'!F26</f>
        <v>0</v>
      </c>
      <c r="G10" s="551">
        <f>'Anexa 9 (1)'!G26</f>
        <v>0</v>
      </c>
      <c r="H10" s="552">
        <f>'Anexa 9 (1)'!H26</f>
        <v>0</v>
      </c>
      <c r="I10" s="551">
        <f>'Anexa 9 (1)'!I26</f>
        <v>0</v>
      </c>
      <c r="J10" s="551">
        <f>'Anexa 9 (1)'!J26</f>
        <v>42</v>
      </c>
      <c r="K10" s="552">
        <f>'Anexa 9 (1)'!K26</f>
        <v>7072624.5500000007</v>
      </c>
      <c r="L10" s="43">
        <f>K10*100/$K$11</f>
        <v>1.4770721798305282</v>
      </c>
      <c r="M10" s="282">
        <f>J10*100/$J$11</f>
        <v>3.7069726390114739</v>
      </c>
      <c r="P10" s="339"/>
      <c r="Q10" s="340"/>
      <c r="R10" s="341"/>
    </row>
    <row r="11" spans="1:18" s="113" customFormat="1" ht="26.25" customHeight="1" thickBot="1">
      <c r="A11" s="762" t="s">
        <v>182</v>
      </c>
      <c r="B11" s="763"/>
      <c r="C11" s="380">
        <f>SUM(C8:C10)</f>
        <v>1113</v>
      </c>
      <c r="D11" s="288">
        <f t="shared" ref="D11:K11" si="0">SUM(D8:D10)</f>
        <v>478356872.61000007</v>
      </c>
      <c r="E11" s="380">
        <f t="shared" si="0"/>
        <v>9</v>
      </c>
      <c r="F11" s="287">
        <f t="shared" si="0"/>
        <v>593457.91</v>
      </c>
      <c r="G11" s="530">
        <f t="shared" si="0"/>
        <v>7</v>
      </c>
      <c r="H11" s="287">
        <f t="shared" si="0"/>
        <v>-123050</v>
      </c>
      <c r="I11" s="530">
        <f t="shared" si="0"/>
        <v>4</v>
      </c>
      <c r="J11" s="380">
        <f t="shared" si="0"/>
        <v>1133</v>
      </c>
      <c r="K11" s="287">
        <f t="shared" si="0"/>
        <v>478827280.51999992</v>
      </c>
      <c r="L11" s="546">
        <f t="shared" ref="L11" si="1">K11*100/$K$11</f>
        <v>100</v>
      </c>
      <c r="M11" s="289">
        <f t="shared" ref="M11" si="2">SUM(M8:M10)</f>
        <v>72.64618037322964</v>
      </c>
    </row>
    <row r="12" spans="1:18" s="113" customFormat="1" ht="34.5" customHeight="1">
      <c r="A12" s="754" t="s">
        <v>530</v>
      </c>
      <c r="B12" s="755"/>
      <c r="C12" s="755"/>
      <c r="D12" s="755"/>
      <c r="E12" s="755"/>
      <c r="F12" s="755"/>
      <c r="G12" s="755"/>
      <c r="H12" s="755"/>
      <c r="I12" s="755"/>
      <c r="J12" s="755"/>
      <c r="K12" s="755"/>
      <c r="L12" s="755"/>
      <c r="M12" s="755"/>
    </row>
    <row r="13" spans="1:18" s="113" customFormat="1" ht="43.5" customHeight="1">
      <c r="A13" s="121"/>
      <c r="B13" s="122"/>
      <c r="C13" s="123" t="s">
        <v>190</v>
      </c>
      <c r="D13" s="123" t="s">
        <v>191</v>
      </c>
      <c r="E13" s="123" t="s">
        <v>192</v>
      </c>
      <c r="F13" s="123" t="s">
        <v>193</v>
      </c>
      <c r="G13" s="123" t="s">
        <v>194</v>
      </c>
      <c r="H13" s="123" t="s">
        <v>195</v>
      </c>
      <c r="I13" s="124" t="s">
        <v>196</v>
      </c>
      <c r="J13" s="123" t="s">
        <v>7</v>
      </c>
      <c r="K13" s="125" t="s">
        <v>197</v>
      </c>
      <c r="L13" s="126"/>
      <c r="M13" s="126"/>
    </row>
    <row r="14" spans="1:18" s="113" customFormat="1">
      <c r="A14" s="121"/>
      <c r="B14" s="122"/>
      <c r="C14" s="121"/>
      <c r="D14" s="126"/>
      <c r="E14" s="110"/>
      <c r="F14" s="112"/>
      <c r="G14" s="110"/>
      <c r="H14" s="112"/>
      <c r="I14" s="110"/>
      <c r="J14" s="110"/>
      <c r="K14" s="110"/>
      <c r="L14" s="112"/>
      <c r="M14" s="112"/>
    </row>
    <row r="15" spans="1:18" s="113" customFormat="1">
      <c r="A15" s="121"/>
      <c r="B15" s="122"/>
      <c r="C15" s="121"/>
      <c r="D15" s="126"/>
      <c r="E15" s="110"/>
      <c r="F15" s="112"/>
      <c r="G15" s="110"/>
      <c r="H15" s="112"/>
      <c r="I15" s="110"/>
      <c r="J15" s="110"/>
      <c r="K15" s="110"/>
      <c r="L15" s="112"/>
      <c r="M15" s="112"/>
    </row>
    <row r="16" spans="1:18" s="113" customFormat="1">
      <c r="A16" s="121"/>
      <c r="B16" s="122"/>
      <c r="C16" s="121"/>
      <c r="D16" s="126"/>
      <c r="E16" s="110"/>
      <c r="F16" s="112"/>
      <c r="G16" s="110"/>
      <c r="H16" s="112"/>
      <c r="I16" s="110"/>
      <c r="J16" s="110"/>
      <c r="K16" s="110"/>
      <c r="L16" s="112"/>
      <c r="M16" s="112"/>
    </row>
    <row r="17" spans="1:13" s="113" customFormat="1">
      <c r="A17" s="121"/>
      <c r="B17" s="122"/>
      <c r="C17" s="121"/>
      <c r="D17" s="126"/>
      <c r="E17" s="110"/>
      <c r="F17" s="112"/>
      <c r="G17" s="110"/>
      <c r="H17" s="112"/>
      <c r="I17" s="110"/>
      <c r="J17" s="110"/>
      <c r="K17" s="110"/>
      <c r="L17" s="112"/>
      <c r="M17" s="112"/>
    </row>
    <row r="18" spans="1:13" s="113" customFormat="1">
      <c r="A18" s="121"/>
      <c r="B18" s="122"/>
      <c r="C18" s="121"/>
      <c r="D18" s="126"/>
      <c r="E18" s="110"/>
      <c r="F18" s="112"/>
      <c r="G18" s="110"/>
      <c r="H18" s="112"/>
      <c r="I18" s="110"/>
      <c r="J18" s="110"/>
      <c r="K18" s="110"/>
      <c r="L18" s="112"/>
      <c r="M18" s="112"/>
    </row>
    <row r="19" spans="1:13" s="113" customFormat="1">
      <c r="A19" s="121"/>
      <c r="B19" s="122"/>
      <c r="C19" s="121"/>
      <c r="D19" s="126"/>
      <c r="E19" s="110"/>
      <c r="F19" s="112"/>
      <c r="G19" s="110"/>
      <c r="H19" s="112"/>
      <c r="I19" s="110"/>
      <c r="J19" s="110"/>
      <c r="K19" s="110"/>
      <c r="L19" s="112"/>
      <c r="M19" s="112"/>
    </row>
    <row r="20" spans="1:13" s="113" customFormat="1">
      <c r="A20" s="121"/>
      <c r="B20" s="122"/>
      <c r="C20" s="121"/>
      <c r="D20" s="126"/>
      <c r="E20" s="110"/>
      <c r="F20" s="112"/>
      <c r="G20" s="110"/>
      <c r="H20" s="112"/>
      <c r="I20" s="110"/>
      <c r="J20" s="110"/>
      <c r="K20" s="110"/>
      <c r="L20" s="112"/>
      <c r="M20" s="112"/>
    </row>
    <row r="21" spans="1:13" s="113" customFormat="1">
      <c r="A21" s="121"/>
      <c r="B21" s="122"/>
      <c r="C21" s="121"/>
      <c r="D21" s="126"/>
      <c r="E21" s="110"/>
      <c r="F21" s="112"/>
      <c r="G21" s="110"/>
      <c r="H21" s="112"/>
      <c r="I21" s="110"/>
      <c r="J21" s="110"/>
      <c r="K21" s="110"/>
      <c r="L21" s="112"/>
      <c r="M21" s="112"/>
    </row>
    <row r="22" spans="1:13" s="113" customFormat="1">
      <c r="A22" s="121"/>
      <c r="B22" s="122"/>
      <c r="C22" s="121"/>
      <c r="D22" s="126"/>
      <c r="E22" s="110"/>
      <c r="F22" s="112"/>
      <c r="G22" s="110"/>
      <c r="H22" s="112"/>
      <c r="I22" s="110"/>
      <c r="J22" s="110"/>
      <c r="K22" s="110"/>
      <c r="L22" s="112"/>
      <c r="M22" s="112"/>
    </row>
    <row r="23" spans="1:13" s="113" customFormat="1">
      <c r="A23" s="121"/>
      <c r="B23" s="122"/>
      <c r="C23" s="121"/>
      <c r="D23" s="126"/>
      <c r="E23" s="110"/>
      <c r="F23" s="112"/>
      <c r="G23" s="110"/>
      <c r="H23" s="112"/>
      <c r="I23" s="110"/>
      <c r="J23" s="110"/>
      <c r="K23" s="110"/>
      <c r="L23" s="112"/>
      <c r="M23" s="112"/>
    </row>
    <row r="24" spans="1:13" s="113" customFormat="1">
      <c r="A24" s="121"/>
      <c r="B24" s="122"/>
      <c r="C24" s="121"/>
      <c r="D24" s="126"/>
      <c r="E24" s="110"/>
      <c r="F24" s="112"/>
      <c r="G24" s="110"/>
      <c r="H24" s="112"/>
      <c r="I24" s="110"/>
      <c r="J24" s="110"/>
      <c r="K24" s="110"/>
      <c r="L24" s="112"/>
      <c r="M24" s="112"/>
    </row>
    <row r="25" spans="1:13" s="113" customFormat="1">
      <c r="A25" s="121"/>
      <c r="B25" s="122"/>
      <c r="C25" s="121"/>
      <c r="D25" s="126"/>
      <c r="E25" s="110"/>
      <c r="F25" s="112"/>
      <c r="G25" s="110"/>
      <c r="H25" s="112"/>
      <c r="I25" s="110"/>
      <c r="J25" s="110"/>
      <c r="K25" s="110"/>
      <c r="L25" s="112"/>
      <c r="M25" s="112"/>
    </row>
    <row r="26" spans="1:13" s="113" customFormat="1">
      <c r="A26" s="121"/>
      <c r="B26" s="122"/>
      <c r="C26" s="121"/>
      <c r="D26" s="126"/>
      <c r="E26" s="110"/>
      <c r="F26" s="112"/>
      <c r="G26" s="110"/>
      <c r="H26" s="112"/>
      <c r="I26" s="110"/>
      <c r="J26" s="110"/>
      <c r="K26" s="110"/>
      <c r="L26" s="112"/>
      <c r="M26" s="112"/>
    </row>
    <row r="27" spans="1:13" s="113" customFormat="1">
      <c r="A27" s="121"/>
      <c r="B27" s="122"/>
      <c r="C27" s="121"/>
      <c r="D27" s="126"/>
      <c r="E27" s="110"/>
      <c r="F27" s="112"/>
      <c r="G27" s="110"/>
      <c r="H27" s="112"/>
      <c r="I27" s="110"/>
      <c r="J27" s="110"/>
      <c r="K27" s="110"/>
      <c r="L27" s="112"/>
      <c r="M27" s="112"/>
    </row>
    <row r="28" spans="1:13" s="113" customFormat="1">
      <c r="A28" s="121"/>
      <c r="B28" s="122"/>
      <c r="C28" s="121"/>
      <c r="D28" s="126"/>
      <c r="E28" s="110"/>
      <c r="F28" s="112"/>
      <c r="G28" s="110"/>
      <c r="H28" s="112"/>
      <c r="I28" s="110"/>
      <c r="J28" s="110"/>
      <c r="K28" s="110"/>
      <c r="L28" s="112"/>
      <c r="M28" s="112"/>
    </row>
    <row r="29" spans="1:13" s="113" customFormat="1">
      <c r="A29" s="121"/>
      <c r="B29" s="122"/>
      <c r="C29" s="121"/>
      <c r="D29" s="126"/>
      <c r="E29" s="110"/>
      <c r="F29" s="112"/>
      <c r="G29" s="110"/>
      <c r="H29" s="112"/>
      <c r="I29" s="110"/>
      <c r="J29" s="110"/>
      <c r="K29" s="110"/>
      <c r="L29" s="112"/>
      <c r="M29" s="112"/>
    </row>
    <row r="30" spans="1:13" s="113" customFormat="1">
      <c r="A30" s="121"/>
      <c r="B30" s="122"/>
      <c r="C30" s="121"/>
      <c r="D30" s="126"/>
      <c r="E30" s="110"/>
      <c r="F30" s="112"/>
      <c r="G30" s="110"/>
      <c r="H30" s="112"/>
      <c r="I30" s="110"/>
      <c r="J30" s="110"/>
      <c r="K30" s="110"/>
      <c r="L30" s="112"/>
      <c r="M30" s="112"/>
    </row>
    <row r="31" spans="1:13" s="113" customFormat="1">
      <c r="A31" s="121"/>
      <c r="B31" s="122"/>
      <c r="C31" s="121"/>
      <c r="D31" s="126"/>
      <c r="E31" s="110"/>
      <c r="F31" s="112"/>
      <c r="G31" s="110"/>
      <c r="H31" s="112"/>
      <c r="I31" s="110"/>
      <c r="J31" s="110"/>
      <c r="K31" s="110"/>
      <c r="L31" s="112"/>
      <c r="M31" s="112"/>
    </row>
    <row r="32" spans="1:13" s="113" customFormat="1">
      <c r="A32" s="121"/>
      <c r="B32" s="122"/>
      <c r="C32" s="121"/>
      <c r="D32" s="126"/>
      <c r="E32" s="110"/>
      <c r="F32" s="112"/>
      <c r="G32" s="110"/>
      <c r="H32" s="112"/>
      <c r="I32" s="110"/>
      <c r="J32" s="110"/>
      <c r="K32" s="110"/>
      <c r="L32" s="112"/>
      <c r="M32" s="112"/>
    </row>
    <row r="33" spans="1:13" s="113" customFormat="1">
      <c r="A33" s="121"/>
      <c r="B33" s="122"/>
      <c r="C33" s="121"/>
      <c r="D33" s="126"/>
      <c r="E33" s="110"/>
      <c r="F33" s="112"/>
      <c r="G33" s="110"/>
      <c r="H33" s="112"/>
      <c r="I33" s="110"/>
      <c r="J33" s="110"/>
      <c r="K33" s="110"/>
      <c r="L33" s="112"/>
      <c r="M33" s="112"/>
    </row>
    <row r="34" spans="1:13" s="113" customFormat="1">
      <c r="A34" s="121"/>
      <c r="B34" s="122"/>
      <c r="C34" s="121"/>
      <c r="D34" s="126"/>
      <c r="E34" s="110"/>
      <c r="F34" s="112"/>
      <c r="G34" s="110"/>
      <c r="H34" s="112"/>
      <c r="I34" s="110"/>
      <c r="J34" s="110"/>
      <c r="K34" s="110"/>
      <c r="L34" s="112"/>
      <c r="M34" s="112"/>
    </row>
    <row r="35" spans="1:13" s="113" customFormat="1">
      <c r="A35" s="121"/>
      <c r="B35" s="122"/>
      <c r="C35" s="121"/>
      <c r="D35" s="126"/>
      <c r="E35" s="110"/>
      <c r="F35" s="112"/>
      <c r="G35" s="110"/>
      <c r="H35" s="112"/>
      <c r="I35" s="110"/>
      <c r="J35" s="110"/>
      <c r="K35" s="110"/>
      <c r="L35" s="112"/>
      <c r="M35" s="112"/>
    </row>
    <row r="36" spans="1:13" s="113" customFormat="1">
      <c r="A36" s="121"/>
      <c r="B36" s="122"/>
      <c r="C36" s="121"/>
      <c r="D36" s="126"/>
      <c r="E36" s="110"/>
      <c r="F36" s="112"/>
      <c r="G36" s="110"/>
      <c r="H36" s="112"/>
      <c r="I36" s="110"/>
      <c r="J36" s="110"/>
      <c r="K36" s="110"/>
      <c r="L36" s="112"/>
      <c r="M36" s="112"/>
    </row>
    <row r="37" spans="1:13" s="113" customFormat="1">
      <c r="A37" s="121"/>
      <c r="B37" s="122"/>
      <c r="C37" s="121"/>
      <c r="D37" s="126"/>
      <c r="E37" s="110"/>
      <c r="F37" s="112"/>
      <c r="G37" s="110"/>
      <c r="H37" s="112"/>
      <c r="I37" s="110"/>
      <c r="J37" s="110"/>
      <c r="K37" s="110"/>
      <c r="L37" s="112"/>
      <c r="M37" s="112"/>
    </row>
    <row r="38" spans="1:13" s="113" customFormat="1">
      <c r="A38" s="121"/>
      <c r="B38" s="122"/>
      <c r="C38" s="121"/>
      <c r="D38" s="126"/>
      <c r="E38" s="110"/>
      <c r="F38" s="112"/>
      <c r="G38" s="110"/>
      <c r="H38" s="112"/>
      <c r="I38" s="110"/>
      <c r="J38" s="110"/>
      <c r="K38" s="110"/>
      <c r="L38" s="112"/>
      <c r="M38" s="112"/>
    </row>
    <row r="39" spans="1:13" s="113" customFormat="1">
      <c r="A39" s="121"/>
      <c r="B39" s="122"/>
      <c r="C39" s="121"/>
      <c r="D39" s="126"/>
      <c r="E39" s="110"/>
      <c r="F39" s="112"/>
      <c r="G39" s="110"/>
      <c r="H39" s="112"/>
      <c r="I39" s="110"/>
      <c r="J39" s="110"/>
      <c r="K39" s="110"/>
      <c r="L39" s="112"/>
      <c r="M39" s="112"/>
    </row>
    <row r="40" spans="1:13" s="113" customFormat="1">
      <c r="A40" s="121"/>
      <c r="B40" s="122"/>
      <c r="C40" s="121"/>
      <c r="D40" s="126"/>
      <c r="E40" s="110"/>
      <c r="F40" s="112"/>
      <c r="G40" s="110"/>
      <c r="H40" s="112"/>
      <c r="I40" s="110"/>
      <c r="J40" s="110"/>
      <c r="K40" s="110"/>
      <c r="L40" s="112"/>
      <c r="M40" s="112"/>
    </row>
    <row r="41" spans="1:13" s="113" customFormat="1">
      <c r="A41" s="121"/>
      <c r="B41" s="122"/>
      <c r="C41" s="121"/>
      <c r="D41" s="126"/>
      <c r="E41" s="110"/>
      <c r="F41" s="112"/>
      <c r="G41" s="110"/>
      <c r="H41" s="112"/>
      <c r="I41" s="110"/>
      <c r="J41" s="110"/>
      <c r="K41" s="110"/>
      <c r="L41" s="112"/>
      <c r="M41" s="112"/>
    </row>
    <row r="42" spans="1:13" s="113" customFormat="1">
      <c r="A42" s="121"/>
      <c r="B42" s="122"/>
      <c r="C42" s="121"/>
      <c r="D42" s="126"/>
      <c r="E42" s="110"/>
      <c r="F42" s="112"/>
      <c r="G42" s="110"/>
      <c r="H42" s="112"/>
      <c r="I42" s="110"/>
      <c r="J42" s="110"/>
      <c r="K42" s="110"/>
      <c r="L42" s="112"/>
      <c r="M42" s="112"/>
    </row>
    <row r="43" spans="1:13" s="113" customFormat="1">
      <c r="A43" s="121"/>
      <c r="B43" s="122"/>
      <c r="C43" s="121"/>
      <c r="D43" s="126"/>
      <c r="E43" s="110"/>
      <c r="F43" s="112"/>
      <c r="G43" s="110"/>
      <c r="H43" s="112"/>
      <c r="I43" s="110"/>
      <c r="J43" s="110"/>
      <c r="K43" s="110"/>
      <c r="L43" s="112"/>
      <c r="M43" s="112"/>
    </row>
    <row r="44" spans="1:13" s="113" customFormat="1">
      <c r="A44" s="121"/>
      <c r="B44" s="122"/>
      <c r="C44" s="121"/>
      <c r="D44" s="126"/>
      <c r="E44" s="110"/>
      <c r="F44" s="112"/>
      <c r="G44" s="110"/>
      <c r="H44" s="112"/>
      <c r="I44" s="110"/>
      <c r="J44" s="110"/>
      <c r="K44" s="110"/>
      <c r="L44" s="112"/>
      <c r="M44" s="112"/>
    </row>
    <row r="45" spans="1:13" s="113" customFormat="1">
      <c r="A45" s="121"/>
      <c r="B45" s="122"/>
      <c r="C45" s="121"/>
      <c r="D45" s="126"/>
      <c r="E45" s="110"/>
      <c r="F45" s="112"/>
      <c r="G45" s="110"/>
      <c r="H45" s="112"/>
      <c r="I45" s="110"/>
      <c r="J45" s="110"/>
      <c r="K45" s="110"/>
      <c r="L45" s="112"/>
      <c r="M45" s="112"/>
    </row>
    <row r="46" spans="1:13" s="113" customFormat="1">
      <c r="A46" s="121"/>
      <c r="B46" s="122"/>
      <c r="C46" s="121"/>
      <c r="D46" s="126"/>
      <c r="E46" s="110"/>
      <c r="F46" s="112"/>
      <c r="G46" s="110"/>
      <c r="H46" s="112"/>
      <c r="I46" s="110"/>
      <c r="J46" s="110"/>
      <c r="K46" s="110"/>
      <c r="L46" s="112"/>
      <c r="M46" s="112"/>
    </row>
    <row r="47" spans="1:13" s="113" customFormat="1">
      <c r="A47" s="121"/>
      <c r="B47" s="122"/>
      <c r="C47" s="121"/>
      <c r="D47" s="126"/>
      <c r="E47" s="110"/>
      <c r="F47" s="112"/>
      <c r="G47" s="110"/>
      <c r="H47" s="112"/>
      <c r="I47" s="110"/>
      <c r="J47" s="110"/>
      <c r="K47" s="110"/>
      <c r="L47" s="112"/>
      <c r="M47" s="112"/>
    </row>
    <row r="48" spans="1:13" s="113" customFormat="1">
      <c r="A48" s="121"/>
      <c r="B48" s="122"/>
      <c r="C48" s="121"/>
      <c r="D48" s="126"/>
      <c r="E48" s="110"/>
      <c r="F48" s="112"/>
      <c r="G48" s="110"/>
      <c r="H48" s="112"/>
      <c r="I48" s="110"/>
      <c r="J48" s="110"/>
      <c r="K48" s="110"/>
      <c r="L48" s="112"/>
      <c r="M48" s="112"/>
    </row>
    <row r="49" spans="1:13" s="113" customFormat="1">
      <c r="A49" s="121"/>
      <c r="B49" s="122"/>
      <c r="C49" s="121"/>
      <c r="D49" s="126"/>
      <c r="E49" s="110"/>
      <c r="F49" s="112"/>
      <c r="G49" s="110"/>
      <c r="H49" s="112"/>
      <c r="I49" s="110"/>
      <c r="J49" s="110"/>
      <c r="K49" s="110"/>
      <c r="L49" s="112"/>
      <c r="M49" s="112"/>
    </row>
    <row r="50" spans="1:13" s="113" customFormat="1">
      <c r="A50" s="121"/>
      <c r="B50" s="122"/>
      <c r="C50" s="121"/>
      <c r="D50" s="126"/>
      <c r="E50" s="110"/>
      <c r="F50" s="112"/>
      <c r="G50" s="110"/>
      <c r="H50" s="112"/>
      <c r="I50" s="110"/>
      <c r="J50" s="110"/>
      <c r="K50" s="110"/>
      <c r="L50" s="112"/>
      <c r="M50" s="112"/>
    </row>
    <row r="51" spans="1:13" s="113" customFormat="1">
      <c r="A51" s="121"/>
      <c r="B51" s="122"/>
      <c r="C51" s="121"/>
      <c r="D51" s="126"/>
      <c r="E51" s="110"/>
      <c r="F51" s="112"/>
      <c r="G51" s="110"/>
      <c r="H51" s="112"/>
      <c r="I51" s="110"/>
      <c r="J51" s="110"/>
      <c r="K51" s="110"/>
      <c r="L51" s="112"/>
      <c r="M51" s="112"/>
    </row>
    <row r="52" spans="1:13" s="113" customFormat="1">
      <c r="A52" s="121"/>
      <c r="B52" s="122"/>
      <c r="C52" s="121"/>
      <c r="D52" s="126"/>
      <c r="E52" s="110"/>
      <c r="F52" s="112"/>
      <c r="G52" s="110"/>
      <c r="H52" s="112"/>
      <c r="I52" s="110"/>
      <c r="J52" s="110"/>
      <c r="K52" s="110"/>
      <c r="L52" s="112"/>
      <c r="M52" s="112"/>
    </row>
    <row r="53" spans="1:13" s="113" customFormat="1">
      <c r="A53" s="121"/>
      <c r="B53" s="122"/>
      <c r="C53" s="121"/>
      <c r="D53" s="126"/>
      <c r="E53" s="110"/>
      <c r="F53" s="112"/>
      <c r="G53" s="110"/>
      <c r="H53" s="112"/>
      <c r="I53" s="110"/>
      <c r="J53" s="110"/>
      <c r="K53" s="110"/>
      <c r="L53" s="112"/>
      <c r="M53" s="112"/>
    </row>
    <row r="54" spans="1:13" s="113" customFormat="1">
      <c r="A54" s="121"/>
      <c r="B54" s="122"/>
      <c r="C54" s="121"/>
      <c r="D54" s="126"/>
      <c r="E54" s="110"/>
      <c r="F54" s="112"/>
      <c r="G54" s="110"/>
      <c r="H54" s="112"/>
      <c r="I54" s="110"/>
      <c r="J54" s="110"/>
      <c r="K54" s="110"/>
      <c r="L54" s="112"/>
      <c r="M54" s="112"/>
    </row>
    <row r="55" spans="1:13" s="113" customFormat="1">
      <c r="A55" s="121"/>
      <c r="B55" s="122"/>
      <c r="C55" s="121"/>
      <c r="D55" s="126"/>
      <c r="E55" s="110"/>
      <c r="F55" s="112"/>
      <c r="G55" s="110"/>
      <c r="H55" s="112"/>
      <c r="I55" s="110"/>
      <c r="J55" s="110"/>
      <c r="K55" s="110"/>
      <c r="L55" s="112"/>
      <c r="M55" s="112"/>
    </row>
    <row r="56" spans="1:13" s="113" customFormat="1">
      <c r="A56" s="121"/>
      <c r="B56" s="122"/>
      <c r="C56" s="121"/>
      <c r="D56" s="126"/>
      <c r="E56" s="110"/>
      <c r="F56" s="112"/>
      <c r="G56" s="110"/>
      <c r="H56" s="112"/>
      <c r="I56" s="110"/>
      <c r="J56" s="110"/>
      <c r="K56" s="110"/>
      <c r="L56" s="112"/>
      <c r="M56" s="112"/>
    </row>
    <row r="57" spans="1:13" s="113" customFormat="1">
      <c r="A57" s="121"/>
      <c r="B57" s="122"/>
      <c r="C57" s="121"/>
      <c r="D57" s="126"/>
      <c r="E57" s="110"/>
      <c r="F57" s="112"/>
      <c r="G57" s="110"/>
      <c r="H57" s="112"/>
      <c r="I57" s="110"/>
      <c r="J57" s="110"/>
      <c r="K57" s="110"/>
      <c r="L57" s="112"/>
      <c r="M57" s="112"/>
    </row>
    <row r="58" spans="1:13" s="113" customFormat="1">
      <c r="A58" s="121"/>
      <c r="B58" s="122"/>
      <c r="C58" s="121"/>
      <c r="D58" s="126"/>
      <c r="E58" s="110"/>
      <c r="F58" s="112"/>
      <c r="G58" s="110"/>
      <c r="H58" s="112"/>
      <c r="I58" s="110"/>
      <c r="J58" s="110"/>
      <c r="K58" s="110"/>
      <c r="L58" s="112"/>
      <c r="M58" s="112"/>
    </row>
    <row r="59" spans="1:13" s="113" customFormat="1">
      <c r="A59" s="121"/>
      <c r="B59" s="122"/>
      <c r="C59" s="121"/>
      <c r="D59" s="126"/>
      <c r="E59" s="110"/>
      <c r="F59" s="112"/>
      <c r="G59" s="110"/>
      <c r="H59" s="112"/>
      <c r="I59" s="110"/>
      <c r="J59" s="110"/>
      <c r="K59" s="110"/>
      <c r="L59" s="112"/>
      <c r="M59" s="112"/>
    </row>
    <row r="60" spans="1:13" s="113" customFormat="1">
      <c r="A60" s="121"/>
      <c r="B60" s="122"/>
      <c r="C60" s="121"/>
      <c r="D60" s="126"/>
      <c r="E60" s="110"/>
      <c r="F60" s="112"/>
      <c r="G60" s="110"/>
      <c r="H60" s="112"/>
      <c r="I60" s="110"/>
      <c r="J60" s="110"/>
      <c r="K60" s="110"/>
      <c r="L60" s="112"/>
      <c r="M60" s="112"/>
    </row>
    <row r="61" spans="1:13" s="113" customFormat="1">
      <c r="A61" s="121"/>
      <c r="B61" s="122"/>
      <c r="C61" s="121"/>
      <c r="D61" s="126"/>
      <c r="E61" s="110"/>
      <c r="F61" s="112"/>
      <c r="G61" s="110"/>
      <c r="H61" s="112"/>
      <c r="I61" s="110"/>
      <c r="J61" s="110"/>
      <c r="K61" s="110"/>
      <c r="L61" s="112"/>
      <c r="M61" s="112"/>
    </row>
    <row r="62" spans="1:13" s="113" customFormat="1">
      <c r="A62" s="121"/>
      <c r="B62" s="122"/>
      <c r="C62" s="121"/>
      <c r="D62" s="126"/>
      <c r="E62" s="110"/>
      <c r="F62" s="112"/>
      <c r="G62" s="110"/>
      <c r="H62" s="112"/>
      <c r="I62" s="110"/>
      <c r="J62" s="110"/>
      <c r="K62" s="110"/>
      <c r="L62" s="112"/>
      <c r="M62" s="112"/>
    </row>
    <row r="63" spans="1:13" s="113" customFormat="1">
      <c r="A63" s="121"/>
      <c r="B63" s="122"/>
      <c r="C63" s="121"/>
      <c r="D63" s="126"/>
      <c r="E63" s="110"/>
      <c r="F63" s="112"/>
      <c r="G63" s="110"/>
      <c r="H63" s="112"/>
      <c r="I63" s="110"/>
      <c r="J63" s="110"/>
      <c r="K63" s="110"/>
      <c r="L63" s="112"/>
      <c r="M63" s="112"/>
    </row>
    <row r="64" spans="1:13" s="113" customFormat="1">
      <c r="A64" s="121"/>
      <c r="B64" s="122"/>
      <c r="C64" s="121"/>
      <c r="D64" s="126"/>
      <c r="E64" s="110"/>
      <c r="F64" s="112"/>
      <c r="G64" s="110"/>
      <c r="H64" s="112"/>
      <c r="I64" s="110"/>
      <c r="J64" s="110"/>
      <c r="K64" s="110"/>
      <c r="L64" s="112"/>
      <c r="M64" s="112"/>
    </row>
    <row r="65" spans="1:13" s="113" customFormat="1">
      <c r="A65" s="121"/>
      <c r="B65" s="122"/>
      <c r="C65" s="121"/>
      <c r="D65" s="126"/>
      <c r="E65" s="110"/>
      <c r="F65" s="112"/>
      <c r="G65" s="110"/>
      <c r="H65" s="112"/>
      <c r="I65" s="110"/>
      <c r="J65" s="110"/>
      <c r="K65" s="110"/>
      <c r="L65" s="112"/>
      <c r="M65" s="112"/>
    </row>
    <row r="66" spans="1:13" s="113" customFormat="1">
      <c r="A66" s="121"/>
      <c r="B66" s="122"/>
      <c r="C66" s="121"/>
      <c r="D66" s="126"/>
      <c r="E66" s="110"/>
      <c r="F66" s="112"/>
      <c r="G66" s="110"/>
      <c r="H66" s="112"/>
      <c r="I66" s="110"/>
      <c r="J66" s="110"/>
      <c r="K66" s="110"/>
      <c r="L66" s="112"/>
      <c r="M66" s="112"/>
    </row>
    <row r="67" spans="1:13" s="113" customFormat="1">
      <c r="A67" s="121"/>
      <c r="B67" s="122"/>
      <c r="C67" s="121"/>
      <c r="D67" s="126"/>
      <c r="E67" s="110"/>
      <c r="F67" s="112"/>
      <c r="G67" s="110"/>
      <c r="H67" s="112"/>
      <c r="I67" s="110"/>
      <c r="J67" s="110"/>
      <c r="K67" s="110"/>
      <c r="L67" s="112"/>
      <c r="M67" s="112"/>
    </row>
    <row r="68" spans="1:13" s="113" customFormat="1">
      <c r="A68" s="121"/>
      <c r="B68" s="122"/>
      <c r="C68" s="121"/>
      <c r="D68" s="126"/>
      <c r="E68" s="110"/>
      <c r="F68" s="112"/>
      <c r="G68" s="110"/>
      <c r="H68" s="112"/>
      <c r="I68" s="110"/>
      <c r="J68" s="110"/>
      <c r="K68" s="110"/>
      <c r="L68" s="112"/>
      <c r="M68" s="112"/>
    </row>
    <row r="69" spans="1:13" s="113" customFormat="1">
      <c r="A69" s="121"/>
      <c r="B69" s="122"/>
      <c r="C69" s="121"/>
      <c r="D69" s="126"/>
      <c r="E69" s="110"/>
      <c r="F69" s="112"/>
      <c r="G69" s="110"/>
      <c r="H69" s="112"/>
      <c r="I69" s="110"/>
      <c r="J69" s="110"/>
      <c r="K69" s="110"/>
      <c r="L69" s="112"/>
      <c r="M69" s="112"/>
    </row>
    <row r="70" spans="1:13" s="113" customFormat="1">
      <c r="A70" s="121"/>
      <c r="B70" s="122"/>
      <c r="C70" s="121"/>
      <c r="D70" s="126"/>
      <c r="E70" s="110"/>
      <c r="F70" s="112"/>
      <c r="G70" s="110"/>
      <c r="H70" s="112"/>
      <c r="I70" s="110"/>
      <c r="J70" s="110"/>
      <c r="K70" s="110"/>
      <c r="L70" s="112"/>
      <c r="M70" s="112"/>
    </row>
    <row r="71" spans="1:13" s="113" customFormat="1">
      <c r="A71" s="121"/>
      <c r="B71" s="122"/>
      <c r="C71" s="121"/>
      <c r="D71" s="126"/>
      <c r="E71" s="110"/>
      <c r="F71" s="112"/>
      <c r="G71" s="110"/>
      <c r="H71" s="112"/>
      <c r="I71" s="110"/>
      <c r="J71" s="110"/>
      <c r="K71" s="110"/>
      <c r="L71" s="112"/>
      <c r="M71" s="112"/>
    </row>
    <row r="72" spans="1:13" s="113" customFormat="1">
      <c r="A72" s="121"/>
      <c r="B72" s="122"/>
      <c r="C72" s="121"/>
      <c r="D72" s="126"/>
      <c r="E72" s="110"/>
      <c r="F72" s="112"/>
      <c r="G72" s="110"/>
      <c r="H72" s="112"/>
      <c r="I72" s="110"/>
      <c r="J72" s="110"/>
      <c r="K72" s="110"/>
      <c r="L72" s="112"/>
      <c r="M72" s="112"/>
    </row>
    <row r="73" spans="1:13" s="113" customFormat="1">
      <c r="A73" s="121"/>
      <c r="B73" s="122"/>
      <c r="C73" s="121"/>
      <c r="D73" s="126"/>
      <c r="E73" s="110"/>
      <c r="F73" s="112"/>
      <c r="G73" s="110"/>
      <c r="H73" s="112"/>
      <c r="I73" s="110"/>
      <c r="J73" s="110"/>
      <c r="K73" s="110"/>
      <c r="L73" s="112"/>
      <c r="M73" s="112"/>
    </row>
    <row r="74" spans="1:13" s="113" customFormat="1">
      <c r="A74" s="121"/>
      <c r="B74" s="122"/>
      <c r="C74" s="121"/>
      <c r="D74" s="126"/>
      <c r="E74" s="110"/>
      <c r="F74" s="112"/>
      <c r="G74" s="110"/>
      <c r="H74" s="112"/>
      <c r="I74" s="110"/>
      <c r="J74" s="110"/>
      <c r="K74" s="110"/>
      <c r="L74" s="112"/>
      <c r="M74" s="112"/>
    </row>
    <row r="75" spans="1:13" s="113" customFormat="1">
      <c r="A75" s="121"/>
      <c r="B75" s="122"/>
      <c r="C75" s="121"/>
      <c r="D75" s="126"/>
      <c r="E75" s="110"/>
      <c r="F75" s="112"/>
      <c r="G75" s="110"/>
      <c r="H75" s="112"/>
      <c r="I75" s="110"/>
      <c r="J75" s="110"/>
      <c r="K75" s="110"/>
      <c r="L75" s="112"/>
      <c r="M75" s="112"/>
    </row>
    <row r="76" spans="1:13" s="113" customFormat="1">
      <c r="A76" s="121"/>
      <c r="B76" s="122"/>
      <c r="C76" s="121"/>
      <c r="D76" s="126"/>
      <c r="E76" s="110"/>
      <c r="F76" s="112"/>
      <c r="G76" s="110"/>
      <c r="H76" s="112"/>
      <c r="I76" s="110"/>
      <c r="J76" s="110"/>
      <c r="K76" s="110"/>
      <c r="L76" s="112"/>
      <c r="M76" s="112"/>
    </row>
    <row r="77" spans="1:13" s="113" customFormat="1">
      <c r="A77" s="121"/>
      <c r="B77" s="122"/>
      <c r="C77" s="121"/>
      <c r="D77" s="126"/>
      <c r="E77" s="110"/>
      <c r="F77" s="112"/>
      <c r="G77" s="110"/>
      <c r="H77" s="112"/>
      <c r="I77" s="110"/>
      <c r="J77" s="110"/>
      <c r="K77" s="110"/>
      <c r="L77" s="112"/>
      <c r="M77" s="112"/>
    </row>
    <row r="78" spans="1:13" s="113" customFormat="1">
      <c r="A78" s="121"/>
      <c r="B78" s="122"/>
      <c r="C78" s="121"/>
      <c r="D78" s="126"/>
      <c r="E78" s="110"/>
      <c r="F78" s="112"/>
      <c r="G78" s="110"/>
      <c r="H78" s="112"/>
      <c r="I78" s="110"/>
      <c r="J78" s="110"/>
      <c r="K78" s="110"/>
      <c r="L78" s="112"/>
      <c r="M78" s="112"/>
    </row>
    <row r="134" spans="1:16145" s="126" customFormat="1">
      <c r="A134" s="121"/>
      <c r="B134" s="122"/>
      <c r="C134" s="122">
        <f>SUM(C7:C68)</f>
        <v>2230</v>
      </c>
      <c r="D134" s="122">
        <f>SUM(D7:D68)</f>
        <v>956713750.22000015</v>
      </c>
      <c r="E134" s="122">
        <f>SUM(E7:E68)</f>
        <v>24</v>
      </c>
      <c r="G134" s="121"/>
      <c r="I134" s="121"/>
      <c r="J134" s="121"/>
      <c r="K134" s="121"/>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c r="CL134" s="127"/>
      <c r="CM134" s="127"/>
      <c r="CN134" s="127"/>
      <c r="CO134" s="127"/>
      <c r="CP134" s="127"/>
      <c r="CQ134" s="127"/>
      <c r="CR134" s="127"/>
      <c r="CS134" s="127"/>
      <c r="CT134" s="127"/>
      <c r="CU134" s="127"/>
      <c r="CV134" s="127"/>
      <c r="CW134" s="127"/>
      <c r="CX134" s="127"/>
      <c r="CY134" s="127"/>
      <c r="CZ134" s="127"/>
      <c r="DA134" s="127"/>
      <c r="DB134" s="127"/>
      <c r="DC134" s="127"/>
      <c r="DD134" s="127"/>
      <c r="DE134" s="127"/>
      <c r="DF134" s="127"/>
      <c r="DG134" s="127"/>
      <c r="DH134" s="127"/>
      <c r="DI134" s="127"/>
      <c r="DJ134" s="127"/>
      <c r="DK134" s="127"/>
      <c r="DL134" s="127"/>
      <c r="DM134" s="127"/>
      <c r="DN134" s="127"/>
      <c r="DO134" s="127"/>
      <c r="DP134" s="127"/>
      <c r="DQ134" s="127"/>
      <c r="DR134" s="127"/>
      <c r="DS134" s="127"/>
      <c r="DT134" s="127"/>
      <c r="DU134" s="127"/>
      <c r="DV134" s="127"/>
      <c r="DW134" s="127"/>
      <c r="DX134" s="127"/>
      <c r="DY134" s="127"/>
      <c r="DZ134" s="127"/>
      <c r="EA134" s="127"/>
      <c r="EB134" s="127"/>
      <c r="EC134" s="127"/>
      <c r="ED134" s="127"/>
      <c r="EE134" s="127"/>
      <c r="EF134" s="127"/>
      <c r="EG134" s="127"/>
      <c r="EH134" s="127"/>
      <c r="EI134" s="127"/>
      <c r="EJ134" s="127"/>
      <c r="EK134" s="127"/>
      <c r="EL134" s="127"/>
      <c r="EM134" s="127"/>
      <c r="EN134" s="127"/>
      <c r="EO134" s="127"/>
      <c r="EP134" s="127"/>
      <c r="EQ134" s="127"/>
      <c r="ER134" s="127"/>
      <c r="ES134" s="127"/>
      <c r="ET134" s="127"/>
      <c r="EU134" s="127"/>
      <c r="EV134" s="127"/>
      <c r="EW134" s="127"/>
      <c r="EX134" s="127"/>
      <c r="EY134" s="127"/>
      <c r="EZ134" s="127"/>
      <c r="FA134" s="127"/>
      <c r="FB134" s="127"/>
      <c r="FC134" s="127"/>
      <c r="FD134" s="127"/>
      <c r="FE134" s="127"/>
      <c r="FF134" s="127"/>
      <c r="FG134" s="127"/>
      <c r="FH134" s="127"/>
      <c r="FI134" s="127"/>
      <c r="FJ134" s="127"/>
      <c r="FK134" s="127"/>
      <c r="FL134" s="127"/>
      <c r="FM134" s="127"/>
      <c r="FN134" s="127"/>
      <c r="FO134" s="127"/>
      <c r="FP134" s="127"/>
      <c r="FQ134" s="127"/>
      <c r="FR134" s="127"/>
      <c r="FS134" s="127"/>
      <c r="FT134" s="127"/>
      <c r="FU134" s="127"/>
      <c r="FV134" s="127"/>
      <c r="FW134" s="127"/>
      <c r="FX134" s="127"/>
      <c r="FY134" s="127"/>
      <c r="FZ134" s="127"/>
      <c r="GA134" s="127"/>
      <c r="GB134" s="127"/>
      <c r="GC134" s="127"/>
      <c r="GD134" s="127"/>
      <c r="GE134" s="127"/>
      <c r="GF134" s="127"/>
      <c r="GG134" s="127"/>
      <c r="GH134" s="127"/>
      <c r="GI134" s="127"/>
      <c r="GJ134" s="127"/>
      <c r="GK134" s="127"/>
      <c r="GL134" s="127"/>
      <c r="GM134" s="127"/>
      <c r="GN134" s="127"/>
      <c r="GO134" s="127"/>
      <c r="GP134" s="127"/>
      <c r="GQ134" s="127"/>
      <c r="GR134" s="127"/>
      <c r="GS134" s="127"/>
      <c r="GT134" s="127"/>
      <c r="GU134" s="127"/>
      <c r="GV134" s="127"/>
      <c r="GW134" s="127"/>
      <c r="GX134" s="127"/>
      <c r="GY134" s="127"/>
      <c r="GZ134" s="127"/>
      <c r="HA134" s="127"/>
      <c r="HB134" s="127"/>
      <c r="HC134" s="127"/>
      <c r="HD134" s="127"/>
      <c r="HE134" s="127"/>
      <c r="HF134" s="127"/>
      <c r="HG134" s="127"/>
      <c r="HH134" s="127"/>
      <c r="HI134" s="127"/>
      <c r="HJ134" s="127"/>
      <c r="HK134" s="127"/>
      <c r="HL134" s="127"/>
      <c r="HM134" s="127"/>
      <c r="HN134" s="127"/>
      <c r="HO134" s="127"/>
      <c r="HP134" s="127"/>
      <c r="HQ134" s="127"/>
      <c r="HR134" s="127"/>
      <c r="HS134" s="127"/>
      <c r="HT134" s="127"/>
      <c r="HU134" s="127"/>
      <c r="HV134" s="127"/>
      <c r="HW134" s="127"/>
      <c r="HX134" s="127"/>
      <c r="HY134" s="127"/>
      <c r="HZ134" s="127"/>
      <c r="IA134" s="127"/>
      <c r="IB134" s="127"/>
      <c r="IC134" s="127"/>
      <c r="ID134" s="127"/>
      <c r="IE134" s="127"/>
      <c r="IF134" s="127"/>
      <c r="IG134" s="127"/>
      <c r="IH134" s="127"/>
      <c r="II134" s="127"/>
      <c r="IJ134" s="127"/>
      <c r="IK134" s="127"/>
      <c r="IL134" s="127"/>
      <c r="IM134" s="127"/>
      <c r="IN134" s="127"/>
      <c r="IO134" s="127"/>
      <c r="IP134" s="127"/>
      <c r="IQ134" s="127"/>
      <c r="IR134" s="127"/>
      <c r="IS134" s="127"/>
      <c r="IT134" s="127"/>
      <c r="IU134" s="127"/>
      <c r="IV134" s="127"/>
      <c r="IW134" s="127"/>
      <c r="IX134" s="127"/>
      <c r="IY134" s="127"/>
      <c r="IZ134" s="127"/>
      <c r="JA134" s="127"/>
      <c r="JB134" s="127"/>
      <c r="JC134" s="127"/>
      <c r="JD134" s="127"/>
      <c r="JE134" s="127"/>
      <c r="JF134" s="127"/>
      <c r="JG134" s="127"/>
      <c r="JH134" s="127"/>
      <c r="JI134" s="127"/>
      <c r="JJ134" s="127"/>
      <c r="JK134" s="127"/>
      <c r="JL134" s="127"/>
      <c r="JM134" s="127"/>
      <c r="JN134" s="127"/>
      <c r="JO134" s="127"/>
      <c r="JP134" s="127"/>
      <c r="JQ134" s="127"/>
      <c r="JR134" s="127"/>
      <c r="JS134" s="127"/>
      <c r="JT134" s="127"/>
      <c r="JU134" s="127"/>
      <c r="JV134" s="127"/>
      <c r="JW134" s="127"/>
      <c r="JX134" s="127"/>
      <c r="JY134" s="127"/>
      <c r="JZ134" s="127"/>
      <c r="KA134" s="127"/>
      <c r="KB134" s="127"/>
      <c r="KC134" s="127"/>
      <c r="KD134" s="127"/>
      <c r="KE134" s="127"/>
      <c r="KF134" s="127"/>
      <c r="KG134" s="127"/>
      <c r="KH134" s="127"/>
      <c r="KI134" s="127"/>
      <c r="KJ134" s="127"/>
      <c r="KK134" s="127"/>
      <c r="KL134" s="127"/>
      <c r="KM134" s="127"/>
      <c r="KN134" s="127"/>
      <c r="KO134" s="127"/>
      <c r="KP134" s="127"/>
      <c r="KQ134" s="127"/>
      <c r="KR134" s="127"/>
      <c r="KS134" s="127"/>
      <c r="KT134" s="127"/>
      <c r="KU134" s="127"/>
      <c r="KV134" s="127"/>
      <c r="KW134" s="127"/>
      <c r="KX134" s="127"/>
      <c r="KY134" s="127"/>
      <c r="KZ134" s="127"/>
      <c r="LA134" s="127"/>
      <c r="LB134" s="127"/>
      <c r="LC134" s="127"/>
      <c r="LD134" s="127"/>
      <c r="LE134" s="127"/>
      <c r="LF134" s="127"/>
      <c r="LG134" s="127"/>
      <c r="LH134" s="127"/>
      <c r="LI134" s="127"/>
      <c r="LJ134" s="127"/>
      <c r="LK134" s="127"/>
      <c r="LL134" s="127"/>
      <c r="LM134" s="127"/>
      <c r="LN134" s="127"/>
      <c r="LO134" s="127"/>
      <c r="LP134" s="127"/>
      <c r="LQ134" s="127"/>
      <c r="LR134" s="127"/>
      <c r="LS134" s="127"/>
      <c r="LT134" s="127"/>
      <c r="LU134" s="127"/>
      <c r="LV134" s="127"/>
      <c r="LW134" s="127"/>
      <c r="LX134" s="127"/>
      <c r="LY134" s="127"/>
      <c r="LZ134" s="127"/>
      <c r="MA134" s="127"/>
      <c r="MB134" s="127"/>
      <c r="MC134" s="127"/>
      <c r="MD134" s="127"/>
      <c r="ME134" s="127"/>
      <c r="MF134" s="127"/>
      <c r="MG134" s="127"/>
      <c r="MH134" s="127"/>
      <c r="MI134" s="127"/>
      <c r="MJ134" s="127"/>
      <c r="MK134" s="127"/>
      <c r="ML134" s="127"/>
      <c r="MM134" s="127"/>
      <c r="MN134" s="127"/>
      <c r="MO134" s="127"/>
      <c r="MP134" s="127"/>
      <c r="MQ134" s="127"/>
      <c r="MR134" s="127"/>
      <c r="MS134" s="127"/>
      <c r="MT134" s="127"/>
      <c r="MU134" s="127"/>
      <c r="MV134" s="127"/>
      <c r="MW134" s="127"/>
      <c r="MX134" s="127"/>
      <c r="MY134" s="127"/>
      <c r="MZ134" s="127"/>
      <c r="NA134" s="127"/>
      <c r="NB134" s="127"/>
      <c r="NC134" s="127"/>
      <c r="ND134" s="127"/>
      <c r="NE134" s="127"/>
      <c r="NF134" s="127"/>
      <c r="NG134" s="127"/>
      <c r="NH134" s="127"/>
      <c r="NI134" s="127"/>
      <c r="NJ134" s="127"/>
      <c r="NK134" s="127"/>
      <c r="NL134" s="127"/>
      <c r="NM134" s="127"/>
      <c r="NN134" s="127"/>
      <c r="NO134" s="127"/>
      <c r="NP134" s="127"/>
      <c r="NQ134" s="127"/>
      <c r="NR134" s="127"/>
      <c r="NS134" s="127"/>
      <c r="NT134" s="127"/>
      <c r="NU134" s="127"/>
      <c r="NV134" s="127"/>
      <c r="NW134" s="127"/>
      <c r="NX134" s="127"/>
      <c r="NY134" s="127"/>
      <c r="NZ134" s="127"/>
      <c r="OA134" s="127"/>
      <c r="OB134" s="127"/>
      <c r="OC134" s="127"/>
      <c r="OD134" s="127"/>
      <c r="OE134" s="127"/>
      <c r="OF134" s="127"/>
      <c r="OG134" s="127"/>
      <c r="OH134" s="127"/>
      <c r="OI134" s="127"/>
      <c r="OJ134" s="127"/>
      <c r="OK134" s="127"/>
      <c r="OL134" s="127"/>
      <c r="OM134" s="127"/>
      <c r="ON134" s="127"/>
      <c r="OO134" s="127"/>
      <c r="OP134" s="127"/>
      <c r="OQ134" s="127"/>
      <c r="OR134" s="127"/>
      <c r="OS134" s="127"/>
      <c r="OT134" s="127"/>
      <c r="OU134" s="127"/>
      <c r="OV134" s="127"/>
      <c r="OW134" s="127"/>
      <c r="OX134" s="127"/>
      <c r="OY134" s="127"/>
      <c r="OZ134" s="127"/>
      <c r="PA134" s="127"/>
      <c r="PB134" s="127"/>
      <c r="PC134" s="127"/>
      <c r="PD134" s="127"/>
      <c r="PE134" s="127"/>
      <c r="PF134" s="127"/>
      <c r="PG134" s="127"/>
      <c r="PH134" s="127"/>
      <c r="PI134" s="127"/>
      <c r="PJ134" s="127"/>
      <c r="PK134" s="127"/>
      <c r="PL134" s="127"/>
      <c r="PM134" s="127"/>
      <c r="PN134" s="127"/>
      <c r="PO134" s="127"/>
      <c r="PP134" s="127"/>
      <c r="PQ134" s="127"/>
      <c r="PR134" s="127"/>
      <c r="PS134" s="127"/>
      <c r="PT134" s="127"/>
      <c r="PU134" s="127"/>
      <c r="PV134" s="127"/>
      <c r="PW134" s="127"/>
      <c r="PX134" s="127"/>
      <c r="PY134" s="127"/>
      <c r="PZ134" s="127"/>
      <c r="QA134" s="127"/>
      <c r="QB134" s="127"/>
      <c r="QC134" s="127"/>
      <c r="QD134" s="127"/>
      <c r="QE134" s="127"/>
      <c r="QF134" s="127"/>
      <c r="QG134" s="127"/>
      <c r="QH134" s="127"/>
      <c r="QI134" s="127"/>
      <c r="QJ134" s="127"/>
      <c r="QK134" s="127"/>
      <c r="QL134" s="127"/>
      <c r="QM134" s="127"/>
      <c r="QN134" s="127"/>
      <c r="QO134" s="127"/>
      <c r="QP134" s="127"/>
      <c r="QQ134" s="127"/>
      <c r="QR134" s="127"/>
      <c r="QS134" s="127"/>
      <c r="QT134" s="127"/>
      <c r="QU134" s="127"/>
      <c r="QV134" s="127"/>
      <c r="QW134" s="127"/>
      <c r="QX134" s="127"/>
      <c r="QY134" s="127"/>
      <c r="QZ134" s="127"/>
      <c r="RA134" s="127"/>
      <c r="RB134" s="127"/>
      <c r="RC134" s="127"/>
      <c r="RD134" s="127"/>
      <c r="RE134" s="127"/>
      <c r="RF134" s="127"/>
      <c r="RG134" s="127"/>
      <c r="RH134" s="127"/>
      <c r="RI134" s="127"/>
      <c r="RJ134" s="127"/>
      <c r="RK134" s="127"/>
      <c r="RL134" s="127"/>
      <c r="RM134" s="127"/>
      <c r="RN134" s="127"/>
      <c r="RO134" s="127"/>
      <c r="RP134" s="127"/>
      <c r="RQ134" s="127"/>
      <c r="RR134" s="127"/>
      <c r="RS134" s="127"/>
      <c r="RT134" s="127"/>
      <c r="RU134" s="127"/>
      <c r="RV134" s="127"/>
      <c r="RW134" s="127"/>
      <c r="RX134" s="127"/>
      <c r="RY134" s="127"/>
      <c r="RZ134" s="127"/>
      <c r="SA134" s="127"/>
      <c r="SB134" s="127"/>
      <c r="SC134" s="127"/>
      <c r="SD134" s="127"/>
      <c r="SE134" s="127"/>
      <c r="SF134" s="127"/>
      <c r="SG134" s="127"/>
      <c r="SH134" s="127"/>
      <c r="SI134" s="127"/>
      <c r="SJ134" s="127"/>
      <c r="SK134" s="127"/>
      <c r="SL134" s="127"/>
      <c r="SM134" s="127"/>
      <c r="SN134" s="127"/>
      <c r="SO134" s="127"/>
      <c r="SP134" s="127"/>
      <c r="SQ134" s="127"/>
      <c r="SR134" s="127"/>
      <c r="SS134" s="127"/>
      <c r="ST134" s="127"/>
      <c r="SU134" s="127"/>
      <c r="SV134" s="127"/>
      <c r="SW134" s="127"/>
      <c r="SX134" s="127"/>
      <c r="SY134" s="127"/>
      <c r="SZ134" s="127"/>
      <c r="TA134" s="127"/>
      <c r="TB134" s="127"/>
      <c r="TC134" s="127"/>
      <c r="TD134" s="127"/>
      <c r="TE134" s="127"/>
      <c r="TF134" s="127"/>
      <c r="TG134" s="127"/>
      <c r="TH134" s="127"/>
      <c r="TI134" s="127"/>
      <c r="TJ134" s="127"/>
      <c r="TK134" s="127"/>
      <c r="TL134" s="127"/>
      <c r="TM134" s="127"/>
      <c r="TN134" s="127"/>
      <c r="TO134" s="127"/>
      <c r="TP134" s="127"/>
      <c r="TQ134" s="127"/>
      <c r="TR134" s="127"/>
      <c r="TS134" s="127"/>
      <c r="TT134" s="127"/>
      <c r="TU134" s="127"/>
      <c r="TV134" s="127"/>
      <c r="TW134" s="127"/>
      <c r="TX134" s="127"/>
      <c r="TY134" s="127"/>
      <c r="TZ134" s="127"/>
      <c r="UA134" s="127"/>
      <c r="UB134" s="127"/>
      <c r="UC134" s="127"/>
      <c r="UD134" s="127"/>
      <c r="UE134" s="127"/>
      <c r="UF134" s="127"/>
      <c r="UG134" s="127"/>
      <c r="UH134" s="127"/>
      <c r="UI134" s="127"/>
      <c r="UJ134" s="127"/>
      <c r="UK134" s="127"/>
      <c r="UL134" s="127"/>
      <c r="UM134" s="127"/>
      <c r="UN134" s="127"/>
      <c r="UO134" s="127"/>
      <c r="UP134" s="127"/>
      <c r="UQ134" s="127"/>
      <c r="UR134" s="127"/>
      <c r="US134" s="127"/>
      <c r="UT134" s="127"/>
      <c r="UU134" s="127"/>
      <c r="UV134" s="127"/>
      <c r="UW134" s="127"/>
      <c r="UX134" s="127"/>
      <c r="UY134" s="127"/>
      <c r="UZ134" s="127"/>
      <c r="VA134" s="127"/>
      <c r="VB134" s="127"/>
      <c r="VC134" s="127"/>
      <c r="VD134" s="127"/>
      <c r="VE134" s="127"/>
      <c r="VF134" s="127"/>
      <c r="VG134" s="127"/>
      <c r="VH134" s="127"/>
      <c r="VI134" s="127"/>
      <c r="VJ134" s="127"/>
      <c r="VK134" s="127"/>
      <c r="VL134" s="127"/>
      <c r="VM134" s="127"/>
      <c r="VN134" s="127"/>
      <c r="VO134" s="127"/>
      <c r="VP134" s="127"/>
      <c r="VQ134" s="127"/>
      <c r="VR134" s="127"/>
      <c r="VS134" s="127"/>
      <c r="VT134" s="127"/>
      <c r="VU134" s="127"/>
      <c r="VV134" s="127"/>
      <c r="VW134" s="127"/>
      <c r="VX134" s="127"/>
      <c r="VY134" s="127"/>
      <c r="VZ134" s="127"/>
      <c r="WA134" s="127"/>
      <c r="WB134" s="127"/>
      <c r="WC134" s="127"/>
      <c r="WD134" s="127"/>
      <c r="WE134" s="127"/>
      <c r="WF134" s="127"/>
      <c r="WG134" s="127"/>
      <c r="WH134" s="127"/>
      <c r="WI134" s="127"/>
      <c r="WJ134" s="127"/>
      <c r="WK134" s="127"/>
      <c r="WL134" s="127"/>
      <c r="WM134" s="127"/>
      <c r="WN134" s="127"/>
      <c r="WO134" s="127"/>
      <c r="WP134" s="127"/>
      <c r="WQ134" s="127"/>
      <c r="WR134" s="127"/>
      <c r="WS134" s="127"/>
      <c r="WT134" s="127"/>
      <c r="WU134" s="127"/>
      <c r="WV134" s="127"/>
      <c r="WW134" s="127"/>
      <c r="WX134" s="127"/>
      <c r="WY134" s="127"/>
      <c r="WZ134" s="127"/>
      <c r="XA134" s="127"/>
      <c r="XB134" s="127"/>
      <c r="XC134" s="127"/>
      <c r="XD134" s="127"/>
      <c r="XE134" s="127"/>
      <c r="XF134" s="127"/>
      <c r="XG134" s="127"/>
      <c r="XH134" s="127"/>
      <c r="XI134" s="127"/>
      <c r="XJ134" s="127"/>
      <c r="XK134" s="127"/>
      <c r="XL134" s="127"/>
      <c r="XM134" s="127"/>
      <c r="XN134" s="127"/>
      <c r="XO134" s="127"/>
      <c r="XP134" s="127"/>
      <c r="XQ134" s="127"/>
      <c r="XR134" s="127"/>
      <c r="XS134" s="127"/>
      <c r="XT134" s="127"/>
      <c r="XU134" s="127"/>
      <c r="XV134" s="127"/>
      <c r="XW134" s="127"/>
      <c r="XX134" s="127"/>
      <c r="XY134" s="127"/>
      <c r="XZ134" s="127"/>
      <c r="YA134" s="127"/>
      <c r="YB134" s="127"/>
      <c r="YC134" s="127"/>
      <c r="YD134" s="127"/>
      <c r="YE134" s="127"/>
      <c r="YF134" s="127"/>
      <c r="YG134" s="127"/>
      <c r="YH134" s="127"/>
      <c r="YI134" s="127"/>
      <c r="YJ134" s="127"/>
      <c r="YK134" s="127"/>
      <c r="YL134" s="127"/>
      <c r="YM134" s="127"/>
      <c r="YN134" s="127"/>
      <c r="YO134" s="127"/>
      <c r="YP134" s="127"/>
      <c r="YQ134" s="127"/>
      <c r="YR134" s="127"/>
      <c r="YS134" s="127"/>
      <c r="YT134" s="127"/>
      <c r="YU134" s="127"/>
      <c r="YV134" s="127"/>
      <c r="YW134" s="127"/>
      <c r="YX134" s="127"/>
      <c r="YY134" s="127"/>
      <c r="YZ134" s="127"/>
      <c r="ZA134" s="127"/>
      <c r="ZB134" s="127"/>
      <c r="ZC134" s="127"/>
      <c r="ZD134" s="127"/>
      <c r="ZE134" s="127"/>
      <c r="ZF134" s="127"/>
      <c r="ZG134" s="127"/>
      <c r="ZH134" s="127"/>
      <c r="ZI134" s="127"/>
      <c r="ZJ134" s="127"/>
      <c r="ZK134" s="127"/>
      <c r="ZL134" s="127"/>
      <c r="ZM134" s="127"/>
      <c r="ZN134" s="127"/>
      <c r="ZO134" s="127"/>
      <c r="ZP134" s="127"/>
      <c r="ZQ134" s="127"/>
      <c r="ZR134" s="127"/>
      <c r="ZS134" s="127"/>
      <c r="ZT134" s="127"/>
      <c r="ZU134" s="127"/>
      <c r="ZV134" s="127"/>
      <c r="ZW134" s="127"/>
      <c r="ZX134" s="127"/>
      <c r="ZY134" s="127"/>
      <c r="ZZ134" s="127"/>
      <c r="AAA134" s="127"/>
      <c r="AAB134" s="127"/>
      <c r="AAC134" s="127"/>
      <c r="AAD134" s="127"/>
      <c r="AAE134" s="127"/>
      <c r="AAF134" s="127"/>
      <c r="AAG134" s="127"/>
      <c r="AAH134" s="127"/>
      <c r="AAI134" s="127"/>
      <c r="AAJ134" s="127"/>
      <c r="AAK134" s="127"/>
      <c r="AAL134" s="127"/>
      <c r="AAM134" s="127"/>
      <c r="AAN134" s="127"/>
      <c r="AAO134" s="127"/>
      <c r="AAP134" s="127"/>
      <c r="AAQ134" s="127"/>
      <c r="AAR134" s="127"/>
      <c r="AAS134" s="127"/>
      <c r="AAT134" s="127"/>
      <c r="AAU134" s="127"/>
      <c r="AAV134" s="127"/>
      <c r="AAW134" s="127"/>
      <c r="AAX134" s="127"/>
      <c r="AAY134" s="127"/>
      <c r="AAZ134" s="127"/>
      <c r="ABA134" s="127"/>
      <c r="ABB134" s="127"/>
      <c r="ABC134" s="127"/>
      <c r="ABD134" s="127"/>
      <c r="ABE134" s="127"/>
      <c r="ABF134" s="127"/>
      <c r="ABG134" s="127"/>
      <c r="ABH134" s="127"/>
      <c r="ABI134" s="127"/>
      <c r="ABJ134" s="127"/>
      <c r="ABK134" s="127"/>
      <c r="ABL134" s="127"/>
      <c r="ABM134" s="127"/>
      <c r="ABN134" s="127"/>
      <c r="ABO134" s="127"/>
      <c r="ABP134" s="127"/>
      <c r="ABQ134" s="127"/>
      <c r="ABR134" s="127"/>
      <c r="ABS134" s="127"/>
      <c r="ABT134" s="127"/>
      <c r="ABU134" s="127"/>
      <c r="ABV134" s="127"/>
      <c r="ABW134" s="127"/>
      <c r="ABX134" s="127"/>
      <c r="ABY134" s="127"/>
      <c r="ABZ134" s="127"/>
      <c r="ACA134" s="127"/>
      <c r="ACB134" s="127"/>
      <c r="ACC134" s="127"/>
      <c r="ACD134" s="127"/>
      <c r="ACE134" s="127"/>
      <c r="ACF134" s="127"/>
      <c r="ACG134" s="127"/>
      <c r="ACH134" s="127"/>
      <c r="ACI134" s="127"/>
      <c r="ACJ134" s="127"/>
      <c r="ACK134" s="127"/>
      <c r="ACL134" s="127"/>
      <c r="ACM134" s="127"/>
      <c r="ACN134" s="127"/>
      <c r="ACO134" s="127"/>
      <c r="ACP134" s="127"/>
      <c r="ACQ134" s="127"/>
      <c r="ACR134" s="127"/>
      <c r="ACS134" s="127"/>
      <c r="ACT134" s="127"/>
      <c r="ACU134" s="127"/>
      <c r="ACV134" s="127"/>
      <c r="ACW134" s="127"/>
      <c r="ACX134" s="127"/>
      <c r="ACY134" s="127"/>
      <c r="ACZ134" s="127"/>
      <c r="ADA134" s="127"/>
      <c r="ADB134" s="127"/>
      <c r="ADC134" s="127"/>
      <c r="ADD134" s="127"/>
      <c r="ADE134" s="127"/>
      <c r="ADF134" s="127"/>
      <c r="ADG134" s="127"/>
      <c r="ADH134" s="127"/>
      <c r="ADI134" s="127"/>
      <c r="ADJ134" s="127"/>
      <c r="ADK134" s="127"/>
      <c r="ADL134" s="127"/>
      <c r="ADM134" s="127"/>
      <c r="ADN134" s="127"/>
      <c r="ADO134" s="127"/>
      <c r="ADP134" s="127"/>
      <c r="ADQ134" s="127"/>
      <c r="ADR134" s="127"/>
      <c r="ADS134" s="127"/>
      <c r="ADT134" s="127"/>
      <c r="ADU134" s="127"/>
      <c r="ADV134" s="127"/>
      <c r="ADW134" s="127"/>
      <c r="ADX134" s="127"/>
      <c r="ADY134" s="127"/>
      <c r="ADZ134" s="127"/>
      <c r="AEA134" s="127"/>
      <c r="AEB134" s="127"/>
      <c r="AEC134" s="127"/>
      <c r="AED134" s="127"/>
      <c r="AEE134" s="127"/>
      <c r="AEF134" s="127"/>
      <c r="AEG134" s="127"/>
      <c r="AEH134" s="127"/>
      <c r="AEI134" s="127"/>
      <c r="AEJ134" s="127"/>
      <c r="AEK134" s="127"/>
      <c r="AEL134" s="127"/>
      <c r="AEM134" s="127"/>
      <c r="AEN134" s="127"/>
      <c r="AEO134" s="127"/>
      <c r="AEP134" s="127"/>
      <c r="AEQ134" s="127"/>
      <c r="AER134" s="127"/>
      <c r="AES134" s="127"/>
      <c r="AET134" s="127"/>
      <c r="AEU134" s="127"/>
      <c r="AEV134" s="127"/>
      <c r="AEW134" s="127"/>
      <c r="AEX134" s="127"/>
      <c r="AEY134" s="127"/>
      <c r="AEZ134" s="127"/>
      <c r="AFA134" s="127"/>
      <c r="AFB134" s="127"/>
      <c r="AFC134" s="127"/>
      <c r="AFD134" s="127"/>
      <c r="AFE134" s="127"/>
      <c r="AFF134" s="127"/>
      <c r="AFG134" s="127"/>
      <c r="AFH134" s="127"/>
      <c r="AFI134" s="127"/>
      <c r="AFJ134" s="127"/>
      <c r="AFK134" s="127"/>
      <c r="AFL134" s="127"/>
      <c r="AFM134" s="127"/>
      <c r="AFN134" s="127"/>
      <c r="AFO134" s="127"/>
      <c r="AFP134" s="127"/>
      <c r="AFQ134" s="127"/>
      <c r="AFR134" s="127"/>
      <c r="AFS134" s="127"/>
      <c r="AFT134" s="127"/>
      <c r="AFU134" s="127"/>
      <c r="AFV134" s="127"/>
      <c r="AFW134" s="127"/>
      <c r="AFX134" s="127"/>
      <c r="AFY134" s="127"/>
      <c r="AFZ134" s="127"/>
      <c r="AGA134" s="127"/>
      <c r="AGB134" s="127"/>
      <c r="AGC134" s="127"/>
      <c r="AGD134" s="127"/>
      <c r="AGE134" s="127"/>
      <c r="AGF134" s="127"/>
      <c r="AGG134" s="127"/>
      <c r="AGH134" s="127"/>
      <c r="AGI134" s="127"/>
      <c r="AGJ134" s="127"/>
      <c r="AGK134" s="127"/>
      <c r="AGL134" s="127"/>
      <c r="AGM134" s="127"/>
      <c r="AGN134" s="127"/>
      <c r="AGO134" s="127"/>
      <c r="AGP134" s="127"/>
      <c r="AGQ134" s="127"/>
      <c r="AGR134" s="127"/>
      <c r="AGS134" s="127"/>
      <c r="AGT134" s="127"/>
      <c r="AGU134" s="127"/>
      <c r="AGV134" s="127"/>
      <c r="AGW134" s="127"/>
      <c r="AGX134" s="127"/>
      <c r="AGY134" s="127"/>
      <c r="AGZ134" s="127"/>
      <c r="AHA134" s="127"/>
      <c r="AHB134" s="127"/>
      <c r="AHC134" s="127"/>
      <c r="AHD134" s="127"/>
      <c r="AHE134" s="127"/>
      <c r="AHF134" s="127"/>
      <c r="AHG134" s="127"/>
      <c r="AHH134" s="127"/>
      <c r="AHI134" s="127"/>
      <c r="AHJ134" s="127"/>
      <c r="AHK134" s="127"/>
      <c r="AHL134" s="127"/>
      <c r="AHM134" s="127"/>
      <c r="AHN134" s="127"/>
      <c r="AHO134" s="127"/>
      <c r="AHP134" s="127"/>
      <c r="AHQ134" s="127"/>
      <c r="AHR134" s="127"/>
      <c r="AHS134" s="127"/>
      <c r="AHT134" s="127"/>
      <c r="AHU134" s="127"/>
      <c r="AHV134" s="127"/>
      <c r="AHW134" s="127"/>
      <c r="AHX134" s="127"/>
      <c r="AHY134" s="127"/>
      <c r="AHZ134" s="127"/>
      <c r="AIA134" s="127"/>
      <c r="AIB134" s="127"/>
      <c r="AIC134" s="127"/>
      <c r="AID134" s="127"/>
      <c r="AIE134" s="127"/>
      <c r="AIF134" s="127"/>
      <c r="AIG134" s="127"/>
      <c r="AIH134" s="127"/>
      <c r="AII134" s="127"/>
      <c r="AIJ134" s="127"/>
      <c r="AIK134" s="127"/>
      <c r="AIL134" s="127"/>
      <c r="AIM134" s="127"/>
      <c r="AIN134" s="127"/>
      <c r="AIO134" s="127"/>
      <c r="AIP134" s="127"/>
      <c r="AIQ134" s="127"/>
      <c r="AIR134" s="127"/>
      <c r="AIS134" s="127"/>
      <c r="AIT134" s="127"/>
      <c r="AIU134" s="127"/>
      <c r="AIV134" s="127"/>
      <c r="AIW134" s="127"/>
      <c r="AIX134" s="127"/>
      <c r="AIY134" s="127"/>
      <c r="AIZ134" s="127"/>
      <c r="AJA134" s="127"/>
      <c r="AJB134" s="127"/>
      <c r="AJC134" s="127"/>
      <c r="AJD134" s="127"/>
      <c r="AJE134" s="127"/>
      <c r="AJF134" s="127"/>
      <c r="AJG134" s="127"/>
      <c r="AJH134" s="127"/>
      <c r="AJI134" s="127"/>
      <c r="AJJ134" s="127"/>
      <c r="AJK134" s="127"/>
      <c r="AJL134" s="127"/>
      <c r="AJM134" s="127"/>
      <c r="AJN134" s="127"/>
      <c r="AJO134" s="127"/>
      <c r="AJP134" s="127"/>
      <c r="AJQ134" s="127"/>
      <c r="AJR134" s="127"/>
      <c r="AJS134" s="127"/>
      <c r="AJT134" s="127"/>
      <c r="AJU134" s="127"/>
      <c r="AJV134" s="127"/>
      <c r="AJW134" s="127"/>
      <c r="AJX134" s="127"/>
      <c r="AJY134" s="127"/>
      <c r="AJZ134" s="127"/>
      <c r="AKA134" s="127"/>
      <c r="AKB134" s="127"/>
      <c r="AKC134" s="127"/>
      <c r="AKD134" s="127"/>
      <c r="AKE134" s="127"/>
      <c r="AKF134" s="127"/>
      <c r="AKG134" s="127"/>
      <c r="AKH134" s="127"/>
      <c r="AKI134" s="127"/>
      <c r="AKJ134" s="127"/>
      <c r="AKK134" s="127"/>
      <c r="AKL134" s="127"/>
      <c r="AKM134" s="127"/>
      <c r="AKN134" s="127"/>
      <c r="AKO134" s="127"/>
      <c r="AKP134" s="127"/>
      <c r="AKQ134" s="127"/>
      <c r="AKR134" s="127"/>
      <c r="AKS134" s="127"/>
      <c r="AKT134" s="127"/>
      <c r="AKU134" s="127"/>
      <c r="AKV134" s="127"/>
      <c r="AKW134" s="127"/>
      <c r="AKX134" s="127"/>
      <c r="AKY134" s="127"/>
      <c r="AKZ134" s="127"/>
      <c r="ALA134" s="127"/>
      <c r="ALB134" s="127"/>
      <c r="ALC134" s="127"/>
      <c r="ALD134" s="127"/>
      <c r="ALE134" s="127"/>
      <c r="ALF134" s="127"/>
      <c r="ALG134" s="127"/>
      <c r="ALH134" s="127"/>
      <c r="ALI134" s="127"/>
      <c r="ALJ134" s="127"/>
      <c r="ALK134" s="127"/>
      <c r="ALL134" s="127"/>
      <c r="ALM134" s="127"/>
      <c r="ALN134" s="127"/>
      <c r="ALO134" s="127"/>
      <c r="ALP134" s="127"/>
      <c r="ALQ134" s="127"/>
      <c r="ALR134" s="127"/>
      <c r="ALS134" s="127"/>
      <c r="ALT134" s="127"/>
      <c r="ALU134" s="127"/>
      <c r="ALV134" s="127"/>
      <c r="ALW134" s="127"/>
      <c r="ALX134" s="127"/>
      <c r="ALY134" s="127"/>
      <c r="ALZ134" s="127"/>
      <c r="AMA134" s="127"/>
      <c r="AMB134" s="127"/>
      <c r="AMC134" s="127"/>
      <c r="AMD134" s="127"/>
      <c r="AME134" s="127"/>
      <c r="AMF134" s="127"/>
      <c r="AMG134" s="127"/>
      <c r="AMH134" s="127"/>
      <c r="AMI134" s="127"/>
      <c r="AMJ134" s="127"/>
      <c r="AMK134" s="127"/>
      <c r="AML134" s="127"/>
      <c r="AMM134" s="127"/>
      <c r="AMN134" s="127"/>
      <c r="AMO134" s="127"/>
      <c r="AMP134" s="127"/>
      <c r="AMQ134" s="127"/>
      <c r="AMR134" s="127"/>
      <c r="AMS134" s="127"/>
      <c r="AMT134" s="127"/>
      <c r="AMU134" s="127"/>
      <c r="AMV134" s="127"/>
      <c r="AMW134" s="127"/>
      <c r="AMX134" s="127"/>
      <c r="AMY134" s="127"/>
      <c r="AMZ134" s="127"/>
      <c r="ANA134" s="127"/>
      <c r="ANB134" s="127"/>
      <c r="ANC134" s="127"/>
      <c r="AND134" s="127"/>
      <c r="ANE134" s="127"/>
      <c r="ANF134" s="127"/>
      <c r="ANG134" s="127"/>
      <c r="ANH134" s="127"/>
      <c r="ANI134" s="127"/>
      <c r="ANJ134" s="127"/>
      <c r="ANK134" s="127"/>
      <c r="ANL134" s="127"/>
      <c r="ANM134" s="127"/>
      <c r="ANN134" s="127"/>
      <c r="ANO134" s="127"/>
      <c r="ANP134" s="127"/>
      <c r="ANQ134" s="127"/>
      <c r="ANR134" s="127"/>
      <c r="ANS134" s="127"/>
      <c r="ANT134" s="127"/>
      <c r="ANU134" s="127"/>
      <c r="ANV134" s="127"/>
      <c r="ANW134" s="127"/>
      <c r="ANX134" s="127"/>
      <c r="ANY134" s="127"/>
      <c r="ANZ134" s="127"/>
      <c r="AOA134" s="127"/>
      <c r="AOB134" s="127"/>
      <c r="AOC134" s="127"/>
      <c r="AOD134" s="127"/>
      <c r="AOE134" s="127"/>
      <c r="AOF134" s="127"/>
      <c r="AOG134" s="127"/>
      <c r="AOH134" s="127"/>
      <c r="AOI134" s="127"/>
      <c r="AOJ134" s="127"/>
      <c r="AOK134" s="127"/>
      <c r="AOL134" s="127"/>
      <c r="AOM134" s="127"/>
      <c r="AON134" s="127"/>
      <c r="AOO134" s="127"/>
      <c r="AOP134" s="127"/>
      <c r="AOQ134" s="127"/>
      <c r="AOR134" s="127"/>
      <c r="AOS134" s="127"/>
      <c r="AOT134" s="127"/>
      <c r="AOU134" s="127"/>
      <c r="AOV134" s="127"/>
      <c r="AOW134" s="127"/>
      <c r="AOX134" s="127"/>
      <c r="AOY134" s="127"/>
      <c r="AOZ134" s="127"/>
      <c r="APA134" s="127"/>
      <c r="APB134" s="127"/>
      <c r="APC134" s="127"/>
      <c r="APD134" s="127"/>
      <c r="APE134" s="127"/>
      <c r="APF134" s="127"/>
      <c r="APG134" s="127"/>
      <c r="APH134" s="127"/>
      <c r="API134" s="127"/>
      <c r="APJ134" s="127"/>
      <c r="APK134" s="127"/>
      <c r="APL134" s="127"/>
      <c r="APM134" s="127"/>
      <c r="APN134" s="127"/>
      <c r="APO134" s="127"/>
      <c r="APP134" s="127"/>
      <c r="APQ134" s="127"/>
      <c r="APR134" s="127"/>
      <c r="APS134" s="127"/>
      <c r="APT134" s="127"/>
      <c r="APU134" s="127"/>
      <c r="APV134" s="127"/>
      <c r="APW134" s="127"/>
      <c r="APX134" s="127"/>
      <c r="APY134" s="127"/>
      <c r="APZ134" s="127"/>
      <c r="AQA134" s="127"/>
      <c r="AQB134" s="127"/>
      <c r="AQC134" s="127"/>
      <c r="AQD134" s="127"/>
      <c r="AQE134" s="127"/>
      <c r="AQF134" s="127"/>
      <c r="AQG134" s="127"/>
      <c r="AQH134" s="127"/>
      <c r="AQI134" s="127"/>
      <c r="AQJ134" s="127"/>
      <c r="AQK134" s="127"/>
      <c r="AQL134" s="127"/>
      <c r="AQM134" s="127"/>
      <c r="AQN134" s="127"/>
      <c r="AQO134" s="127"/>
      <c r="AQP134" s="127"/>
      <c r="AQQ134" s="127"/>
      <c r="AQR134" s="127"/>
      <c r="AQS134" s="127"/>
      <c r="AQT134" s="127"/>
      <c r="AQU134" s="127"/>
      <c r="AQV134" s="127"/>
      <c r="AQW134" s="127"/>
      <c r="AQX134" s="127"/>
      <c r="AQY134" s="127"/>
      <c r="AQZ134" s="127"/>
      <c r="ARA134" s="127"/>
      <c r="ARB134" s="127"/>
      <c r="ARC134" s="127"/>
      <c r="ARD134" s="127"/>
      <c r="ARE134" s="127"/>
      <c r="ARF134" s="127"/>
      <c r="ARG134" s="127"/>
      <c r="ARH134" s="127"/>
      <c r="ARI134" s="127"/>
      <c r="ARJ134" s="127"/>
      <c r="ARK134" s="127"/>
      <c r="ARL134" s="127"/>
      <c r="ARM134" s="127"/>
      <c r="ARN134" s="127"/>
      <c r="ARO134" s="127"/>
      <c r="ARP134" s="127"/>
      <c r="ARQ134" s="127"/>
      <c r="ARR134" s="127"/>
      <c r="ARS134" s="127"/>
      <c r="ART134" s="127"/>
      <c r="ARU134" s="127"/>
      <c r="ARV134" s="127"/>
      <c r="ARW134" s="127"/>
      <c r="ARX134" s="127"/>
      <c r="ARY134" s="127"/>
      <c r="ARZ134" s="127"/>
      <c r="ASA134" s="127"/>
      <c r="ASB134" s="127"/>
      <c r="ASC134" s="127"/>
      <c r="ASD134" s="127"/>
      <c r="ASE134" s="127"/>
      <c r="ASF134" s="127"/>
      <c r="ASG134" s="127"/>
      <c r="ASH134" s="127"/>
      <c r="ASI134" s="127"/>
      <c r="ASJ134" s="127"/>
      <c r="ASK134" s="127"/>
      <c r="ASL134" s="127"/>
      <c r="ASM134" s="127"/>
      <c r="ASN134" s="127"/>
      <c r="ASO134" s="127"/>
      <c r="ASP134" s="127"/>
      <c r="ASQ134" s="127"/>
      <c r="ASR134" s="127"/>
      <c r="ASS134" s="127"/>
      <c r="AST134" s="127"/>
      <c r="ASU134" s="127"/>
      <c r="ASV134" s="127"/>
      <c r="ASW134" s="127"/>
      <c r="ASX134" s="127"/>
      <c r="ASY134" s="127"/>
      <c r="ASZ134" s="127"/>
      <c r="ATA134" s="127"/>
      <c r="ATB134" s="127"/>
      <c r="ATC134" s="127"/>
      <c r="ATD134" s="127"/>
      <c r="ATE134" s="127"/>
      <c r="ATF134" s="127"/>
      <c r="ATG134" s="127"/>
      <c r="ATH134" s="127"/>
      <c r="ATI134" s="127"/>
      <c r="ATJ134" s="127"/>
      <c r="ATK134" s="127"/>
      <c r="ATL134" s="127"/>
      <c r="ATM134" s="127"/>
      <c r="ATN134" s="127"/>
      <c r="ATO134" s="127"/>
      <c r="ATP134" s="127"/>
      <c r="ATQ134" s="127"/>
      <c r="ATR134" s="127"/>
      <c r="ATS134" s="127"/>
      <c r="ATT134" s="127"/>
      <c r="ATU134" s="127"/>
      <c r="ATV134" s="127"/>
      <c r="ATW134" s="127"/>
      <c r="ATX134" s="127"/>
      <c r="ATY134" s="127"/>
      <c r="ATZ134" s="127"/>
      <c r="AUA134" s="127"/>
      <c r="AUB134" s="127"/>
      <c r="AUC134" s="127"/>
      <c r="AUD134" s="127"/>
      <c r="AUE134" s="127"/>
      <c r="AUF134" s="127"/>
      <c r="AUG134" s="127"/>
      <c r="AUH134" s="127"/>
      <c r="AUI134" s="127"/>
      <c r="AUJ134" s="127"/>
      <c r="AUK134" s="127"/>
      <c r="AUL134" s="127"/>
      <c r="AUM134" s="127"/>
      <c r="AUN134" s="127"/>
      <c r="AUO134" s="127"/>
      <c r="AUP134" s="127"/>
      <c r="AUQ134" s="127"/>
      <c r="AUR134" s="127"/>
      <c r="AUS134" s="127"/>
      <c r="AUT134" s="127"/>
      <c r="AUU134" s="127"/>
      <c r="AUV134" s="127"/>
      <c r="AUW134" s="127"/>
      <c r="AUX134" s="127"/>
      <c r="AUY134" s="127"/>
      <c r="AUZ134" s="127"/>
      <c r="AVA134" s="127"/>
      <c r="AVB134" s="127"/>
      <c r="AVC134" s="127"/>
      <c r="AVD134" s="127"/>
      <c r="AVE134" s="127"/>
      <c r="AVF134" s="127"/>
      <c r="AVG134" s="127"/>
      <c r="AVH134" s="127"/>
      <c r="AVI134" s="127"/>
      <c r="AVJ134" s="127"/>
      <c r="AVK134" s="127"/>
      <c r="AVL134" s="127"/>
      <c r="AVM134" s="127"/>
      <c r="AVN134" s="127"/>
      <c r="AVO134" s="127"/>
      <c r="AVP134" s="127"/>
      <c r="AVQ134" s="127"/>
      <c r="AVR134" s="127"/>
      <c r="AVS134" s="127"/>
      <c r="AVT134" s="127"/>
      <c r="AVU134" s="127"/>
      <c r="AVV134" s="127"/>
      <c r="AVW134" s="127"/>
      <c r="AVX134" s="127"/>
      <c r="AVY134" s="127"/>
      <c r="AVZ134" s="127"/>
      <c r="AWA134" s="127"/>
      <c r="AWB134" s="127"/>
      <c r="AWC134" s="127"/>
      <c r="AWD134" s="127"/>
      <c r="AWE134" s="127"/>
      <c r="AWF134" s="127"/>
      <c r="AWG134" s="127"/>
      <c r="AWH134" s="127"/>
      <c r="AWI134" s="127"/>
      <c r="AWJ134" s="127"/>
      <c r="AWK134" s="127"/>
      <c r="AWL134" s="127"/>
      <c r="AWM134" s="127"/>
      <c r="AWN134" s="127"/>
      <c r="AWO134" s="127"/>
      <c r="AWP134" s="127"/>
      <c r="AWQ134" s="127"/>
      <c r="AWR134" s="127"/>
      <c r="AWS134" s="127"/>
      <c r="AWT134" s="127"/>
      <c r="AWU134" s="127"/>
      <c r="AWV134" s="127"/>
      <c r="AWW134" s="127"/>
      <c r="AWX134" s="127"/>
      <c r="AWY134" s="127"/>
      <c r="AWZ134" s="127"/>
      <c r="AXA134" s="127"/>
      <c r="AXB134" s="127"/>
      <c r="AXC134" s="127"/>
      <c r="AXD134" s="127"/>
      <c r="AXE134" s="127"/>
      <c r="AXF134" s="127"/>
      <c r="AXG134" s="127"/>
      <c r="AXH134" s="127"/>
      <c r="AXI134" s="127"/>
      <c r="AXJ134" s="127"/>
      <c r="AXK134" s="127"/>
      <c r="AXL134" s="127"/>
      <c r="AXM134" s="127"/>
      <c r="AXN134" s="127"/>
      <c r="AXO134" s="127"/>
      <c r="AXP134" s="127"/>
      <c r="AXQ134" s="127"/>
      <c r="AXR134" s="127"/>
      <c r="AXS134" s="127"/>
      <c r="AXT134" s="127"/>
      <c r="AXU134" s="127"/>
      <c r="AXV134" s="127"/>
      <c r="AXW134" s="127"/>
      <c r="AXX134" s="127"/>
      <c r="AXY134" s="127"/>
      <c r="AXZ134" s="127"/>
      <c r="AYA134" s="127"/>
      <c r="AYB134" s="127"/>
      <c r="AYC134" s="127"/>
      <c r="AYD134" s="127"/>
      <c r="AYE134" s="127"/>
      <c r="AYF134" s="127"/>
      <c r="AYG134" s="127"/>
      <c r="AYH134" s="127"/>
      <c r="AYI134" s="127"/>
      <c r="AYJ134" s="127"/>
      <c r="AYK134" s="127"/>
      <c r="AYL134" s="127"/>
      <c r="AYM134" s="127"/>
      <c r="AYN134" s="127"/>
      <c r="AYO134" s="127"/>
      <c r="AYP134" s="127"/>
      <c r="AYQ134" s="127"/>
      <c r="AYR134" s="127"/>
      <c r="AYS134" s="127"/>
      <c r="AYT134" s="127"/>
      <c r="AYU134" s="127"/>
      <c r="AYV134" s="127"/>
      <c r="AYW134" s="127"/>
      <c r="AYX134" s="127"/>
      <c r="AYY134" s="127"/>
      <c r="AYZ134" s="127"/>
      <c r="AZA134" s="127"/>
      <c r="AZB134" s="127"/>
      <c r="AZC134" s="127"/>
      <c r="AZD134" s="127"/>
      <c r="AZE134" s="127"/>
      <c r="AZF134" s="127"/>
      <c r="AZG134" s="127"/>
      <c r="AZH134" s="127"/>
      <c r="AZI134" s="127"/>
      <c r="AZJ134" s="127"/>
      <c r="AZK134" s="127"/>
      <c r="AZL134" s="127"/>
      <c r="AZM134" s="127"/>
      <c r="AZN134" s="127"/>
      <c r="AZO134" s="127"/>
      <c r="AZP134" s="127"/>
      <c r="AZQ134" s="127"/>
      <c r="AZR134" s="127"/>
      <c r="AZS134" s="127"/>
      <c r="AZT134" s="127"/>
      <c r="AZU134" s="127"/>
      <c r="AZV134" s="127"/>
      <c r="AZW134" s="127"/>
      <c r="AZX134" s="127"/>
      <c r="AZY134" s="127"/>
      <c r="AZZ134" s="127"/>
      <c r="BAA134" s="127"/>
      <c r="BAB134" s="127"/>
      <c r="BAC134" s="127"/>
      <c r="BAD134" s="127"/>
      <c r="BAE134" s="127"/>
      <c r="BAF134" s="127"/>
      <c r="BAG134" s="127"/>
      <c r="BAH134" s="127"/>
      <c r="BAI134" s="127"/>
      <c r="BAJ134" s="127"/>
      <c r="BAK134" s="127"/>
      <c r="BAL134" s="127"/>
      <c r="BAM134" s="127"/>
      <c r="BAN134" s="127"/>
      <c r="BAO134" s="127"/>
      <c r="BAP134" s="127"/>
      <c r="BAQ134" s="127"/>
      <c r="BAR134" s="127"/>
      <c r="BAS134" s="127"/>
      <c r="BAT134" s="127"/>
      <c r="BAU134" s="127"/>
      <c r="BAV134" s="127"/>
      <c r="BAW134" s="127"/>
      <c r="BAX134" s="127"/>
      <c r="BAY134" s="127"/>
      <c r="BAZ134" s="127"/>
      <c r="BBA134" s="127"/>
      <c r="BBB134" s="127"/>
      <c r="BBC134" s="127"/>
      <c r="BBD134" s="127"/>
      <c r="BBE134" s="127"/>
      <c r="BBF134" s="127"/>
      <c r="BBG134" s="127"/>
      <c r="BBH134" s="127"/>
      <c r="BBI134" s="127"/>
      <c r="BBJ134" s="127"/>
      <c r="BBK134" s="127"/>
      <c r="BBL134" s="127"/>
      <c r="BBM134" s="127"/>
      <c r="BBN134" s="127"/>
      <c r="BBO134" s="127"/>
      <c r="BBP134" s="127"/>
      <c r="BBQ134" s="127"/>
      <c r="BBR134" s="127"/>
      <c r="BBS134" s="127"/>
      <c r="BBT134" s="127"/>
      <c r="BBU134" s="127"/>
      <c r="BBV134" s="127"/>
      <c r="BBW134" s="127"/>
      <c r="BBX134" s="127"/>
      <c r="BBY134" s="127"/>
      <c r="BBZ134" s="127"/>
      <c r="BCA134" s="127"/>
      <c r="BCB134" s="127"/>
      <c r="BCC134" s="127"/>
      <c r="BCD134" s="127"/>
      <c r="BCE134" s="127"/>
      <c r="BCF134" s="127"/>
      <c r="BCG134" s="127"/>
      <c r="BCH134" s="127"/>
      <c r="BCI134" s="127"/>
      <c r="BCJ134" s="127"/>
      <c r="BCK134" s="127"/>
      <c r="BCL134" s="127"/>
      <c r="BCM134" s="127"/>
      <c r="BCN134" s="127"/>
      <c r="BCO134" s="127"/>
      <c r="BCP134" s="127"/>
      <c r="BCQ134" s="127"/>
      <c r="BCR134" s="127"/>
      <c r="BCS134" s="127"/>
      <c r="BCT134" s="127"/>
      <c r="BCU134" s="127"/>
      <c r="BCV134" s="127"/>
      <c r="BCW134" s="127"/>
      <c r="BCX134" s="127"/>
      <c r="BCY134" s="127"/>
      <c r="BCZ134" s="127"/>
      <c r="BDA134" s="127"/>
      <c r="BDB134" s="127"/>
      <c r="BDC134" s="127"/>
      <c r="BDD134" s="127"/>
      <c r="BDE134" s="127"/>
      <c r="BDF134" s="127"/>
      <c r="BDG134" s="127"/>
      <c r="BDH134" s="127"/>
      <c r="BDI134" s="127"/>
      <c r="BDJ134" s="127"/>
      <c r="BDK134" s="127"/>
      <c r="BDL134" s="127"/>
      <c r="BDM134" s="127"/>
      <c r="BDN134" s="127"/>
      <c r="BDO134" s="127"/>
      <c r="BDP134" s="127"/>
      <c r="BDQ134" s="127"/>
      <c r="BDR134" s="127"/>
      <c r="BDS134" s="127"/>
      <c r="BDT134" s="127"/>
      <c r="BDU134" s="127"/>
      <c r="BDV134" s="127"/>
      <c r="BDW134" s="127"/>
      <c r="BDX134" s="127"/>
      <c r="BDY134" s="127"/>
      <c r="BDZ134" s="127"/>
      <c r="BEA134" s="127"/>
      <c r="BEB134" s="127"/>
      <c r="BEC134" s="127"/>
      <c r="BED134" s="127"/>
      <c r="BEE134" s="127"/>
      <c r="BEF134" s="127"/>
      <c r="BEG134" s="127"/>
      <c r="BEH134" s="127"/>
      <c r="BEI134" s="127"/>
      <c r="BEJ134" s="127"/>
      <c r="BEK134" s="127"/>
      <c r="BEL134" s="127"/>
      <c r="BEM134" s="127"/>
      <c r="BEN134" s="127"/>
      <c r="BEO134" s="127"/>
      <c r="BEP134" s="127"/>
      <c r="BEQ134" s="127"/>
      <c r="BER134" s="127"/>
      <c r="BES134" s="127"/>
      <c r="BET134" s="127"/>
      <c r="BEU134" s="127"/>
      <c r="BEV134" s="127"/>
      <c r="BEW134" s="127"/>
      <c r="BEX134" s="127"/>
      <c r="BEY134" s="127"/>
      <c r="BEZ134" s="127"/>
      <c r="BFA134" s="127"/>
      <c r="BFB134" s="127"/>
      <c r="BFC134" s="127"/>
      <c r="BFD134" s="127"/>
      <c r="BFE134" s="127"/>
      <c r="BFF134" s="127"/>
      <c r="BFG134" s="127"/>
      <c r="BFH134" s="127"/>
      <c r="BFI134" s="127"/>
      <c r="BFJ134" s="127"/>
      <c r="BFK134" s="127"/>
      <c r="BFL134" s="127"/>
      <c r="BFM134" s="127"/>
      <c r="BFN134" s="127"/>
      <c r="BFO134" s="127"/>
      <c r="BFP134" s="127"/>
      <c r="BFQ134" s="127"/>
      <c r="BFR134" s="127"/>
      <c r="BFS134" s="127"/>
      <c r="BFT134" s="127"/>
      <c r="BFU134" s="127"/>
      <c r="BFV134" s="127"/>
      <c r="BFW134" s="127"/>
      <c r="BFX134" s="127"/>
      <c r="BFY134" s="127"/>
      <c r="BFZ134" s="127"/>
      <c r="BGA134" s="127"/>
      <c r="BGB134" s="127"/>
      <c r="BGC134" s="127"/>
      <c r="BGD134" s="127"/>
      <c r="BGE134" s="127"/>
      <c r="BGF134" s="127"/>
      <c r="BGG134" s="127"/>
      <c r="BGH134" s="127"/>
      <c r="BGI134" s="127"/>
      <c r="BGJ134" s="127"/>
      <c r="BGK134" s="127"/>
      <c r="BGL134" s="127"/>
      <c r="BGM134" s="127"/>
      <c r="BGN134" s="127"/>
      <c r="BGO134" s="127"/>
      <c r="BGP134" s="127"/>
      <c r="BGQ134" s="127"/>
      <c r="BGR134" s="127"/>
      <c r="BGS134" s="127"/>
      <c r="BGT134" s="127"/>
      <c r="BGU134" s="127"/>
      <c r="BGV134" s="127"/>
      <c r="BGW134" s="127"/>
      <c r="BGX134" s="127"/>
      <c r="BGY134" s="127"/>
      <c r="BGZ134" s="127"/>
      <c r="BHA134" s="127"/>
      <c r="BHB134" s="127"/>
      <c r="BHC134" s="127"/>
      <c r="BHD134" s="127"/>
      <c r="BHE134" s="127"/>
      <c r="BHF134" s="127"/>
      <c r="BHG134" s="127"/>
      <c r="BHH134" s="127"/>
      <c r="BHI134" s="127"/>
      <c r="BHJ134" s="127"/>
      <c r="BHK134" s="127"/>
      <c r="BHL134" s="127"/>
      <c r="BHM134" s="127"/>
      <c r="BHN134" s="127"/>
      <c r="BHO134" s="127"/>
      <c r="BHP134" s="127"/>
      <c r="BHQ134" s="127"/>
      <c r="BHR134" s="127"/>
      <c r="BHS134" s="127"/>
      <c r="BHT134" s="127"/>
      <c r="BHU134" s="127"/>
      <c r="BHV134" s="127"/>
      <c r="BHW134" s="127"/>
      <c r="BHX134" s="127"/>
      <c r="BHY134" s="127"/>
      <c r="BHZ134" s="127"/>
      <c r="BIA134" s="127"/>
      <c r="BIB134" s="127"/>
      <c r="BIC134" s="127"/>
      <c r="BID134" s="127"/>
      <c r="BIE134" s="127"/>
      <c r="BIF134" s="127"/>
      <c r="BIG134" s="127"/>
      <c r="BIH134" s="127"/>
      <c r="BII134" s="127"/>
      <c r="BIJ134" s="127"/>
      <c r="BIK134" s="127"/>
      <c r="BIL134" s="127"/>
      <c r="BIM134" s="127"/>
      <c r="BIN134" s="127"/>
      <c r="BIO134" s="127"/>
      <c r="BIP134" s="127"/>
      <c r="BIQ134" s="127"/>
      <c r="BIR134" s="127"/>
      <c r="BIS134" s="127"/>
      <c r="BIT134" s="127"/>
      <c r="BIU134" s="127"/>
      <c r="BIV134" s="127"/>
      <c r="BIW134" s="127"/>
      <c r="BIX134" s="127"/>
      <c r="BIY134" s="127"/>
      <c r="BIZ134" s="127"/>
      <c r="BJA134" s="127"/>
      <c r="BJB134" s="127"/>
      <c r="BJC134" s="127"/>
      <c r="BJD134" s="127"/>
      <c r="BJE134" s="127"/>
      <c r="BJF134" s="127"/>
      <c r="BJG134" s="127"/>
      <c r="BJH134" s="127"/>
      <c r="BJI134" s="127"/>
      <c r="BJJ134" s="127"/>
      <c r="BJK134" s="127"/>
      <c r="BJL134" s="127"/>
      <c r="BJM134" s="127"/>
      <c r="BJN134" s="127"/>
      <c r="BJO134" s="127"/>
      <c r="BJP134" s="127"/>
      <c r="BJQ134" s="127"/>
      <c r="BJR134" s="127"/>
      <c r="BJS134" s="127"/>
      <c r="BJT134" s="127"/>
      <c r="BJU134" s="127"/>
      <c r="BJV134" s="127"/>
      <c r="BJW134" s="127"/>
      <c r="BJX134" s="127"/>
      <c r="BJY134" s="127"/>
      <c r="BJZ134" s="127"/>
      <c r="BKA134" s="127"/>
      <c r="BKB134" s="127"/>
      <c r="BKC134" s="127"/>
      <c r="BKD134" s="127"/>
      <c r="BKE134" s="127"/>
      <c r="BKF134" s="127"/>
      <c r="BKG134" s="127"/>
      <c r="BKH134" s="127"/>
      <c r="BKI134" s="127"/>
      <c r="BKJ134" s="127"/>
      <c r="BKK134" s="127"/>
      <c r="BKL134" s="127"/>
      <c r="BKM134" s="127"/>
      <c r="BKN134" s="127"/>
      <c r="BKO134" s="127"/>
      <c r="BKP134" s="127"/>
      <c r="BKQ134" s="127"/>
      <c r="BKR134" s="127"/>
      <c r="BKS134" s="127"/>
      <c r="BKT134" s="127"/>
      <c r="BKU134" s="127"/>
      <c r="BKV134" s="127"/>
      <c r="BKW134" s="127"/>
      <c r="BKX134" s="127"/>
      <c r="BKY134" s="127"/>
      <c r="BKZ134" s="127"/>
      <c r="BLA134" s="127"/>
      <c r="BLB134" s="127"/>
      <c r="BLC134" s="127"/>
      <c r="BLD134" s="127"/>
      <c r="BLE134" s="127"/>
      <c r="BLF134" s="127"/>
      <c r="BLG134" s="127"/>
      <c r="BLH134" s="127"/>
      <c r="BLI134" s="127"/>
      <c r="BLJ134" s="127"/>
      <c r="BLK134" s="127"/>
      <c r="BLL134" s="127"/>
      <c r="BLM134" s="127"/>
      <c r="BLN134" s="127"/>
      <c r="BLO134" s="127"/>
      <c r="BLP134" s="127"/>
      <c r="BLQ134" s="127"/>
      <c r="BLR134" s="127"/>
      <c r="BLS134" s="127"/>
      <c r="BLT134" s="127"/>
      <c r="BLU134" s="127"/>
      <c r="BLV134" s="127"/>
      <c r="BLW134" s="127"/>
      <c r="BLX134" s="127"/>
      <c r="BLY134" s="127"/>
      <c r="BLZ134" s="127"/>
      <c r="BMA134" s="127"/>
      <c r="BMB134" s="127"/>
      <c r="BMC134" s="127"/>
      <c r="BMD134" s="127"/>
      <c r="BME134" s="127"/>
      <c r="BMF134" s="127"/>
      <c r="BMG134" s="127"/>
      <c r="BMH134" s="127"/>
      <c r="BMI134" s="127"/>
      <c r="BMJ134" s="127"/>
      <c r="BMK134" s="127"/>
      <c r="BML134" s="127"/>
      <c r="BMM134" s="127"/>
      <c r="BMN134" s="127"/>
      <c r="BMO134" s="127"/>
      <c r="BMP134" s="127"/>
      <c r="BMQ134" s="127"/>
      <c r="BMR134" s="127"/>
      <c r="BMS134" s="127"/>
      <c r="BMT134" s="127"/>
      <c r="BMU134" s="127"/>
      <c r="BMV134" s="127"/>
      <c r="BMW134" s="127"/>
      <c r="BMX134" s="127"/>
      <c r="BMY134" s="127"/>
      <c r="BMZ134" s="127"/>
      <c r="BNA134" s="127"/>
      <c r="BNB134" s="127"/>
      <c r="BNC134" s="127"/>
      <c r="BND134" s="127"/>
      <c r="BNE134" s="127"/>
      <c r="BNF134" s="127"/>
      <c r="BNG134" s="127"/>
      <c r="BNH134" s="127"/>
      <c r="BNI134" s="127"/>
      <c r="BNJ134" s="127"/>
      <c r="BNK134" s="127"/>
      <c r="BNL134" s="127"/>
      <c r="BNM134" s="127"/>
      <c r="BNN134" s="127"/>
      <c r="BNO134" s="127"/>
      <c r="BNP134" s="127"/>
      <c r="BNQ134" s="127"/>
      <c r="BNR134" s="127"/>
      <c r="BNS134" s="127"/>
      <c r="BNT134" s="127"/>
      <c r="BNU134" s="127"/>
      <c r="BNV134" s="127"/>
      <c r="BNW134" s="127"/>
      <c r="BNX134" s="127"/>
      <c r="BNY134" s="127"/>
      <c r="BNZ134" s="127"/>
      <c r="BOA134" s="127"/>
      <c r="BOB134" s="127"/>
      <c r="BOC134" s="127"/>
      <c r="BOD134" s="127"/>
      <c r="BOE134" s="127"/>
      <c r="BOF134" s="127"/>
      <c r="BOG134" s="127"/>
      <c r="BOH134" s="127"/>
      <c r="BOI134" s="127"/>
      <c r="BOJ134" s="127"/>
      <c r="BOK134" s="127"/>
      <c r="BOL134" s="127"/>
      <c r="BOM134" s="127"/>
      <c r="BON134" s="127"/>
      <c r="BOO134" s="127"/>
      <c r="BOP134" s="127"/>
      <c r="BOQ134" s="127"/>
      <c r="BOR134" s="127"/>
      <c r="BOS134" s="127"/>
      <c r="BOT134" s="127"/>
      <c r="BOU134" s="127"/>
      <c r="BOV134" s="127"/>
      <c r="BOW134" s="127"/>
      <c r="BOX134" s="127"/>
      <c r="BOY134" s="127"/>
      <c r="BOZ134" s="127"/>
      <c r="BPA134" s="127"/>
      <c r="BPB134" s="127"/>
      <c r="BPC134" s="127"/>
      <c r="BPD134" s="127"/>
      <c r="BPE134" s="127"/>
      <c r="BPF134" s="127"/>
      <c r="BPG134" s="127"/>
      <c r="BPH134" s="127"/>
      <c r="BPI134" s="127"/>
      <c r="BPJ134" s="127"/>
      <c r="BPK134" s="127"/>
      <c r="BPL134" s="127"/>
      <c r="BPM134" s="127"/>
      <c r="BPN134" s="127"/>
      <c r="BPO134" s="127"/>
      <c r="BPP134" s="127"/>
      <c r="BPQ134" s="127"/>
      <c r="BPR134" s="127"/>
      <c r="BPS134" s="127"/>
      <c r="BPT134" s="127"/>
      <c r="BPU134" s="127"/>
      <c r="BPV134" s="127"/>
      <c r="BPW134" s="127"/>
      <c r="BPX134" s="127"/>
      <c r="BPY134" s="127"/>
      <c r="BPZ134" s="127"/>
      <c r="BQA134" s="127"/>
      <c r="BQB134" s="127"/>
      <c r="BQC134" s="127"/>
      <c r="BQD134" s="127"/>
      <c r="BQE134" s="127"/>
      <c r="BQF134" s="127"/>
      <c r="BQG134" s="127"/>
      <c r="BQH134" s="127"/>
      <c r="BQI134" s="127"/>
      <c r="BQJ134" s="127"/>
      <c r="BQK134" s="127"/>
      <c r="BQL134" s="127"/>
      <c r="BQM134" s="127"/>
      <c r="BQN134" s="127"/>
      <c r="BQO134" s="127"/>
      <c r="BQP134" s="127"/>
      <c r="BQQ134" s="127"/>
      <c r="BQR134" s="127"/>
      <c r="BQS134" s="127"/>
      <c r="BQT134" s="127"/>
      <c r="BQU134" s="127"/>
      <c r="BQV134" s="127"/>
      <c r="BQW134" s="127"/>
      <c r="BQX134" s="127"/>
      <c r="BQY134" s="127"/>
      <c r="BQZ134" s="127"/>
      <c r="BRA134" s="127"/>
      <c r="BRB134" s="127"/>
      <c r="BRC134" s="127"/>
      <c r="BRD134" s="127"/>
      <c r="BRE134" s="127"/>
      <c r="BRF134" s="127"/>
      <c r="BRG134" s="127"/>
      <c r="BRH134" s="127"/>
      <c r="BRI134" s="127"/>
      <c r="BRJ134" s="127"/>
      <c r="BRK134" s="127"/>
      <c r="BRL134" s="127"/>
      <c r="BRM134" s="127"/>
      <c r="BRN134" s="127"/>
      <c r="BRO134" s="127"/>
      <c r="BRP134" s="127"/>
      <c r="BRQ134" s="127"/>
      <c r="BRR134" s="127"/>
      <c r="BRS134" s="127"/>
      <c r="BRT134" s="127"/>
      <c r="BRU134" s="127"/>
      <c r="BRV134" s="127"/>
      <c r="BRW134" s="127"/>
      <c r="BRX134" s="127"/>
      <c r="BRY134" s="127"/>
      <c r="BRZ134" s="127"/>
      <c r="BSA134" s="127"/>
      <c r="BSB134" s="127"/>
      <c r="BSC134" s="127"/>
      <c r="BSD134" s="127"/>
      <c r="BSE134" s="127"/>
      <c r="BSF134" s="127"/>
      <c r="BSG134" s="127"/>
      <c r="BSH134" s="127"/>
      <c r="BSI134" s="127"/>
      <c r="BSJ134" s="127"/>
      <c r="BSK134" s="127"/>
      <c r="BSL134" s="127"/>
      <c r="BSM134" s="127"/>
      <c r="BSN134" s="127"/>
      <c r="BSO134" s="127"/>
      <c r="BSP134" s="127"/>
      <c r="BSQ134" s="127"/>
      <c r="BSR134" s="127"/>
      <c r="BSS134" s="127"/>
      <c r="BST134" s="127"/>
      <c r="BSU134" s="127"/>
      <c r="BSV134" s="127"/>
      <c r="BSW134" s="127"/>
      <c r="BSX134" s="127"/>
      <c r="BSY134" s="127"/>
      <c r="BSZ134" s="127"/>
      <c r="BTA134" s="127"/>
      <c r="BTB134" s="127"/>
      <c r="BTC134" s="127"/>
      <c r="BTD134" s="127"/>
      <c r="BTE134" s="127"/>
      <c r="BTF134" s="127"/>
      <c r="BTG134" s="127"/>
      <c r="BTH134" s="127"/>
      <c r="BTI134" s="127"/>
      <c r="BTJ134" s="127"/>
      <c r="BTK134" s="127"/>
      <c r="BTL134" s="127"/>
      <c r="BTM134" s="127"/>
      <c r="BTN134" s="127"/>
      <c r="BTO134" s="127"/>
      <c r="BTP134" s="127"/>
      <c r="BTQ134" s="127"/>
      <c r="BTR134" s="127"/>
      <c r="BTS134" s="127"/>
      <c r="BTT134" s="127"/>
      <c r="BTU134" s="127"/>
      <c r="BTV134" s="127"/>
      <c r="BTW134" s="127"/>
      <c r="BTX134" s="127"/>
      <c r="BTY134" s="127"/>
      <c r="BTZ134" s="127"/>
      <c r="BUA134" s="127"/>
      <c r="BUB134" s="127"/>
      <c r="BUC134" s="127"/>
      <c r="BUD134" s="127"/>
      <c r="BUE134" s="127"/>
      <c r="BUF134" s="127"/>
      <c r="BUG134" s="127"/>
      <c r="BUH134" s="127"/>
      <c r="BUI134" s="127"/>
      <c r="BUJ134" s="127"/>
      <c r="BUK134" s="127"/>
      <c r="BUL134" s="127"/>
      <c r="BUM134" s="127"/>
      <c r="BUN134" s="127"/>
      <c r="BUO134" s="127"/>
      <c r="BUP134" s="127"/>
      <c r="BUQ134" s="127"/>
      <c r="BUR134" s="127"/>
      <c r="BUS134" s="127"/>
      <c r="BUT134" s="127"/>
      <c r="BUU134" s="127"/>
      <c r="BUV134" s="127"/>
      <c r="BUW134" s="127"/>
      <c r="BUX134" s="127"/>
      <c r="BUY134" s="127"/>
      <c r="BUZ134" s="127"/>
      <c r="BVA134" s="127"/>
      <c r="BVB134" s="127"/>
      <c r="BVC134" s="127"/>
      <c r="BVD134" s="127"/>
      <c r="BVE134" s="127"/>
      <c r="BVF134" s="127"/>
      <c r="BVG134" s="127"/>
      <c r="BVH134" s="127"/>
      <c r="BVI134" s="127"/>
      <c r="BVJ134" s="127"/>
      <c r="BVK134" s="127"/>
      <c r="BVL134" s="127"/>
      <c r="BVM134" s="127"/>
      <c r="BVN134" s="127"/>
      <c r="BVO134" s="127"/>
      <c r="BVP134" s="127"/>
      <c r="BVQ134" s="127"/>
      <c r="BVR134" s="127"/>
      <c r="BVS134" s="127"/>
      <c r="BVT134" s="127"/>
      <c r="BVU134" s="127"/>
      <c r="BVV134" s="127"/>
      <c r="BVW134" s="127"/>
      <c r="BVX134" s="127"/>
      <c r="BVY134" s="127"/>
      <c r="BVZ134" s="127"/>
      <c r="BWA134" s="127"/>
      <c r="BWB134" s="127"/>
      <c r="BWC134" s="127"/>
      <c r="BWD134" s="127"/>
      <c r="BWE134" s="127"/>
      <c r="BWF134" s="127"/>
      <c r="BWG134" s="127"/>
      <c r="BWH134" s="127"/>
      <c r="BWI134" s="127"/>
      <c r="BWJ134" s="127"/>
      <c r="BWK134" s="127"/>
      <c r="BWL134" s="127"/>
      <c r="BWM134" s="127"/>
      <c r="BWN134" s="127"/>
      <c r="BWO134" s="127"/>
      <c r="BWP134" s="127"/>
      <c r="BWQ134" s="127"/>
      <c r="BWR134" s="127"/>
      <c r="BWS134" s="127"/>
      <c r="BWT134" s="127"/>
      <c r="BWU134" s="127"/>
      <c r="BWV134" s="127"/>
      <c r="BWW134" s="127"/>
      <c r="BWX134" s="127"/>
      <c r="BWY134" s="127"/>
      <c r="BWZ134" s="127"/>
      <c r="BXA134" s="127"/>
      <c r="BXB134" s="127"/>
      <c r="BXC134" s="127"/>
      <c r="BXD134" s="127"/>
      <c r="BXE134" s="127"/>
      <c r="BXF134" s="127"/>
      <c r="BXG134" s="127"/>
      <c r="BXH134" s="127"/>
      <c r="BXI134" s="127"/>
      <c r="BXJ134" s="127"/>
      <c r="BXK134" s="127"/>
      <c r="BXL134" s="127"/>
      <c r="BXM134" s="127"/>
      <c r="BXN134" s="127"/>
      <c r="BXO134" s="127"/>
      <c r="BXP134" s="127"/>
      <c r="BXQ134" s="127"/>
      <c r="BXR134" s="127"/>
      <c r="BXS134" s="127"/>
      <c r="BXT134" s="127"/>
      <c r="BXU134" s="127"/>
      <c r="BXV134" s="127"/>
      <c r="BXW134" s="127"/>
      <c r="BXX134" s="127"/>
      <c r="BXY134" s="127"/>
      <c r="BXZ134" s="127"/>
      <c r="BYA134" s="127"/>
      <c r="BYB134" s="127"/>
      <c r="BYC134" s="127"/>
      <c r="BYD134" s="127"/>
      <c r="BYE134" s="127"/>
      <c r="BYF134" s="127"/>
      <c r="BYG134" s="127"/>
      <c r="BYH134" s="127"/>
      <c r="BYI134" s="127"/>
      <c r="BYJ134" s="127"/>
      <c r="BYK134" s="127"/>
      <c r="BYL134" s="127"/>
      <c r="BYM134" s="127"/>
      <c r="BYN134" s="127"/>
      <c r="BYO134" s="127"/>
      <c r="BYP134" s="127"/>
      <c r="BYQ134" s="127"/>
      <c r="BYR134" s="127"/>
      <c r="BYS134" s="127"/>
      <c r="BYT134" s="127"/>
      <c r="BYU134" s="127"/>
      <c r="BYV134" s="127"/>
      <c r="BYW134" s="127"/>
      <c r="BYX134" s="127"/>
      <c r="BYY134" s="127"/>
      <c r="BYZ134" s="127"/>
      <c r="BZA134" s="127"/>
      <c r="BZB134" s="127"/>
      <c r="BZC134" s="127"/>
      <c r="BZD134" s="127"/>
      <c r="BZE134" s="127"/>
      <c r="BZF134" s="127"/>
      <c r="BZG134" s="127"/>
      <c r="BZH134" s="127"/>
      <c r="BZI134" s="127"/>
      <c r="BZJ134" s="127"/>
      <c r="BZK134" s="127"/>
      <c r="BZL134" s="127"/>
      <c r="BZM134" s="127"/>
      <c r="BZN134" s="127"/>
      <c r="BZO134" s="127"/>
      <c r="BZP134" s="127"/>
      <c r="BZQ134" s="127"/>
      <c r="BZR134" s="127"/>
      <c r="BZS134" s="127"/>
      <c r="BZT134" s="127"/>
      <c r="BZU134" s="127"/>
      <c r="BZV134" s="127"/>
      <c r="BZW134" s="127"/>
      <c r="BZX134" s="127"/>
      <c r="BZY134" s="127"/>
      <c r="BZZ134" s="127"/>
      <c r="CAA134" s="127"/>
      <c r="CAB134" s="127"/>
      <c r="CAC134" s="127"/>
      <c r="CAD134" s="127"/>
      <c r="CAE134" s="127"/>
      <c r="CAF134" s="127"/>
      <c r="CAG134" s="127"/>
      <c r="CAH134" s="127"/>
      <c r="CAI134" s="127"/>
      <c r="CAJ134" s="127"/>
      <c r="CAK134" s="127"/>
      <c r="CAL134" s="127"/>
      <c r="CAM134" s="127"/>
      <c r="CAN134" s="127"/>
      <c r="CAO134" s="127"/>
      <c r="CAP134" s="127"/>
      <c r="CAQ134" s="127"/>
      <c r="CAR134" s="127"/>
      <c r="CAS134" s="127"/>
      <c r="CAT134" s="127"/>
      <c r="CAU134" s="127"/>
      <c r="CAV134" s="127"/>
      <c r="CAW134" s="127"/>
      <c r="CAX134" s="127"/>
      <c r="CAY134" s="127"/>
      <c r="CAZ134" s="127"/>
      <c r="CBA134" s="127"/>
      <c r="CBB134" s="127"/>
      <c r="CBC134" s="127"/>
      <c r="CBD134" s="127"/>
      <c r="CBE134" s="127"/>
      <c r="CBF134" s="127"/>
      <c r="CBG134" s="127"/>
      <c r="CBH134" s="127"/>
      <c r="CBI134" s="127"/>
      <c r="CBJ134" s="127"/>
      <c r="CBK134" s="127"/>
      <c r="CBL134" s="127"/>
      <c r="CBM134" s="127"/>
      <c r="CBN134" s="127"/>
      <c r="CBO134" s="127"/>
      <c r="CBP134" s="127"/>
      <c r="CBQ134" s="127"/>
      <c r="CBR134" s="127"/>
      <c r="CBS134" s="127"/>
      <c r="CBT134" s="127"/>
      <c r="CBU134" s="127"/>
      <c r="CBV134" s="127"/>
      <c r="CBW134" s="127"/>
      <c r="CBX134" s="127"/>
      <c r="CBY134" s="127"/>
      <c r="CBZ134" s="127"/>
      <c r="CCA134" s="127"/>
      <c r="CCB134" s="127"/>
      <c r="CCC134" s="127"/>
      <c r="CCD134" s="127"/>
      <c r="CCE134" s="127"/>
      <c r="CCF134" s="127"/>
      <c r="CCG134" s="127"/>
      <c r="CCH134" s="127"/>
      <c r="CCI134" s="127"/>
      <c r="CCJ134" s="127"/>
      <c r="CCK134" s="127"/>
      <c r="CCL134" s="127"/>
      <c r="CCM134" s="127"/>
      <c r="CCN134" s="127"/>
      <c r="CCO134" s="127"/>
      <c r="CCP134" s="127"/>
      <c r="CCQ134" s="127"/>
      <c r="CCR134" s="127"/>
      <c r="CCS134" s="127"/>
      <c r="CCT134" s="127"/>
      <c r="CCU134" s="127"/>
      <c r="CCV134" s="127"/>
      <c r="CCW134" s="127"/>
      <c r="CCX134" s="127"/>
      <c r="CCY134" s="127"/>
      <c r="CCZ134" s="127"/>
      <c r="CDA134" s="127"/>
      <c r="CDB134" s="127"/>
      <c r="CDC134" s="127"/>
      <c r="CDD134" s="127"/>
      <c r="CDE134" s="127"/>
      <c r="CDF134" s="127"/>
      <c r="CDG134" s="127"/>
      <c r="CDH134" s="127"/>
      <c r="CDI134" s="127"/>
      <c r="CDJ134" s="127"/>
      <c r="CDK134" s="127"/>
      <c r="CDL134" s="127"/>
      <c r="CDM134" s="127"/>
      <c r="CDN134" s="127"/>
      <c r="CDO134" s="127"/>
      <c r="CDP134" s="127"/>
      <c r="CDQ134" s="127"/>
      <c r="CDR134" s="127"/>
      <c r="CDS134" s="127"/>
      <c r="CDT134" s="127"/>
      <c r="CDU134" s="127"/>
      <c r="CDV134" s="127"/>
      <c r="CDW134" s="127"/>
      <c r="CDX134" s="127"/>
      <c r="CDY134" s="127"/>
      <c r="CDZ134" s="127"/>
      <c r="CEA134" s="127"/>
      <c r="CEB134" s="127"/>
      <c r="CEC134" s="127"/>
      <c r="CED134" s="127"/>
      <c r="CEE134" s="127"/>
      <c r="CEF134" s="127"/>
      <c r="CEG134" s="127"/>
      <c r="CEH134" s="127"/>
      <c r="CEI134" s="127"/>
      <c r="CEJ134" s="127"/>
      <c r="CEK134" s="127"/>
      <c r="CEL134" s="127"/>
      <c r="CEM134" s="127"/>
      <c r="CEN134" s="127"/>
      <c r="CEO134" s="127"/>
      <c r="CEP134" s="127"/>
      <c r="CEQ134" s="127"/>
      <c r="CER134" s="127"/>
      <c r="CES134" s="127"/>
      <c r="CET134" s="127"/>
      <c r="CEU134" s="127"/>
      <c r="CEV134" s="127"/>
      <c r="CEW134" s="127"/>
      <c r="CEX134" s="127"/>
      <c r="CEY134" s="127"/>
      <c r="CEZ134" s="127"/>
      <c r="CFA134" s="127"/>
      <c r="CFB134" s="127"/>
      <c r="CFC134" s="127"/>
      <c r="CFD134" s="127"/>
      <c r="CFE134" s="127"/>
      <c r="CFF134" s="127"/>
      <c r="CFG134" s="127"/>
      <c r="CFH134" s="127"/>
      <c r="CFI134" s="127"/>
      <c r="CFJ134" s="127"/>
      <c r="CFK134" s="127"/>
      <c r="CFL134" s="127"/>
      <c r="CFM134" s="127"/>
      <c r="CFN134" s="127"/>
      <c r="CFO134" s="127"/>
      <c r="CFP134" s="127"/>
      <c r="CFQ134" s="127"/>
      <c r="CFR134" s="127"/>
      <c r="CFS134" s="127"/>
      <c r="CFT134" s="127"/>
      <c r="CFU134" s="127"/>
      <c r="CFV134" s="127"/>
      <c r="CFW134" s="127"/>
      <c r="CFX134" s="127"/>
      <c r="CFY134" s="127"/>
      <c r="CFZ134" s="127"/>
      <c r="CGA134" s="127"/>
      <c r="CGB134" s="127"/>
      <c r="CGC134" s="127"/>
      <c r="CGD134" s="127"/>
      <c r="CGE134" s="127"/>
      <c r="CGF134" s="127"/>
      <c r="CGG134" s="127"/>
      <c r="CGH134" s="127"/>
      <c r="CGI134" s="127"/>
      <c r="CGJ134" s="127"/>
      <c r="CGK134" s="127"/>
      <c r="CGL134" s="127"/>
      <c r="CGM134" s="127"/>
      <c r="CGN134" s="127"/>
      <c r="CGO134" s="127"/>
      <c r="CGP134" s="127"/>
      <c r="CGQ134" s="127"/>
      <c r="CGR134" s="127"/>
      <c r="CGS134" s="127"/>
      <c r="CGT134" s="127"/>
      <c r="CGU134" s="127"/>
      <c r="CGV134" s="127"/>
      <c r="CGW134" s="127"/>
      <c r="CGX134" s="127"/>
      <c r="CGY134" s="127"/>
      <c r="CGZ134" s="127"/>
      <c r="CHA134" s="127"/>
      <c r="CHB134" s="127"/>
      <c r="CHC134" s="127"/>
      <c r="CHD134" s="127"/>
      <c r="CHE134" s="127"/>
      <c r="CHF134" s="127"/>
      <c r="CHG134" s="127"/>
      <c r="CHH134" s="127"/>
      <c r="CHI134" s="127"/>
      <c r="CHJ134" s="127"/>
      <c r="CHK134" s="127"/>
      <c r="CHL134" s="127"/>
      <c r="CHM134" s="127"/>
      <c r="CHN134" s="127"/>
      <c r="CHO134" s="127"/>
      <c r="CHP134" s="127"/>
      <c r="CHQ134" s="127"/>
      <c r="CHR134" s="127"/>
      <c r="CHS134" s="127"/>
      <c r="CHT134" s="127"/>
      <c r="CHU134" s="127"/>
      <c r="CHV134" s="127"/>
      <c r="CHW134" s="127"/>
      <c r="CHX134" s="127"/>
      <c r="CHY134" s="127"/>
      <c r="CHZ134" s="127"/>
      <c r="CIA134" s="127"/>
      <c r="CIB134" s="127"/>
      <c r="CIC134" s="127"/>
      <c r="CID134" s="127"/>
      <c r="CIE134" s="127"/>
      <c r="CIF134" s="127"/>
      <c r="CIG134" s="127"/>
      <c r="CIH134" s="127"/>
      <c r="CII134" s="127"/>
      <c r="CIJ134" s="127"/>
      <c r="CIK134" s="127"/>
      <c r="CIL134" s="127"/>
      <c r="CIM134" s="127"/>
      <c r="CIN134" s="127"/>
      <c r="CIO134" s="127"/>
      <c r="CIP134" s="127"/>
      <c r="CIQ134" s="127"/>
      <c r="CIR134" s="127"/>
      <c r="CIS134" s="127"/>
      <c r="CIT134" s="127"/>
      <c r="CIU134" s="127"/>
      <c r="CIV134" s="127"/>
      <c r="CIW134" s="127"/>
      <c r="CIX134" s="127"/>
      <c r="CIY134" s="127"/>
      <c r="CIZ134" s="127"/>
      <c r="CJA134" s="127"/>
      <c r="CJB134" s="127"/>
      <c r="CJC134" s="127"/>
      <c r="CJD134" s="127"/>
      <c r="CJE134" s="127"/>
      <c r="CJF134" s="127"/>
      <c r="CJG134" s="127"/>
      <c r="CJH134" s="127"/>
      <c r="CJI134" s="127"/>
      <c r="CJJ134" s="127"/>
      <c r="CJK134" s="127"/>
      <c r="CJL134" s="127"/>
      <c r="CJM134" s="127"/>
      <c r="CJN134" s="127"/>
      <c r="CJO134" s="127"/>
      <c r="CJP134" s="127"/>
      <c r="CJQ134" s="127"/>
      <c r="CJR134" s="127"/>
      <c r="CJS134" s="127"/>
      <c r="CJT134" s="127"/>
      <c r="CJU134" s="127"/>
      <c r="CJV134" s="127"/>
      <c r="CJW134" s="127"/>
      <c r="CJX134" s="127"/>
      <c r="CJY134" s="127"/>
      <c r="CJZ134" s="127"/>
      <c r="CKA134" s="127"/>
      <c r="CKB134" s="127"/>
      <c r="CKC134" s="127"/>
      <c r="CKD134" s="127"/>
      <c r="CKE134" s="127"/>
      <c r="CKF134" s="127"/>
      <c r="CKG134" s="127"/>
      <c r="CKH134" s="127"/>
      <c r="CKI134" s="127"/>
      <c r="CKJ134" s="127"/>
      <c r="CKK134" s="127"/>
      <c r="CKL134" s="127"/>
      <c r="CKM134" s="127"/>
      <c r="CKN134" s="127"/>
      <c r="CKO134" s="127"/>
      <c r="CKP134" s="127"/>
      <c r="CKQ134" s="127"/>
      <c r="CKR134" s="127"/>
      <c r="CKS134" s="127"/>
      <c r="CKT134" s="127"/>
      <c r="CKU134" s="127"/>
      <c r="CKV134" s="127"/>
      <c r="CKW134" s="127"/>
      <c r="CKX134" s="127"/>
      <c r="CKY134" s="127"/>
      <c r="CKZ134" s="127"/>
      <c r="CLA134" s="127"/>
      <c r="CLB134" s="127"/>
      <c r="CLC134" s="127"/>
      <c r="CLD134" s="127"/>
      <c r="CLE134" s="127"/>
      <c r="CLF134" s="127"/>
      <c r="CLG134" s="127"/>
      <c r="CLH134" s="127"/>
      <c r="CLI134" s="127"/>
      <c r="CLJ134" s="127"/>
      <c r="CLK134" s="127"/>
      <c r="CLL134" s="127"/>
      <c r="CLM134" s="127"/>
      <c r="CLN134" s="127"/>
      <c r="CLO134" s="127"/>
      <c r="CLP134" s="127"/>
      <c r="CLQ134" s="127"/>
      <c r="CLR134" s="127"/>
      <c r="CLS134" s="127"/>
      <c r="CLT134" s="127"/>
      <c r="CLU134" s="127"/>
      <c r="CLV134" s="127"/>
      <c r="CLW134" s="127"/>
      <c r="CLX134" s="127"/>
      <c r="CLY134" s="127"/>
      <c r="CLZ134" s="127"/>
      <c r="CMA134" s="127"/>
      <c r="CMB134" s="127"/>
      <c r="CMC134" s="127"/>
      <c r="CMD134" s="127"/>
      <c r="CME134" s="127"/>
      <c r="CMF134" s="127"/>
      <c r="CMG134" s="127"/>
      <c r="CMH134" s="127"/>
      <c r="CMI134" s="127"/>
      <c r="CMJ134" s="127"/>
      <c r="CMK134" s="127"/>
      <c r="CML134" s="127"/>
      <c r="CMM134" s="127"/>
      <c r="CMN134" s="127"/>
      <c r="CMO134" s="127"/>
      <c r="CMP134" s="127"/>
      <c r="CMQ134" s="127"/>
      <c r="CMR134" s="127"/>
      <c r="CMS134" s="127"/>
      <c r="CMT134" s="127"/>
      <c r="CMU134" s="127"/>
      <c r="CMV134" s="127"/>
      <c r="CMW134" s="127"/>
      <c r="CMX134" s="127"/>
      <c r="CMY134" s="127"/>
      <c r="CMZ134" s="127"/>
      <c r="CNA134" s="127"/>
      <c r="CNB134" s="127"/>
      <c r="CNC134" s="127"/>
      <c r="CND134" s="127"/>
      <c r="CNE134" s="127"/>
      <c r="CNF134" s="127"/>
      <c r="CNG134" s="127"/>
      <c r="CNH134" s="127"/>
      <c r="CNI134" s="127"/>
      <c r="CNJ134" s="127"/>
      <c r="CNK134" s="127"/>
      <c r="CNL134" s="127"/>
      <c r="CNM134" s="127"/>
      <c r="CNN134" s="127"/>
      <c r="CNO134" s="127"/>
      <c r="CNP134" s="127"/>
      <c r="CNQ134" s="127"/>
      <c r="CNR134" s="127"/>
      <c r="CNS134" s="127"/>
      <c r="CNT134" s="127"/>
      <c r="CNU134" s="127"/>
      <c r="CNV134" s="127"/>
      <c r="CNW134" s="127"/>
      <c r="CNX134" s="127"/>
      <c r="CNY134" s="127"/>
      <c r="CNZ134" s="127"/>
      <c r="COA134" s="127"/>
      <c r="COB134" s="127"/>
      <c r="COC134" s="127"/>
      <c r="COD134" s="127"/>
      <c r="COE134" s="127"/>
      <c r="COF134" s="127"/>
      <c r="COG134" s="127"/>
      <c r="COH134" s="127"/>
      <c r="COI134" s="127"/>
      <c r="COJ134" s="127"/>
      <c r="COK134" s="127"/>
      <c r="COL134" s="127"/>
      <c r="COM134" s="127"/>
      <c r="CON134" s="127"/>
      <c r="COO134" s="127"/>
      <c r="COP134" s="127"/>
      <c r="COQ134" s="127"/>
      <c r="COR134" s="127"/>
      <c r="COS134" s="127"/>
      <c r="COT134" s="127"/>
      <c r="COU134" s="127"/>
      <c r="COV134" s="127"/>
      <c r="COW134" s="127"/>
      <c r="COX134" s="127"/>
      <c r="COY134" s="127"/>
      <c r="COZ134" s="127"/>
      <c r="CPA134" s="127"/>
      <c r="CPB134" s="127"/>
      <c r="CPC134" s="127"/>
      <c r="CPD134" s="127"/>
      <c r="CPE134" s="127"/>
      <c r="CPF134" s="127"/>
      <c r="CPG134" s="127"/>
      <c r="CPH134" s="127"/>
      <c r="CPI134" s="127"/>
      <c r="CPJ134" s="127"/>
      <c r="CPK134" s="127"/>
      <c r="CPL134" s="127"/>
      <c r="CPM134" s="127"/>
      <c r="CPN134" s="127"/>
      <c r="CPO134" s="127"/>
      <c r="CPP134" s="127"/>
      <c r="CPQ134" s="127"/>
      <c r="CPR134" s="127"/>
      <c r="CPS134" s="127"/>
      <c r="CPT134" s="127"/>
      <c r="CPU134" s="127"/>
      <c r="CPV134" s="127"/>
      <c r="CPW134" s="127"/>
      <c r="CPX134" s="127"/>
      <c r="CPY134" s="127"/>
      <c r="CPZ134" s="127"/>
      <c r="CQA134" s="127"/>
      <c r="CQB134" s="127"/>
      <c r="CQC134" s="127"/>
      <c r="CQD134" s="127"/>
      <c r="CQE134" s="127"/>
      <c r="CQF134" s="127"/>
      <c r="CQG134" s="127"/>
      <c r="CQH134" s="127"/>
      <c r="CQI134" s="127"/>
      <c r="CQJ134" s="127"/>
      <c r="CQK134" s="127"/>
      <c r="CQL134" s="127"/>
      <c r="CQM134" s="127"/>
      <c r="CQN134" s="127"/>
      <c r="CQO134" s="127"/>
      <c r="CQP134" s="127"/>
      <c r="CQQ134" s="127"/>
      <c r="CQR134" s="127"/>
      <c r="CQS134" s="127"/>
      <c r="CQT134" s="127"/>
      <c r="CQU134" s="127"/>
      <c r="CQV134" s="127"/>
      <c r="CQW134" s="127"/>
      <c r="CQX134" s="127"/>
      <c r="CQY134" s="127"/>
      <c r="CQZ134" s="127"/>
      <c r="CRA134" s="127"/>
      <c r="CRB134" s="127"/>
      <c r="CRC134" s="127"/>
      <c r="CRD134" s="127"/>
      <c r="CRE134" s="127"/>
      <c r="CRF134" s="127"/>
      <c r="CRG134" s="127"/>
      <c r="CRH134" s="127"/>
      <c r="CRI134" s="127"/>
      <c r="CRJ134" s="127"/>
      <c r="CRK134" s="127"/>
      <c r="CRL134" s="127"/>
      <c r="CRM134" s="127"/>
      <c r="CRN134" s="127"/>
      <c r="CRO134" s="127"/>
      <c r="CRP134" s="127"/>
      <c r="CRQ134" s="127"/>
      <c r="CRR134" s="127"/>
      <c r="CRS134" s="127"/>
      <c r="CRT134" s="127"/>
      <c r="CRU134" s="127"/>
      <c r="CRV134" s="127"/>
      <c r="CRW134" s="127"/>
      <c r="CRX134" s="127"/>
      <c r="CRY134" s="127"/>
      <c r="CRZ134" s="127"/>
      <c r="CSA134" s="127"/>
      <c r="CSB134" s="127"/>
      <c r="CSC134" s="127"/>
      <c r="CSD134" s="127"/>
      <c r="CSE134" s="127"/>
      <c r="CSF134" s="127"/>
      <c r="CSG134" s="127"/>
      <c r="CSH134" s="127"/>
      <c r="CSI134" s="127"/>
      <c r="CSJ134" s="127"/>
      <c r="CSK134" s="127"/>
      <c r="CSL134" s="127"/>
      <c r="CSM134" s="127"/>
      <c r="CSN134" s="127"/>
      <c r="CSO134" s="127"/>
      <c r="CSP134" s="127"/>
      <c r="CSQ134" s="127"/>
      <c r="CSR134" s="127"/>
      <c r="CSS134" s="127"/>
      <c r="CST134" s="127"/>
      <c r="CSU134" s="127"/>
      <c r="CSV134" s="127"/>
      <c r="CSW134" s="127"/>
      <c r="CSX134" s="127"/>
      <c r="CSY134" s="127"/>
      <c r="CSZ134" s="127"/>
      <c r="CTA134" s="127"/>
      <c r="CTB134" s="127"/>
      <c r="CTC134" s="127"/>
      <c r="CTD134" s="127"/>
      <c r="CTE134" s="127"/>
      <c r="CTF134" s="127"/>
      <c r="CTG134" s="127"/>
      <c r="CTH134" s="127"/>
      <c r="CTI134" s="127"/>
      <c r="CTJ134" s="127"/>
      <c r="CTK134" s="127"/>
      <c r="CTL134" s="127"/>
      <c r="CTM134" s="127"/>
      <c r="CTN134" s="127"/>
      <c r="CTO134" s="127"/>
      <c r="CTP134" s="127"/>
      <c r="CTQ134" s="127"/>
      <c r="CTR134" s="127"/>
      <c r="CTS134" s="127"/>
      <c r="CTT134" s="127"/>
      <c r="CTU134" s="127"/>
      <c r="CTV134" s="127"/>
      <c r="CTW134" s="127"/>
      <c r="CTX134" s="127"/>
      <c r="CTY134" s="127"/>
      <c r="CTZ134" s="127"/>
      <c r="CUA134" s="127"/>
      <c r="CUB134" s="127"/>
      <c r="CUC134" s="127"/>
      <c r="CUD134" s="127"/>
      <c r="CUE134" s="127"/>
      <c r="CUF134" s="127"/>
      <c r="CUG134" s="127"/>
      <c r="CUH134" s="127"/>
      <c r="CUI134" s="127"/>
      <c r="CUJ134" s="127"/>
      <c r="CUK134" s="127"/>
      <c r="CUL134" s="127"/>
      <c r="CUM134" s="127"/>
      <c r="CUN134" s="127"/>
      <c r="CUO134" s="127"/>
      <c r="CUP134" s="127"/>
      <c r="CUQ134" s="127"/>
      <c r="CUR134" s="127"/>
      <c r="CUS134" s="127"/>
      <c r="CUT134" s="127"/>
      <c r="CUU134" s="127"/>
      <c r="CUV134" s="127"/>
      <c r="CUW134" s="127"/>
      <c r="CUX134" s="127"/>
      <c r="CUY134" s="127"/>
      <c r="CUZ134" s="127"/>
      <c r="CVA134" s="127"/>
      <c r="CVB134" s="127"/>
      <c r="CVC134" s="127"/>
      <c r="CVD134" s="127"/>
      <c r="CVE134" s="127"/>
      <c r="CVF134" s="127"/>
      <c r="CVG134" s="127"/>
      <c r="CVH134" s="127"/>
      <c r="CVI134" s="127"/>
      <c r="CVJ134" s="127"/>
      <c r="CVK134" s="127"/>
      <c r="CVL134" s="127"/>
      <c r="CVM134" s="127"/>
      <c r="CVN134" s="127"/>
      <c r="CVO134" s="127"/>
      <c r="CVP134" s="127"/>
      <c r="CVQ134" s="127"/>
      <c r="CVR134" s="127"/>
      <c r="CVS134" s="127"/>
      <c r="CVT134" s="127"/>
      <c r="CVU134" s="127"/>
      <c r="CVV134" s="127"/>
      <c r="CVW134" s="127"/>
      <c r="CVX134" s="127"/>
      <c r="CVY134" s="127"/>
      <c r="CVZ134" s="127"/>
      <c r="CWA134" s="127"/>
      <c r="CWB134" s="127"/>
      <c r="CWC134" s="127"/>
      <c r="CWD134" s="127"/>
      <c r="CWE134" s="127"/>
      <c r="CWF134" s="127"/>
      <c r="CWG134" s="127"/>
      <c r="CWH134" s="127"/>
      <c r="CWI134" s="127"/>
      <c r="CWJ134" s="127"/>
      <c r="CWK134" s="127"/>
      <c r="CWL134" s="127"/>
      <c r="CWM134" s="127"/>
      <c r="CWN134" s="127"/>
      <c r="CWO134" s="127"/>
      <c r="CWP134" s="127"/>
      <c r="CWQ134" s="127"/>
      <c r="CWR134" s="127"/>
      <c r="CWS134" s="127"/>
      <c r="CWT134" s="127"/>
      <c r="CWU134" s="127"/>
      <c r="CWV134" s="127"/>
      <c r="CWW134" s="127"/>
      <c r="CWX134" s="127"/>
      <c r="CWY134" s="127"/>
      <c r="CWZ134" s="127"/>
      <c r="CXA134" s="127"/>
      <c r="CXB134" s="127"/>
      <c r="CXC134" s="127"/>
      <c r="CXD134" s="127"/>
      <c r="CXE134" s="127"/>
      <c r="CXF134" s="127"/>
      <c r="CXG134" s="127"/>
      <c r="CXH134" s="127"/>
      <c r="CXI134" s="127"/>
      <c r="CXJ134" s="127"/>
      <c r="CXK134" s="127"/>
      <c r="CXL134" s="127"/>
      <c r="CXM134" s="127"/>
      <c r="CXN134" s="127"/>
      <c r="CXO134" s="127"/>
      <c r="CXP134" s="127"/>
      <c r="CXQ134" s="127"/>
      <c r="CXR134" s="127"/>
      <c r="CXS134" s="127"/>
      <c r="CXT134" s="127"/>
      <c r="CXU134" s="127"/>
      <c r="CXV134" s="127"/>
      <c r="CXW134" s="127"/>
      <c r="CXX134" s="127"/>
      <c r="CXY134" s="127"/>
      <c r="CXZ134" s="127"/>
      <c r="CYA134" s="127"/>
      <c r="CYB134" s="127"/>
      <c r="CYC134" s="127"/>
      <c r="CYD134" s="127"/>
      <c r="CYE134" s="127"/>
      <c r="CYF134" s="127"/>
      <c r="CYG134" s="127"/>
      <c r="CYH134" s="127"/>
      <c r="CYI134" s="127"/>
      <c r="CYJ134" s="127"/>
      <c r="CYK134" s="127"/>
      <c r="CYL134" s="127"/>
      <c r="CYM134" s="127"/>
      <c r="CYN134" s="127"/>
      <c r="CYO134" s="127"/>
      <c r="CYP134" s="127"/>
      <c r="CYQ134" s="127"/>
      <c r="CYR134" s="127"/>
      <c r="CYS134" s="127"/>
      <c r="CYT134" s="127"/>
      <c r="CYU134" s="127"/>
      <c r="CYV134" s="127"/>
      <c r="CYW134" s="127"/>
      <c r="CYX134" s="127"/>
      <c r="CYY134" s="127"/>
      <c r="CYZ134" s="127"/>
      <c r="CZA134" s="127"/>
      <c r="CZB134" s="127"/>
      <c r="CZC134" s="127"/>
      <c r="CZD134" s="127"/>
      <c r="CZE134" s="127"/>
      <c r="CZF134" s="127"/>
      <c r="CZG134" s="127"/>
      <c r="CZH134" s="127"/>
      <c r="CZI134" s="127"/>
      <c r="CZJ134" s="127"/>
      <c r="CZK134" s="127"/>
      <c r="CZL134" s="127"/>
      <c r="CZM134" s="127"/>
      <c r="CZN134" s="127"/>
      <c r="CZO134" s="127"/>
      <c r="CZP134" s="127"/>
      <c r="CZQ134" s="127"/>
      <c r="CZR134" s="127"/>
      <c r="CZS134" s="127"/>
      <c r="CZT134" s="127"/>
      <c r="CZU134" s="127"/>
      <c r="CZV134" s="127"/>
      <c r="CZW134" s="127"/>
      <c r="CZX134" s="127"/>
      <c r="CZY134" s="127"/>
      <c r="CZZ134" s="127"/>
      <c r="DAA134" s="127"/>
      <c r="DAB134" s="127"/>
      <c r="DAC134" s="127"/>
      <c r="DAD134" s="127"/>
      <c r="DAE134" s="127"/>
      <c r="DAF134" s="127"/>
      <c r="DAG134" s="127"/>
      <c r="DAH134" s="127"/>
      <c r="DAI134" s="127"/>
      <c r="DAJ134" s="127"/>
      <c r="DAK134" s="127"/>
      <c r="DAL134" s="127"/>
      <c r="DAM134" s="127"/>
      <c r="DAN134" s="127"/>
      <c r="DAO134" s="127"/>
      <c r="DAP134" s="127"/>
      <c r="DAQ134" s="127"/>
      <c r="DAR134" s="127"/>
      <c r="DAS134" s="127"/>
      <c r="DAT134" s="127"/>
      <c r="DAU134" s="127"/>
      <c r="DAV134" s="127"/>
      <c r="DAW134" s="127"/>
      <c r="DAX134" s="127"/>
      <c r="DAY134" s="127"/>
      <c r="DAZ134" s="127"/>
      <c r="DBA134" s="127"/>
      <c r="DBB134" s="127"/>
      <c r="DBC134" s="127"/>
      <c r="DBD134" s="127"/>
      <c r="DBE134" s="127"/>
      <c r="DBF134" s="127"/>
      <c r="DBG134" s="127"/>
      <c r="DBH134" s="127"/>
      <c r="DBI134" s="127"/>
      <c r="DBJ134" s="127"/>
      <c r="DBK134" s="127"/>
      <c r="DBL134" s="127"/>
      <c r="DBM134" s="127"/>
      <c r="DBN134" s="127"/>
      <c r="DBO134" s="127"/>
      <c r="DBP134" s="127"/>
      <c r="DBQ134" s="127"/>
      <c r="DBR134" s="127"/>
      <c r="DBS134" s="127"/>
      <c r="DBT134" s="127"/>
      <c r="DBU134" s="127"/>
      <c r="DBV134" s="127"/>
      <c r="DBW134" s="127"/>
      <c r="DBX134" s="127"/>
      <c r="DBY134" s="127"/>
      <c r="DBZ134" s="127"/>
      <c r="DCA134" s="127"/>
      <c r="DCB134" s="127"/>
      <c r="DCC134" s="127"/>
      <c r="DCD134" s="127"/>
      <c r="DCE134" s="127"/>
      <c r="DCF134" s="127"/>
      <c r="DCG134" s="127"/>
      <c r="DCH134" s="127"/>
      <c r="DCI134" s="127"/>
      <c r="DCJ134" s="127"/>
      <c r="DCK134" s="127"/>
      <c r="DCL134" s="127"/>
      <c r="DCM134" s="127"/>
      <c r="DCN134" s="127"/>
      <c r="DCO134" s="127"/>
      <c r="DCP134" s="127"/>
      <c r="DCQ134" s="127"/>
      <c r="DCR134" s="127"/>
      <c r="DCS134" s="127"/>
      <c r="DCT134" s="127"/>
      <c r="DCU134" s="127"/>
      <c r="DCV134" s="127"/>
      <c r="DCW134" s="127"/>
      <c r="DCX134" s="127"/>
      <c r="DCY134" s="127"/>
      <c r="DCZ134" s="127"/>
      <c r="DDA134" s="127"/>
      <c r="DDB134" s="127"/>
      <c r="DDC134" s="127"/>
      <c r="DDD134" s="127"/>
      <c r="DDE134" s="127"/>
      <c r="DDF134" s="127"/>
      <c r="DDG134" s="127"/>
      <c r="DDH134" s="127"/>
      <c r="DDI134" s="127"/>
      <c r="DDJ134" s="127"/>
      <c r="DDK134" s="127"/>
      <c r="DDL134" s="127"/>
      <c r="DDM134" s="127"/>
      <c r="DDN134" s="127"/>
      <c r="DDO134" s="127"/>
      <c r="DDP134" s="127"/>
      <c r="DDQ134" s="127"/>
      <c r="DDR134" s="127"/>
      <c r="DDS134" s="127"/>
      <c r="DDT134" s="127"/>
      <c r="DDU134" s="127"/>
      <c r="DDV134" s="127"/>
      <c r="DDW134" s="127"/>
      <c r="DDX134" s="127"/>
      <c r="DDY134" s="127"/>
      <c r="DDZ134" s="127"/>
      <c r="DEA134" s="127"/>
      <c r="DEB134" s="127"/>
      <c r="DEC134" s="127"/>
      <c r="DED134" s="127"/>
      <c r="DEE134" s="127"/>
      <c r="DEF134" s="127"/>
      <c r="DEG134" s="127"/>
      <c r="DEH134" s="127"/>
      <c r="DEI134" s="127"/>
      <c r="DEJ134" s="127"/>
      <c r="DEK134" s="127"/>
      <c r="DEL134" s="127"/>
      <c r="DEM134" s="127"/>
      <c r="DEN134" s="127"/>
      <c r="DEO134" s="127"/>
      <c r="DEP134" s="127"/>
      <c r="DEQ134" s="127"/>
      <c r="DER134" s="127"/>
      <c r="DES134" s="127"/>
      <c r="DET134" s="127"/>
      <c r="DEU134" s="127"/>
      <c r="DEV134" s="127"/>
      <c r="DEW134" s="127"/>
      <c r="DEX134" s="127"/>
      <c r="DEY134" s="127"/>
      <c r="DEZ134" s="127"/>
      <c r="DFA134" s="127"/>
      <c r="DFB134" s="127"/>
      <c r="DFC134" s="127"/>
      <c r="DFD134" s="127"/>
      <c r="DFE134" s="127"/>
      <c r="DFF134" s="127"/>
      <c r="DFG134" s="127"/>
      <c r="DFH134" s="127"/>
      <c r="DFI134" s="127"/>
      <c r="DFJ134" s="127"/>
      <c r="DFK134" s="127"/>
      <c r="DFL134" s="127"/>
      <c r="DFM134" s="127"/>
      <c r="DFN134" s="127"/>
      <c r="DFO134" s="127"/>
      <c r="DFP134" s="127"/>
      <c r="DFQ134" s="127"/>
      <c r="DFR134" s="127"/>
      <c r="DFS134" s="127"/>
      <c r="DFT134" s="127"/>
      <c r="DFU134" s="127"/>
      <c r="DFV134" s="127"/>
      <c r="DFW134" s="127"/>
      <c r="DFX134" s="127"/>
      <c r="DFY134" s="127"/>
      <c r="DFZ134" s="127"/>
      <c r="DGA134" s="127"/>
      <c r="DGB134" s="127"/>
      <c r="DGC134" s="127"/>
      <c r="DGD134" s="127"/>
      <c r="DGE134" s="127"/>
      <c r="DGF134" s="127"/>
      <c r="DGG134" s="127"/>
      <c r="DGH134" s="127"/>
      <c r="DGI134" s="127"/>
      <c r="DGJ134" s="127"/>
      <c r="DGK134" s="127"/>
      <c r="DGL134" s="127"/>
      <c r="DGM134" s="127"/>
      <c r="DGN134" s="127"/>
      <c r="DGO134" s="127"/>
      <c r="DGP134" s="127"/>
      <c r="DGQ134" s="127"/>
      <c r="DGR134" s="127"/>
      <c r="DGS134" s="127"/>
      <c r="DGT134" s="127"/>
      <c r="DGU134" s="127"/>
      <c r="DGV134" s="127"/>
      <c r="DGW134" s="127"/>
      <c r="DGX134" s="127"/>
      <c r="DGY134" s="127"/>
      <c r="DGZ134" s="127"/>
      <c r="DHA134" s="127"/>
      <c r="DHB134" s="127"/>
      <c r="DHC134" s="127"/>
      <c r="DHD134" s="127"/>
      <c r="DHE134" s="127"/>
      <c r="DHF134" s="127"/>
      <c r="DHG134" s="127"/>
      <c r="DHH134" s="127"/>
      <c r="DHI134" s="127"/>
      <c r="DHJ134" s="127"/>
      <c r="DHK134" s="127"/>
      <c r="DHL134" s="127"/>
      <c r="DHM134" s="127"/>
      <c r="DHN134" s="127"/>
      <c r="DHO134" s="127"/>
      <c r="DHP134" s="127"/>
      <c r="DHQ134" s="127"/>
      <c r="DHR134" s="127"/>
      <c r="DHS134" s="127"/>
      <c r="DHT134" s="127"/>
      <c r="DHU134" s="127"/>
      <c r="DHV134" s="127"/>
      <c r="DHW134" s="127"/>
      <c r="DHX134" s="127"/>
      <c r="DHY134" s="127"/>
      <c r="DHZ134" s="127"/>
      <c r="DIA134" s="127"/>
      <c r="DIB134" s="127"/>
      <c r="DIC134" s="127"/>
      <c r="DID134" s="127"/>
      <c r="DIE134" s="127"/>
      <c r="DIF134" s="127"/>
      <c r="DIG134" s="127"/>
      <c r="DIH134" s="127"/>
      <c r="DII134" s="127"/>
      <c r="DIJ134" s="127"/>
      <c r="DIK134" s="127"/>
      <c r="DIL134" s="127"/>
      <c r="DIM134" s="127"/>
      <c r="DIN134" s="127"/>
      <c r="DIO134" s="127"/>
      <c r="DIP134" s="127"/>
      <c r="DIQ134" s="127"/>
      <c r="DIR134" s="127"/>
      <c r="DIS134" s="127"/>
      <c r="DIT134" s="127"/>
      <c r="DIU134" s="127"/>
      <c r="DIV134" s="127"/>
      <c r="DIW134" s="127"/>
      <c r="DIX134" s="127"/>
      <c r="DIY134" s="127"/>
      <c r="DIZ134" s="127"/>
      <c r="DJA134" s="127"/>
      <c r="DJB134" s="127"/>
      <c r="DJC134" s="127"/>
      <c r="DJD134" s="127"/>
      <c r="DJE134" s="127"/>
      <c r="DJF134" s="127"/>
      <c r="DJG134" s="127"/>
      <c r="DJH134" s="127"/>
      <c r="DJI134" s="127"/>
      <c r="DJJ134" s="127"/>
      <c r="DJK134" s="127"/>
      <c r="DJL134" s="127"/>
      <c r="DJM134" s="127"/>
      <c r="DJN134" s="127"/>
      <c r="DJO134" s="127"/>
      <c r="DJP134" s="127"/>
      <c r="DJQ134" s="127"/>
      <c r="DJR134" s="127"/>
      <c r="DJS134" s="127"/>
      <c r="DJT134" s="127"/>
      <c r="DJU134" s="127"/>
      <c r="DJV134" s="127"/>
      <c r="DJW134" s="127"/>
      <c r="DJX134" s="127"/>
      <c r="DJY134" s="127"/>
      <c r="DJZ134" s="127"/>
      <c r="DKA134" s="127"/>
      <c r="DKB134" s="127"/>
      <c r="DKC134" s="127"/>
      <c r="DKD134" s="127"/>
      <c r="DKE134" s="127"/>
      <c r="DKF134" s="127"/>
      <c r="DKG134" s="127"/>
      <c r="DKH134" s="127"/>
      <c r="DKI134" s="127"/>
      <c r="DKJ134" s="127"/>
      <c r="DKK134" s="127"/>
      <c r="DKL134" s="127"/>
      <c r="DKM134" s="127"/>
      <c r="DKN134" s="127"/>
      <c r="DKO134" s="127"/>
      <c r="DKP134" s="127"/>
      <c r="DKQ134" s="127"/>
      <c r="DKR134" s="127"/>
      <c r="DKS134" s="127"/>
      <c r="DKT134" s="127"/>
      <c r="DKU134" s="127"/>
      <c r="DKV134" s="127"/>
      <c r="DKW134" s="127"/>
      <c r="DKX134" s="127"/>
      <c r="DKY134" s="127"/>
      <c r="DKZ134" s="127"/>
      <c r="DLA134" s="127"/>
      <c r="DLB134" s="127"/>
      <c r="DLC134" s="127"/>
      <c r="DLD134" s="127"/>
      <c r="DLE134" s="127"/>
      <c r="DLF134" s="127"/>
      <c r="DLG134" s="127"/>
      <c r="DLH134" s="127"/>
      <c r="DLI134" s="127"/>
      <c r="DLJ134" s="127"/>
      <c r="DLK134" s="127"/>
      <c r="DLL134" s="127"/>
      <c r="DLM134" s="127"/>
      <c r="DLN134" s="127"/>
      <c r="DLO134" s="127"/>
      <c r="DLP134" s="127"/>
      <c r="DLQ134" s="127"/>
      <c r="DLR134" s="127"/>
      <c r="DLS134" s="127"/>
      <c r="DLT134" s="127"/>
      <c r="DLU134" s="127"/>
      <c r="DLV134" s="127"/>
      <c r="DLW134" s="127"/>
      <c r="DLX134" s="127"/>
      <c r="DLY134" s="127"/>
      <c r="DLZ134" s="127"/>
      <c r="DMA134" s="127"/>
      <c r="DMB134" s="127"/>
      <c r="DMC134" s="127"/>
      <c r="DMD134" s="127"/>
      <c r="DME134" s="127"/>
      <c r="DMF134" s="127"/>
      <c r="DMG134" s="127"/>
      <c r="DMH134" s="127"/>
      <c r="DMI134" s="127"/>
      <c r="DMJ134" s="127"/>
      <c r="DMK134" s="127"/>
      <c r="DML134" s="127"/>
      <c r="DMM134" s="127"/>
      <c r="DMN134" s="127"/>
      <c r="DMO134" s="127"/>
      <c r="DMP134" s="127"/>
      <c r="DMQ134" s="127"/>
      <c r="DMR134" s="127"/>
      <c r="DMS134" s="127"/>
      <c r="DMT134" s="127"/>
      <c r="DMU134" s="127"/>
      <c r="DMV134" s="127"/>
      <c r="DMW134" s="127"/>
      <c r="DMX134" s="127"/>
      <c r="DMY134" s="127"/>
      <c r="DMZ134" s="127"/>
      <c r="DNA134" s="127"/>
      <c r="DNB134" s="127"/>
      <c r="DNC134" s="127"/>
      <c r="DND134" s="127"/>
      <c r="DNE134" s="127"/>
      <c r="DNF134" s="127"/>
      <c r="DNG134" s="127"/>
      <c r="DNH134" s="127"/>
      <c r="DNI134" s="127"/>
      <c r="DNJ134" s="127"/>
      <c r="DNK134" s="127"/>
      <c r="DNL134" s="127"/>
      <c r="DNM134" s="127"/>
      <c r="DNN134" s="127"/>
      <c r="DNO134" s="127"/>
      <c r="DNP134" s="127"/>
      <c r="DNQ134" s="127"/>
      <c r="DNR134" s="127"/>
      <c r="DNS134" s="127"/>
      <c r="DNT134" s="127"/>
      <c r="DNU134" s="127"/>
      <c r="DNV134" s="127"/>
      <c r="DNW134" s="127"/>
      <c r="DNX134" s="127"/>
      <c r="DNY134" s="127"/>
      <c r="DNZ134" s="127"/>
      <c r="DOA134" s="127"/>
      <c r="DOB134" s="127"/>
      <c r="DOC134" s="127"/>
      <c r="DOD134" s="127"/>
      <c r="DOE134" s="127"/>
      <c r="DOF134" s="127"/>
      <c r="DOG134" s="127"/>
      <c r="DOH134" s="127"/>
      <c r="DOI134" s="127"/>
      <c r="DOJ134" s="127"/>
      <c r="DOK134" s="127"/>
      <c r="DOL134" s="127"/>
      <c r="DOM134" s="127"/>
      <c r="DON134" s="127"/>
      <c r="DOO134" s="127"/>
      <c r="DOP134" s="127"/>
      <c r="DOQ134" s="127"/>
      <c r="DOR134" s="127"/>
      <c r="DOS134" s="127"/>
      <c r="DOT134" s="127"/>
      <c r="DOU134" s="127"/>
      <c r="DOV134" s="127"/>
      <c r="DOW134" s="127"/>
      <c r="DOX134" s="127"/>
      <c r="DOY134" s="127"/>
      <c r="DOZ134" s="127"/>
      <c r="DPA134" s="127"/>
      <c r="DPB134" s="127"/>
      <c r="DPC134" s="127"/>
      <c r="DPD134" s="127"/>
      <c r="DPE134" s="127"/>
      <c r="DPF134" s="127"/>
      <c r="DPG134" s="127"/>
      <c r="DPH134" s="127"/>
      <c r="DPI134" s="127"/>
      <c r="DPJ134" s="127"/>
      <c r="DPK134" s="127"/>
      <c r="DPL134" s="127"/>
      <c r="DPM134" s="127"/>
      <c r="DPN134" s="127"/>
      <c r="DPO134" s="127"/>
      <c r="DPP134" s="127"/>
      <c r="DPQ134" s="127"/>
      <c r="DPR134" s="127"/>
      <c r="DPS134" s="127"/>
      <c r="DPT134" s="127"/>
      <c r="DPU134" s="127"/>
      <c r="DPV134" s="127"/>
      <c r="DPW134" s="127"/>
      <c r="DPX134" s="127"/>
      <c r="DPY134" s="127"/>
      <c r="DPZ134" s="127"/>
      <c r="DQA134" s="127"/>
      <c r="DQB134" s="127"/>
      <c r="DQC134" s="127"/>
      <c r="DQD134" s="127"/>
      <c r="DQE134" s="127"/>
      <c r="DQF134" s="127"/>
      <c r="DQG134" s="127"/>
      <c r="DQH134" s="127"/>
      <c r="DQI134" s="127"/>
      <c r="DQJ134" s="127"/>
      <c r="DQK134" s="127"/>
      <c r="DQL134" s="127"/>
      <c r="DQM134" s="127"/>
      <c r="DQN134" s="127"/>
      <c r="DQO134" s="127"/>
      <c r="DQP134" s="127"/>
      <c r="DQQ134" s="127"/>
      <c r="DQR134" s="127"/>
      <c r="DQS134" s="127"/>
      <c r="DQT134" s="127"/>
      <c r="DQU134" s="127"/>
      <c r="DQV134" s="127"/>
      <c r="DQW134" s="127"/>
      <c r="DQX134" s="127"/>
      <c r="DQY134" s="127"/>
      <c r="DQZ134" s="127"/>
      <c r="DRA134" s="127"/>
      <c r="DRB134" s="127"/>
      <c r="DRC134" s="127"/>
      <c r="DRD134" s="127"/>
      <c r="DRE134" s="127"/>
      <c r="DRF134" s="127"/>
      <c r="DRG134" s="127"/>
      <c r="DRH134" s="127"/>
      <c r="DRI134" s="127"/>
      <c r="DRJ134" s="127"/>
      <c r="DRK134" s="127"/>
      <c r="DRL134" s="127"/>
      <c r="DRM134" s="127"/>
      <c r="DRN134" s="127"/>
      <c r="DRO134" s="127"/>
      <c r="DRP134" s="127"/>
      <c r="DRQ134" s="127"/>
      <c r="DRR134" s="127"/>
      <c r="DRS134" s="127"/>
      <c r="DRT134" s="127"/>
      <c r="DRU134" s="127"/>
      <c r="DRV134" s="127"/>
      <c r="DRW134" s="127"/>
      <c r="DRX134" s="127"/>
      <c r="DRY134" s="127"/>
      <c r="DRZ134" s="127"/>
      <c r="DSA134" s="127"/>
      <c r="DSB134" s="127"/>
      <c r="DSC134" s="127"/>
      <c r="DSD134" s="127"/>
      <c r="DSE134" s="127"/>
      <c r="DSF134" s="127"/>
      <c r="DSG134" s="127"/>
      <c r="DSH134" s="127"/>
      <c r="DSI134" s="127"/>
      <c r="DSJ134" s="127"/>
      <c r="DSK134" s="127"/>
      <c r="DSL134" s="127"/>
      <c r="DSM134" s="127"/>
      <c r="DSN134" s="127"/>
      <c r="DSO134" s="127"/>
      <c r="DSP134" s="127"/>
      <c r="DSQ134" s="127"/>
      <c r="DSR134" s="127"/>
      <c r="DSS134" s="127"/>
      <c r="DST134" s="127"/>
      <c r="DSU134" s="127"/>
      <c r="DSV134" s="127"/>
      <c r="DSW134" s="127"/>
      <c r="DSX134" s="127"/>
      <c r="DSY134" s="127"/>
      <c r="DSZ134" s="127"/>
      <c r="DTA134" s="127"/>
      <c r="DTB134" s="127"/>
      <c r="DTC134" s="127"/>
      <c r="DTD134" s="127"/>
      <c r="DTE134" s="127"/>
      <c r="DTF134" s="127"/>
      <c r="DTG134" s="127"/>
      <c r="DTH134" s="127"/>
      <c r="DTI134" s="127"/>
      <c r="DTJ134" s="127"/>
      <c r="DTK134" s="127"/>
      <c r="DTL134" s="127"/>
      <c r="DTM134" s="127"/>
      <c r="DTN134" s="127"/>
      <c r="DTO134" s="127"/>
      <c r="DTP134" s="127"/>
      <c r="DTQ134" s="127"/>
      <c r="DTR134" s="127"/>
      <c r="DTS134" s="127"/>
      <c r="DTT134" s="127"/>
      <c r="DTU134" s="127"/>
      <c r="DTV134" s="127"/>
      <c r="DTW134" s="127"/>
      <c r="DTX134" s="127"/>
      <c r="DTY134" s="127"/>
      <c r="DTZ134" s="127"/>
      <c r="DUA134" s="127"/>
      <c r="DUB134" s="127"/>
      <c r="DUC134" s="127"/>
      <c r="DUD134" s="127"/>
      <c r="DUE134" s="127"/>
      <c r="DUF134" s="127"/>
      <c r="DUG134" s="127"/>
      <c r="DUH134" s="127"/>
      <c r="DUI134" s="127"/>
      <c r="DUJ134" s="127"/>
      <c r="DUK134" s="127"/>
      <c r="DUL134" s="127"/>
      <c r="DUM134" s="127"/>
      <c r="DUN134" s="127"/>
      <c r="DUO134" s="127"/>
      <c r="DUP134" s="127"/>
      <c r="DUQ134" s="127"/>
      <c r="DUR134" s="127"/>
      <c r="DUS134" s="127"/>
      <c r="DUT134" s="127"/>
      <c r="DUU134" s="127"/>
      <c r="DUV134" s="127"/>
      <c r="DUW134" s="127"/>
      <c r="DUX134" s="127"/>
      <c r="DUY134" s="127"/>
      <c r="DUZ134" s="127"/>
      <c r="DVA134" s="127"/>
      <c r="DVB134" s="127"/>
      <c r="DVC134" s="127"/>
      <c r="DVD134" s="127"/>
      <c r="DVE134" s="127"/>
      <c r="DVF134" s="127"/>
      <c r="DVG134" s="127"/>
      <c r="DVH134" s="127"/>
      <c r="DVI134" s="127"/>
      <c r="DVJ134" s="127"/>
      <c r="DVK134" s="127"/>
      <c r="DVL134" s="127"/>
      <c r="DVM134" s="127"/>
      <c r="DVN134" s="127"/>
      <c r="DVO134" s="127"/>
      <c r="DVP134" s="127"/>
      <c r="DVQ134" s="127"/>
      <c r="DVR134" s="127"/>
      <c r="DVS134" s="127"/>
      <c r="DVT134" s="127"/>
      <c r="DVU134" s="127"/>
      <c r="DVV134" s="127"/>
      <c r="DVW134" s="127"/>
      <c r="DVX134" s="127"/>
      <c r="DVY134" s="127"/>
      <c r="DVZ134" s="127"/>
      <c r="DWA134" s="127"/>
      <c r="DWB134" s="127"/>
      <c r="DWC134" s="127"/>
      <c r="DWD134" s="127"/>
      <c r="DWE134" s="127"/>
      <c r="DWF134" s="127"/>
      <c r="DWG134" s="127"/>
      <c r="DWH134" s="127"/>
      <c r="DWI134" s="127"/>
      <c r="DWJ134" s="127"/>
      <c r="DWK134" s="127"/>
      <c r="DWL134" s="127"/>
      <c r="DWM134" s="127"/>
      <c r="DWN134" s="127"/>
      <c r="DWO134" s="127"/>
      <c r="DWP134" s="127"/>
      <c r="DWQ134" s="127"/>
      <c r="DWR134" s="127"/>
      <c r="DWS134" s="127"/>
      <c r="DWT134" s="127"/>
      <c r="DWU134" s="127"/>
      <c r="DWV134" s="127"/>
      <c r="DWW134" s="127"/>
      <c r="DWX134" s="127"/>
      <c r="DWY134" s="127"/>
      <c r="DWZ134" s="127"/>
      <c r="DXA134" s="127"/>
      <c r="DXB134" s="127"/>
      <c r="DXC134" s="127"/>
      <c r="DXD134" s="127"/>
      <c r="DXE134" s="127"/>
      <c r="DXF134" s="127"/>
      <c r="DXG134" s="127"/>
      <c r="DXH134" s="127"/>
      <c r="DXI134" s="127"/>
      <c r="DXJ134" s="127"/>
      <c r="DXK134" s="127"/>
      <c r="DXL134" s="127"/>
      <c r="DXM134" s="127"/>
      <c r="DXN134" s="127"/>
      <c r="DXO134" s="127"/>
      <c r="DXP134" s="127"/>
      <c r="DXQ134" s="127"/>
      <c r="DXR134" s="127"/>
      <c r="DXS134" s="127"/>
      <c r="DXT134" s="127"/>
      <c r="DXU134" s="127"/>
      <c r="DXV134" s="127"/>
      <c r="DXW134" s="127"/>
      <c r="DXX134" s="127"/>
      <c r="DXY134" s="127"/>
      <c r="DXZ134" s="127"/>
      <c r="DYA134" s="127"/>
      <c r="DYB134" s="127"/>
      <c r="DYC134" s="127"/>
      <c r="DYD134" s="127"/>
      <c r="DYE134" s="127"/>
      <c r="DYF134" s="127"/>
      <c r="DYG134" s="127"/>
      <c r="DYH134" s="127"/>
      <c r="DYI134" s="127"/>
      <c r="DYJ134" s="127"/>
      <c r="DYK134" s="127"/>
      <c r="DYL134" s="127"/>
      <c r="DYM134" s="127"/>
      <c r="DYN134" s="127"/>
      <c r="DYO134" s="127"/>
      <c r="DYP134" s="127"/>
      <c r="DYQ134" s="127"/>
      <c r="DYR134" s="127"/>
      <c r="DYS134" s="127"/>
      <c r="DYT134" s="127"/>
      <c r="DYU134" s="127"/>
      <c r="DYV134" s="127"/>
      <c r="DYW134" s="127"/>
      <c r="DYX134" s="127"/>
      <c r="DYY134" s="127"/>
      <c r="DYZ134" s="127"/>
      <c r="DZA134" s="127"/>
      <c r="DZB134" s="127"/>
      <c r="DZC134" s="127"/>
      <c r="DZD134" s="127"/>
      <c r="DZE134" s="127"/>
      <c r="DZF134" s="127"/>
      <c r="DZG134" s="127"/>
      <c r="DZH134" s="127"/>
      <c r="DZI134" s="127"/>
      <c r="DZJ134" s="127"/>
      <c r="DZK134" s="127"/>
      <c r="DZL134" s="127"/>
      <c r="DZM134" s="127"/>
      <c r="DZN134" s="127"/>
      <c r="DZO134" s="127"/>
      <c r="DZP134" s="127"/>
      <c r="DZQ134" s="127"/>
      <c r="DZR134" s="127"/>
      <c r="DZS134" s="127"/>
      <c r="DZT134" s="127"/>
      <c r="DZU134" s="127"/>
      <c r="DZV134" s="127"/>
      <c r="DZW134" s="127"/>
      <c r="DZX134" s="127"/>
      <c r="DZY134" s="127"/>
      <c r="DZZ134" s="127"/>
      <c r="EAA134" s="127"/>
      <c r="EAB134" s="127"/>
      <c r="EAC134" s="127"/>
      <c r="EAD134" s="127"/>
      <c r="EAE134" s="127"/>
      <c r="EAF134" s="127"/>
      <c r="EAG134" s="127"/>
      <c r="EAH134" s="127"/>
      <c r="EAI134" s="127"/>
      <c r="EAJ134" s="127"/>
      <c r="EAK134" s="127"/>
      <c r="EAL134" s="127"/>
      <c r="EAM134" s="127"/>
      <c r="EAN134" s="127"/>
      <c r="EAO134" s="127"/>
      <c r="EAP134" s="127"/>
      <c r="EAQ134" s="127"/>
      <c r="EAR134" s="127"/>
      <c r="EAS134" s="127"/>
      <c r="EAT134" s="127"/>
      <c r="EAU134" s="127"/>
      <c r="EAV134" s="127"/>
      <c r="EAW134" s="127"/>
      <c r="EAX134" s="127"/>
      <c r="EAY134" s="127"/>
      <c r="EAZ134" s="127"/>
      <c r="EBA134" s="127"/>
      <c r="EBB134" s="127"/>
      <c r="EBC134" s="127"/>
      <c r="EBD134" s="127"/>
      <c r="EBE134" s="127"/>
      <c r="EBF134" s="127"/>
      <c r="EBG134" s="127"/>
      <c r="EBH134" s="127"/>
      <c r="EBI134" s="127"/>
      <c r="EBJ134" s="127"/>
      <c r="EBK134" s="127"/>
      <c r="EBL134" s="127"/>
      <c r="EBM134" s="127"/>
      <c r="EBN134" s="127"/>
      <c r="EBO134" s="127"/>
      <c r="EBP134" s="127"/>
      <c r="EBQ134" s="127"/>
      <c r="EBR134" s="127"/>
      <c r="EBS134" s="127"/>
      <c r="EBT134" s="127"/>
      <c r="EBU134" s="127"/>
      <c r="EBV134" s="127"/>
      <c r="EBW134" s="127"/>
      <c r="EBX134" s="127"/>
      <c r="EBY134" s="127"/>
      <c r="EBZ134" s="127"/>
      <c r="ECA134" s="127"/>
      <c r="ECB134" s="127"/>
      <c r="ECC134" s="127"/>
      <c r="ECD134" s="127"/>
      <c r="ECE134" s="127"/>
      <c r="ECF134" s="127"/>
      <c r="ECG134" s="127"/>
      <c r="ECH134" s="127"/>
      <c r="ECI134" s="127"/>
      <c r="ECJ134" s="127"/>
      <c r="ECK134" s="127"/>
      <c r="ECL134" s="127"/>
      <c r="ECM134" s="127"/>
      <c r="ECN134" s="127"/>
      <c r="ECO134" s="127"/>
      <c r="ECP134" s="127"/>
      <c r="ECQ134" s="127"/>
      <c r="ECR134" s="127"/>
      <c r="ECS134" s="127"/>
      <c r="ECT134" s="127"/>
      <c r="ECU134" s="127"/>
      <c r="ECV134" s="127"/>
      <c r="ECW134" s="127"/>
      <c r="ECX134" s="127"/>
      <c r="ECY134" s="127"/>
      <c r="ECZ134" s="127"/>
      <c r="EDA134" s="127"/>
      <c r="EDB134" s="127"/>
      <c r="EDC134" s="127"/>
      <c r="EDD134" s="127"/>
      <c r="EDE134" s="127"/>
      <c r="EDF134" s="127"/>
      <c r="EDG134" s="127"/>
      <c r="EDH134" s="127"/>
      <c r="EDI134" s="127"/>
      <c r="EDJ134" s="127"/>
      <c r="EDK134" s="127"/>
      <c r="EDL134" s="127"/>
      <c r="EDM134" s="127"/>
      <c r="EDN134" s="127"/>
      <c r="EDO134" s="127"/>
      <c r="EDP134" s="127"/>
      <c r="EDQ134" s="127"/>
      <c r="EDR134" s="127"/>
      <c r="EDS134" s="127"/>
      <c r="EDT134" s="127"/>
      <c r="EDU134" s="127"/>
      <c r="EDV134" s="127"/>
      <c r="EDW134" s="127"/>
      <c r="EDX134" s="127"/>
      <c r="EDY134" s="127"/>
      <c r="EDZ134" s="127"/>
      <c r="EEA134" s="127"/>
      <c r="EEB134" s="127"/>
      <c r="EEC134" s="127"/>
      <c r="EED134" s="127"/>
      <c r="EEE134" s="127"/>
      <c r="EEF134" s="127"/>
      <c r="EEG134" s="127"/>
      <c r="EEH134" s="127"/>
      <c r="EEI134" s="127"/>
      <c r="EEJ134" s="127"/>
      <c r="EEK134" s="127"/>
      <c r="EEL134" s="127"/>
      <c r="EEM134" s="127"/>
      <c r="EEN134" s="127"/>
      <c r="EEO134" s="127"/>
      <c r="EEP134" s="127"/>
      <c r="EEQ134" s="127"/>
      <c r="EER134" s="127"/>
      <c r="EES134" s="127"/>
      <c r="EET134" s="127"/>
      <c r="EEU134" s="127"/>
      <c r="EEV134" s="127"/>
      <c r="EEW134" s="127"/>
      <c r="EEX134" s="127"/>
      <c r="EEY134" s="127"/>
      <c r="EEZ134" s="127"/>
      <c r="EFA134" s="127"/>
      <c r="EFB134" s="127"/>
      <c r="EFC134" s="127"/>
      <c r="EFD134" s="127"/>
      <c r="EFE134" s="127"/>
      <c r="EFF134" s="127"/>
      <c r="EFG134" s="127"/>
      <c r="EFH134" s="127"/>
      <c r="EFI134" s="127"/>
      <c r="EFJ134" s="127"/>
      <c r="EFK134" s="127"/>
      <c r="EFL134" s="127"/>
      <c r="EFM134" s="127"/>
      <c r="EFN134" s="127"/>
      <c r="EFO134" s="127"/>
      <c r="EFP134" s="127"/>
      <c r="EFQ134" s="127"/>
      <c r="EFR134" s="127"/>
      <c r="EFS134" s="127"/>
      <c r="EFT134" s="127"/>
      <c r="EFU134" s="127"/>
      <c r="EFV134" s="127"/>
      <c r="EFW134" s="127"/>
      <c r="EFX134" s="127"/>
      <c r="EFY134" s="127"/>
      <c r="EFZ134" s="127"/>
      <c r="EGA134" s="127"/>
      <c r="EGB134" s="127"/>
      <c r="EGC134" s="127"/>
      <c r="EGD134" s="127"/>
      <c r="EGE134" s="127"/>
      <c r="EGF134" s="127"/>
      <c r="EGG134" s="127"/>
      <c r="EGH134" s="127"/>
      <c r="EGI134" s="127"/>
      <c r="EGJ134" s="127"/>
      <c r="EGK134" s="127"/>
      <c r="EGL134" s="127"/>
      <c r="EGM134" s="127"/>
      <c r="EGN134" s="127"/>
      <c r="EGO134" s="127"/>
      <c r="EGP134" s="127"/>
      <c r="EGQ134" s="127"/>
      <c r="EGR134" s="127"/>
      <c r="EGS134" s="127"/>
      <c r="EGT134" s="127"/>
      <c r="EGU134" s="127"/>
      <c r="EGV134" s="127"/>
      <c r="EGW134" s="127"/>
      <c r="EGX134" s="127"/>
      <c r="EGY134" s="127"/>
      <c r="EGZ134" s="127"/>
      <c r="EHA134" s="127"/>
      <c r="EHB134" s="127"/>
      <c r="EHC134" s="127"/>
      <c r="EHD134" s="127"/>
      <c r="EHE134" s="127"/>
      <c r="EHF134" s="127"/>
      <c r="EHG134" s="127"/>
      <c r="EHH134" s="127"/>
      <c r="EHI134" s="127"/>
      <c r="EHJ134" s="127"/>
      <c r="EHK134" s="127"/>
      <c r="EHL134" s="127"/>
      <c r="EHM134" s="127"/>
      <c r="EHN134" s="127"/>
      <c r="EHO134" s="127"/>
      <c r="EHP134" s="127"/>
      <c r="EHQ134" s="127"/>
      <c r="EHR134" s="127"/>
      <c r="EHS134" s="127"/>
      <c r="EHT134" s="127"/>
      <c r="EHU134" s="127"/>
      <c r="EHV134" s="127"/>
      <c r="EHW134" s="127"/>
      <c r="EHX134" s="127"/>
      <c r="EHY134" s="127"/>
      <c r="EHZ134" s="127"/>
      <c r="EIA134" s="127"/>
      <c r="EIB134" s="127"/>
      <c r="EIC134" s="127"/>
      <c r="EID134" s="127"/>
      <c r="EIE134" s="127"/>
      <c r="EIF134" s="127"/>
      <c r="EIG134" s="127"/>
      <c r="EIH134" s="127"/>
      <c r="EII134" s="127"/>
      <c r="EIJ134" s="127"/>
      <c r="EIK134" s="127"/>
      <c r="EIL134" s="127"/>
      <c r="EIM134" s="127"/>
      <c r="EIN134" s="127"/>
      <c r="EIO134" s="127"/>
      <c r="EIP134" s="127"/>
      <c r="EIQ134" s="127"/>
      <c r="EIR134" s="127"/>
      <c r="EIS134" s="127"/>
      <c r="EIT134" s="127"/>
      <c r="EIU134" s="127"/>
      <c r="EIV134" s="127"/>
      <c r="EIW134" s="127"/>
      <c r="EIX134" s="127"/>
      <c r="EIY134" s="127"/>
      <c r="EIZ134" s="127"/>
      <c r="EJA134" s="127"/>
      <c r="EJB134" s="127"/>
      <c r="EJC134" s="127"/>
      <c r="EJD134" s="127"/>
      <c r="EJE134" s="127"/>
      <c r="EJF134" s="127"/>
      <c r="EJG134" s="127"/>
      <c r="EJH134" s="127"/>
      <c r="EJI134" s="127"/>
      <c r="EJJ134" s="127"/>
      <c r="EJK134" s="127"/>
      <c r="EJL134" s="127"/>
      <c r="EJM134" s="127"/>
      <c r="EJN134" s="127"/>
      <c r="EJO134" s="127"/>
      <c r="EJP134" s="127"/>
      <c r="EJQ134" s="127"/>
      <c r="EJR134" s="127"/>
      <c r="EJS134" s="127"/>
      <c r="EJT134" s="127"/>
      <c r="EJU134" s="127"/>
      <c r="EJV134" s="127"/>
      <c r="EJW134" s="127"/>
      <c r="EJX134" s="127"/>
      <c r="EJY134" s="127"/>
      <c r="EJZ134" s="127"/>
      <c r="EKA134" s="127"/>
      <c r="EKB134" s="127"/>
      <c r="EKC134" s="127"/>
      <c r="EKD134" s="127"/>
      <c r="EKE134" s="127"/>
      <c r="EKF134" s="127"/>
      <c r="EKG134" s="127"/>
      <c r="EKH134" s="127"/>
      <c r="EKI134" s="127"/>
      <c r="EKJ134" s="127"/>
      <c r="EKK134" s="127"/>
      <c r="EKL134" s="127"/>
      <c r="EKM134" s="127"/>
      <c r="EKN134" s="127"/>
      <c r="EKO134" s="127"/>
      <c r="EKP134" s="127"/>
      <c r="EKQ134" s="127"/>
      <c r="EKR134" s="127"/>
      <c r="EKS134" s="127"/>
      <c r="EKT134" s="127"/>
      <c r="EKU134" s="127"/>
      <c r="EKV134" s="127"/>
      <c r="EKW134" s="127"/>
      <c r="EKX134" s="127"/>
      <c r="EKY134" s="127"/>
      <c r="EKZ134" s="127"/>
      <c r="ELA134" s="127"/>
      <c r="ELB134" s="127"/>
      <c r="ELC134" s="127"/>
      <c r="ELD134" s="127"/>
      <c r="ELE134" s="127"/>
      <c r="ELF134" s="127"/>
      <c r="ELG134" s="127"/>
      <c r="ELH134" s="127"/>
      <c r="ELI134" s="127"/>
      <c r="ELJ134" s="127"/>
      <c r="ELK134" s="127"/>
      <c r="ELL134" s="127"/>
      <c r="ELM134" s="127"/>
      <c r="ELN134" s="127"/>
      <c r="ELO134" s="127"/>
      <c r="ELP134" s="127"/>
      <c r="ELQ134" s="127"/>
      <c r="ELR134" s="127"/>
      <c r="ELS134" s="127"/>
      <c r="ELT134" s="127"/>
      <c r="ELU134" s="127"/>
      <c r="ELV134" s="127"/>
      <c r="ELW134" s="127"/>
      <c r="ELX134" s="127"/>
      <c r="ELY134" s="127"/>
      <c r="ELZ134" s="127"/>
      <c r="EMA134" s="127"/>
      <c r="EMB134" s="127"/>
      <c r="EMC134" s="127"/>
      <c r="EMD134" s="127"/>
      <c r="EME134" s="127"/>
      <c r="EMF134" s="127"/>
      <c r="EMG134" s="127"/>
      <c r="EMH134" s="127"/>
      <c r="EMI134" s="127"/>
      <c r="EMJ134" s="127"/>
      <c r="EMK134" s="127"/>
      <c r="EML134" s="127"/>
      <c r="EMM134" s="127"/>
      <c r="EMN134" s="127"/>
      <c r="EMO134" s="127"/>
      <c r="EMP134" s="127"/>
      <c r="EMQ134" s="127"/>
      <c r="EMR134" s="127"/>
      <c r="EMS134" s="127"/>
      <c r="EMT134" s="127"/>
      <c r="EMU134" s="127"/>
      <c r="EMV134" s="127"/>
      <c r="EMW134" s="127"/>
      <c r="EMX134" s="127"/>
      <c r="EMY134" s="127"/>
      <c r="EMZ134" s="127"/>
      <c r="ENA134" s="127"/>
      <c r="ENB134" s="127"/>
      <c r="ENC134" s="127"/>
      <c r="END134" s="127"/>
      <c r="ENE134" s="127"/>
      <c r="ENF134" s="127"/>
      <c r="ENG134" s="127"/>
      <c r="ENH134" s="127"/>
      <c r="ENI134" s="127"/>
      <c r="ENJ134" s="127"/>
      <c r="ENK134" s="127"/>
      <c r="ENL134" s="127"/>
      <c r="ENM134" s="127"/>
      <c r="ENN134" s="127"/>
      <c r="ENO134" s="127"/>
      <c r="ENP134" s="127"/>
      <c r="ENQ134" s="127"/>
      <c r="ENR134" s="127"/>
      <c r="ENS134" s="127"/>
      <c r="ENT134" s="127"/>
      <c r="ENU134" s="127"/>
      <c r="ENV134" s="127"/>
      <c r="ENW134" s="127"/>
      <c r="ENX134" s="127"/>
      <c r="ENY134" s="127"/>
      <c r="ENZ134" s="127"/>
      <c r="EOA134" s="127"/>
      <c r="EOB134" s="127"/>
      <c r="EOC134" s="127"/>
      <c r="EOD134" s="127"/>
      <c r="EOE134" s="127"/>
      <c r="EOF134" s="127"/>
      <c r="EOG134" s="127"/>
      <c r="EOH134" s="127"/>
      <c r="EOI134" s="127"/>
      <c r="EOJ134" s="127"/>
      <c r="EOK134" s="127"/>
      <c r="EOL134" s="127"/>
      <c r="EOM134" s="127"/>
      <c r="EON134" s="127"/>
      <c r="EOO134" s="127"/>
      <c r="EOP134" s="127"/>
      <c r="EOQ134" s="127"/>
      <c r="EOR134" s="127"/>
      <c r="EOS134" s="127"/>
      <c r="EOT134" s="127"/>
      <c r="EOU134" s="127"/>
      <c r="EOV134" s="127"/>
      <c r="EOW134" s="127"/>
      <c r="EOX134" s="127"/>
      <c r="EOY134" s="127"/>
      <c r="EOZ134" s="127"/>
      <c r="EPA134" s="127"/>
      <c r="EPB134" s="127"/>
      <c r="EPC134" s="127"/>
      <c r="EPD134" s="127"/>
      <c r="EPE134" s="127"/>
      <c r="EPF134" s="127"/>
      <c r="EPG134" s="127"/>
      <c r="EPH134" s="127"/>
      <c r="EPI134" s="127"/>
      <c r="EPJ134" s="127"/>
      <c r="EPK134" s="127"/>
      <c r="EPL134" s="127"/>
      <c r="EPM134" s="127"/>
      <c r="EPN134" s="127"/>
      <c r="EPO134" s="127"/>
      <c r="EPP134" s="127"/>
      <c r="EPQ134" s="127"/>
      <c r="EPR134" s="127"/>
      <c r="EPS134" s="127"/>
      <c r="EPT134" s="127"/>
      <c r="EPU134" s="127"/>
      <c r="EPV134" s="127"/>
      <c r="EPW134" s="127"/>
      <c r="EPX134" s="127"/>
      <c r="EPY134" s="127"/>
      <c r="EPZ134" s="127"/>
      <c r="EQA134" s="127"/>
      <c r="EQB134" s="127"/>
      <c r="EQC134" s="127"/>
      <c r="EQD134" s="127"/>
      <c r="EQE134" s="127"/>
      <c r="EQF134" s="127"/>
      <c r="EQG134" s="127"/>
      <c r="EQH134" s="127"/>
      <c r="EQI134" s="127"/>
      <c r="EQJ134" s="127"/>
      <c r="EQK134" s="127"/>
      <c r="EQL134" s="127"/>
      <c r="EQM134" s="127"/>
      <c r="EQN134" s="127"/>
      <c r="EQO134" s="127"/>
      <c r="EQP134" s="127"/>
      <c r="EQQ134" s="127"/>
      <c r="EQR134" s="127"/>
      <c r="EQS134" s="127"/>
      <c r="EQT134" s="127"/>
      <c r="EQU134" s="127"/>
      <c r="EQV134" s="127"/>
      <c r="EQW134" s="127"/>
      <c r="EQX134" s="127"/>
      <c r="EQY134" s="127"/>
      <c r="EQZ134" s="127"/>
      <c r="ERA134" s="127"/>
      <c r="ERB134" s="127"/>
      <c r="ERC134" s="127"/>
      <c r="ERD134" s="127"/>
      <c r="ERE134" s="127"/>
      <c r="ERF134" s="127"/>
      <c r="ERG134" s="127"/>
      <c r="ERH134" s="127"/>
      <c r="ERI134" s="127"/>
      <c r="ERJ134" s="127"/>
      <c r="ERK134" s="127"/>
      <c r="ERL134" s="127"/>
      <c r="ERM134" s="127"/>
      <c r="ERN134" s="127"/>
      <c r="ERO134" s="127"/>
      <c r="ERP134" s="127"/>
      <c r="ERQ134" s="127"/>
      <c r="ERR134" s="127"/>
      <c r="ERS134" s="127"/>
      <c r="ERT134" s="127"/>
      <c r="ERU134" s="127"/>
      <c r="ERV134" s="127"/>
      <c r="ERW134" s="127"/>
      <c r="ERX134" s="127"/>
      <c r="ERY134" s="127"/>
      <c r="ERZ134" s="127"/>
      <c r="ESA134" s="127"/>
      <c r="ESB134" s="127"/>
      <c r="ESC134" s="127"/>
      <c r="ESD134" s="127"/>
      <c r="ESE134" s="127"/>
      <c r="ESF134" s="127"/>
      <c r="ESG134" s="127"/>
      <c r="ESH134" s="127"/>
      <c r="ESI134" s="127"/>
      <c r="ESJ134" s="127"/>
      <c r="ESK134" s="127"/>
      <c r="ESL134" s="127"/>
      <c r="ESM134" s="127"/>
      <c r="ESN134" s="127"/>
      <c r="ESO134" s="127"/>
      <c r="ESP134" s="127"/>
      <c r="ESQ134" s="127"/>
      <c r="ESR134" s="127"/>
      <c r="ESS134" s="127"/>
      <c r="EST134" s="127"/>
      <c r="ESU134" s="127"/>
      <c r="ESV134" s="127"/>
      <c r="ESW134" s="127"/>
      <c r="ESX134" s="127"/>
      <c r="ESY134" s="127"/>
      <c r="ESZ134" s="127"/>
      <c r="ETA134" s="127"/>
      <c r="ETB134" s="127"/>
      <c r="ETC134" s="127"/>
      <c r="ETD134" s="127"/>
      <c r="ETE134" s="127"/>
      <c r="ETF134" s="127"/>
      <c r="ETG134" s="127"/>
      <c r="ETH134" s="127"/>
      <c r="ETI134" s="127"/>
      <c r="ETJ134" s="127"/>
      <c r="ETK134" s="127"/>
      <c r="ETL134" s="127"/>
      <c r="ETM134" s="127"/>
      <c r="ETN134" s="127"/>
      <c r="ETO134" s="127"/>
      <c r="ETP134" s="127"/>
      <c r="ETQ134" s="127"/>
      <c r="ETR134" s="127"/>
      <c r="ETS134" s="127"/>
      <c r="ETT134" s="127"/>
      <c r="ETU134" s="127"/>
      <c r="ETV134" s="127"/>
      <c r="ETW134" s="127"/>
      <c r="ETX134" s="127"/>
      <c r="ETY134" s="127"/>
      <c r="ETZ134" s="127"/>
      <c r="EUA134" s="127"/>
      <c r="EUB134" s="127"/>
      <c r="EUC134" s="127"/>
      <c r="EUD134" s="127"/>
      <c r="EUE134" s="127"/>
      <c r="EUF134" s="127"/>
      <c r="EUG134" s="127"/>
      <c r="EUH134" s="127"/>
      <c r="EUI134" s="127"/>
      <c r="EUJ134" s="127"/>
      <c r="EUK134" s="127"/>
      <c r="EUL134" s="127"/>
      <c r="EUM134" s="127"/>
      <c r="EUN134" s="127"/>
      <c r="EUO134" s="127"/>
      <c r="EUP134" s="127"/>
      <c r="EUQ134" s="127"/>
      <c r="EUR134" s="127"/>
      <c r="EUS134" s="127"/>
      <c r="EUT134" s="127"/>
      <c r="EUU134" s="127"/>
      <c r="EUV134" s="127"/>
      <c r="EUW134" s="127"/>
      <c r="EUX134" s="127"/>
      <c r="EUY134" s="127"/>
      <c r="EUZ134" s="127"/>
      <c r="EVA134" s="127"/>
      <c r="EVB134" s="127"/>
      <c r="EVC134" s="127"/>
      <c r="EVD134" s="127"/>
      <c r="EVE134" s="127"/>
      <c r="EVF134" s="127"/>
      <c r="EVG134" s="127"/>
      <c r="EVH134" s="127"/>
      <c r="EVI134" s="127"/>
      <c r="EVJ134" s="127"/>
      <c r="EVK134" s="127"/>
      <c r="EVL134" s="127"/>
      <c r="EVM134" s="127"/>
      <c r="EVN134" s="127"/>
      <c r="EVO134" s="127"/>
      <c r="EVP134" s="127"/>
      <c r="EVQ134" s="127"/>
      <c r="EVR134" s="127"/>
      <c r="EVS134" s="127"/>
      <c r="EVT134" s="127"/>
      <c r="EVU134" s="127"/>
      <c r="EVV134" s="127"/>
      <c r="EVW134" s="127"/>
      <c r="EVX134" s="127"/>
      <c r="EVY134" s="127"/>
      <c r="EVZ134" s="127"/>
      <c r="EWA134" s="127"/>
      <c r="EWB134" s="127"/>
      <c r="EWC134" s="127"/>
      <c r="EWD134" s="127"/>
      <c r="EWE134" s="127"/>
      <c r="EWF134" s="127"/>
      <c r="EWG134" s="127"/>
      <c r="EWH134" s="127"/>
      <c r="EWI134" s="127"/>
      <c r="EWJ134" s="127"/>
      <c r="EWK134" s="127"/>
      <c r="EWL134" s="127"/>
      <c r="EWM134" s="127"/>
      <c r="EWN134" s="127"/>
      <c r="EWO134" s="127"/>
      <c r="EWP134" s="127"/>
      <c r="EWQ134" s="127"/>
      <c r="EWR134" s="127"/>
      <c r="EWS134" s="127"/>
      <c r="EWT134" s="127"/>
      <c r="EWU134" s="127"/>
      <c r="EWV134" s="127"/>
      <c r="EWW134" s="127"/>
      <c r="EWX134" s="127"/>
      <c r="EWY134" s="127"/>
      <c r="EWZ134" s="127"/>
      <c r="EXA134" s="127"/>
      <c r="EXB134" s="127"/>
      <c r="EXC134" s="127"/>
      <c r="EXD134" s="127"/>
      <c r="EXE134" s="127"/>
      <c r="EXF134" s="127"/>
      <c r="EXG134" s="127"/>
      <c r="EXH134" s="127"/>
      <c r="EXI134" s="127"/>
      <c r="EXJ134" s="127"/>
      <c r="EXK134" s="127"/>
      <c r="EXL134" s="127"/>
      <c r="EXM134" s="127"/>
      <c r="EXN134" s="127"/>
      <c r="EXO134" s="127"/>
      <c r="EXP134" s="127"/>
      <c r="EXQ134" s="127"/>
      <c r="EXR134" s="127"/>
      <c r="EXS134" s="127"/>
      <c r="EXT134" s="127"/>
      <c r="EXU134" s="127"/>
      <c r="EXV134" s="127"/>
      <c r="EXW134" s="127"/>
      <c r="EXX134" s="127"/>
      <c r="EXY134" s="127"/>
      <c r="EXZ134" s="127"/>
      <c r="EYA134" s="127"/>
      <c r="EYB134" s="127"/>
      <c r="EYC134" s="127"/>
      <c r="EYD134" s="127"/>
      <c r="EYE134" s="127"/>
      <c r="EYF134" s="127"/>
      <c r="EYG134" s="127"/>
      <c r="EYH134" s="127"/>
      <c r="EYI134" s="127"/>
      <c r="EYJ134" s="127"/>
      <c r="EYK134" s="127"/>
      <c r="EYL134" s="127"/>
      <c r="EYM134" s="127"/>
      <c r="EYN134" s="127"/>
      <c r="EYO134" s="127"/>
      <c r="EYP134" s="127"/>
      <c r="EYQ134" s="127"/>
      <c r="EYR134" s="127"/>
      <c r="EYS134" s="127"/>
      <c r="EYT134" s="127"/>
      <c r="EYU134" s="127"/>
      <c r="EYV134" s="127"/>
      <c r="EYW134" s="127"/>
      <c r="EYX134" s="127"/>
      <c r="EYY134" s="127"/>
      <c r="EYZ134" s="127"/>
      <c r="EZA134" s="127"/>
      <c r="EZB134" s="127"/>
      <c r="EZC134" s="127"/>
      <c r="EZD134" s="127"/>
      <c r="EZE134" s="127"/>
      <c r="EZF134" s="127"/>
      <c r="EZG134" s="127"/>
      <c r="EZH134" s="127"/>
      <c r="EZI134" s="127"/>
      <c r="EZJ134" s="127"/>
      <c r="EZK134" s="127"/>
      <c r="EZL134" s="127"/>
      <c r="EZM134" s="127"/>
      <c r="EZN134" s="127"/>
      <c r="EZO134" s="127"/>
      <c r="EZP134" s="127"/>
      <c r="EZQ134" s="127"/>
      <c r="EZR134" s="127"/>
      <c r="EZS134" s="127"/>
      <c r="EZT134" s="127"/>
      <c r="EZU134" s="127"/>
      <c r="EZV134" s="127"/>
      <c r="EZW134" s="127"/>
      <c r="EZX134" s="127"/>
      <c r="EZY134" s="127"/>
      <c r="EZZ134" s="127"/>
      <c r="FAA134" s="127"/>
      <c r="FAB134" s="127"/>
      <c r="FAC134" s="127"/>
      <c r="FAD134" s="127"/>
      <c r="FAE134" s="127"/>
      <c r="FAF134" s="127"/>
      <c r="FAG134" s="127"/>
      <c r="FAH134" s="127"/>
      <c r="FAI134" s="127"/>
      <c r="FAJ134" s="127"/>
      <c r="FAK134" s="127"/>
      <c r="FAL134" s="127"/>
      <c r="FAM134" s="127"/>
      <c r="FAN134" s="127"/>
      <c r="FAO134" s="127"/>
      <c r="FAP134" s="127"/>
      <c r="FAQ134" s="127"/>
      <c r="FAR134" s="127"/>
      <c r="FAS134" s="127"/>
      <c r="FAT134" s="127"/>
      <c r="FAU134" s="127"/>
      <c r="FAV134" s="127"/>
      <c r="FAW134" s="127"/>
      <c r="FAX134" s="127"/>
      <c r="FAY134" s="127"/>
      <c r="FAZ134" s="127"/>
      <c r="FBA134" s="127"/>
      <c r="FBB134" s="127"/>
      <c r="FBC134" s="127"/>
      <c r="FBD134" s="127"/>
      <c r="FBE134" s="127"/>
      <c r="FBF134" s="127"/>
      <c r="FBG134" s="127"/>
      <c r="FBH134" s="127"/>
      <c r="FBI134" s="127"/>
      <c r="FBJ134" s="127"/>
      <c r="FBK134" s="127"/>
      <c r="FBL134" s="127"/>
      <c r="FBM134" s="127"/>
      <c r="FBN134" s="127"/>
      <c r="FBO134" s="127"/>
      <c r="FBP134" s="127"/>
      <c r="FBQ134" s="127"/>
      <c r="FBR134" s="127"/>
      <c r="FBS134" s="127"/>
      <c r="FBT134" s="127"/>
      <c r="FBU134" s="127"/>
      <c r="FBV134" s="127"/>
      <c r="FBW134" s="127"/>
      <c r="FBX134" s="127"/>
      <c r="FBY134" s="127"/>
      <c r="FBZ134" s="127"/>
      <c r="FCA134" s="127"/>
      <c r="FCB134" s="127"/>
      <c r="FCC134" s="127"/>
      <c r="FCD134" s="127"/>
      <c r="FCE134" s="127"/>
      <c r="FCF134" s="127"/>
      <c r="FCG134" s="127"/>
      <c r="FCH134" s="127"/>
      <c r="FCI134" s="127"/>
      <c r="FCJ134" s="127"/>
      <c r="FCK134" s="127"/>
      <c r="FCL134" s="127"/>
      <c r="FCM134" s="127"/>
      <c r="FCN134" s="127"/>
      <c r="FCO134" s="127"/>
      <c r="FCP134" s="127"/>
      <c r="FCQ134" s="127"/>
      <c r="FCR134" s="127"/>
      <c r="FCS134" s="127"/>
      <c r="FCT134" s="127"/>
      <c r="FCU134" s="127"/>
      <c r="FCV134" s="127"/>
      <c r="FCW134" s="127"/>
      <c r="FCX134" s="127"/>
      <c r="FCY134" s="127"/>
      <c r="FCZ134" s="127"/>
      <c r="FDA134" s="127"/>
      <c r="FDB134" s="127"/>
      <c r="FDC134" s="127"/>
      <c r="FDD134" s="127"/>
      <c r="FDE134" s="127"/>
      <c r="FDF134" s="127"/>
      <c r="FDG134" s="127"/>
      <c r="FDH134" s="127"/>
      <c r="FDI134" s="127"/>
      <c r="FDJ134" s="127"/>
      <c r="FDK134" s="127"/>
      <c r="FDL134" s="127"/>
      <c r="FDM134" s="127"/>
      <c r="FDN134" s="127"/>
      <c r="FDO134" s="127"/>
      <c r="FDP134" s="127"/>
      <c r="FDQ134" s="127"/>
      <c r="FDR134" s="127"/>
      <c r="FDS134" s="127"/>
      <c r="FDT134" s="127"/>
      <c r="FDU134" s="127"/>
      <c r="FDV134" s="127"/>
      <c r="FDW134" s="127"/>
      <c r="FDX134" s="127"/>
      <c r="FDY134" s="127"/>
      <c r="FDZ134" s="127"/>
      <c r="FEA134" s="127"/>
      <c r="FEB134" s="127"/>
      <c r="FEC134" s="127"/>
      <c r="FED134" s="127"/>
      <c r="FEE134" s="127"/>
      <c r="FEF134" s="127"/>
      <c r="FEG134" s="127"/>
      <c r="FEH134" s="127"/>
      <c r="FEI134" s="127"/>
      <c r="FEJ134" s="127"/>
      <c r="FEK134" s="127"/>
      <c r="FEL134" s="127"/>
      <c r="FEM134" s="127"/>
      <c r="FEN134" s="127"/>
      <c r="FEO134" s="127"/>
      <c r="FEP134" s="127"/>
      <c r="FEQ134" s="127"/>
      <c r="FER134" s="127"/>
      <c r="FES134" s="127"/>
      <c r="FET134" s="127"/>
      <c r="FEU134" s="127"/>
      <c r="FEV134" s="127"/>
      <c r="FEW134" s="127"/>
      <c r="FEX134" s="127"/>
      <c r="FEY134" s="127"/>
      <c r="FEZ134" s="127"/>
      <c r="FFA134" s="127"/>
      <c r="FFB134" s="127"/>
      <c r="FFC134" s="127"/>
      <c r="FFD134" s="127"/>
      <c r="FFE134" s="127"/>
      <c r="FFF134" s="127"/>
      <c r="FFG134" s="127"/>
      <c r="FFH134" s="127"/>
      <c r="FFI134" s="127"/>
      <c r="FFJ134" s="127"/>
      <c r="FFK134" s="127"/>
      <c r="FFL134" s="127"/>
      <c r="FFM134" s="127"/>
      <c r="FFN134" s="127"/>
      <c r="FFO134" s="127"/>
      <c r="FFP134" s="127"/>
      <c r="FFQ134" s="127"/>
      <c r="FFR134" s="127"/>
      <c r="FFS134" s="127"/>
      <c r="FFT134" s="127"/>
      <c r="FFU134" s="127"/>
      <c r="FFV134" s="127"/>
      <c r="FFW134" s="127"/>
      <c r="FFX134" s="127"/>
      <c r="FFY134" s="127"/>
      <c r="FFZ134" s="127"/>
      <c r="FGA134" s="127"/>
      <c r="FGB134" s="127"/>
      <c r="FGC134" s="127"/>
      <c r="FGD134" s="127"/>
      <c r="FGE134" s="127"/>
      <c r="FGF134" s="127"/>
      <c r="FGG134" s="127"/>
      <c r="FGH134" s="127"/>
      <c r="FGI134" s="127"/>
      <c r="FGJ134" s="127"/>
      <c r="FGK134" s="127"/>
      <c r="FGL134" s="127"/>
      <c r="FGM134" s="127"/>
      <c r="FGN134" s="127"/>
      <c r="FGO134" s="127"/>
      <c r="FGP134" s="127"/>
      <c r="FGQ134" s="127"/>
      <c r="FGR134" s="127"/>
      <c r="FGS134" s="127"/>
      <c r="FGT134" s="127"/>
      <c r="FGU134" s="127"/>
      <c r="FGV134" s="127"/>
      <c r="FGW134" s="127"/>
      <c r="FGX134" s="127"/>
      <c r="FGY134" s="127"/>
      <c r="FGZ134" s="127"/>
      <c r="FHA134" s="127"/>
      <c r="FHB134" s="127"/>
      <c r="FHC134" s="127"/>
      <c r="FHD134" s="127"/>
      <c r="FHE134" s="127"/>
      <c r="FHF134" s="127"/>
      <c r="FHG134" s="127"/>
      <c r="FHH134" s="127"/>
      <c r="FHI134" s="127"/>
      <c r="FHJ134" s="127"/>
      <c r="FHK134" s="127"/>
      <c r="FHL134" s="127"/>
      <c r="FHM134" s="127"/>
      <c r="FHN134" s="127"/>
      <c r="FHO134" s="127"/>
      <c r="FHP134" s="127"/>
      <c r="FHQ134" s="127"/>
      <c r="FHR134" s="127"/>
      <c r="FHS134" s="127"/>
      <c r="FHT134" s="127"/>
      <c r="FHU134" s="127"/>
      <c r="FHV134" s="127"/>
      <c r="FHW134" s="127"/>
      <c r="FHX134" s="127"/>
      <c r="FHY134" s="127"/>
      <c r="FHZ134" s="127"/>
      <c r="FIA134" s="127"/>
      <c r="FIB134" s="127"/>
      <c r="FIC134" s="127"/>
      <c r="FID134" s="127"/>
      <c r="FIE134" s="127"/>
      <c r="FIF134" s="127"/>
      <c r="FIG134" s="127"/>
      <c r="FIH134" s="127"/>
      <c r="FII134" s="127"/>
      <c r="FIJ134" s="127"/>
      <c r="FIK134" s="127"/>
      <c r="FIL134" s="127"/>
      <c r="FIM134" s="127"/>
      <c r="FIN134" s="127"/>
      <c r="FIO134" s="127"/>
      <c r="FIP134" s="127"/>
      <c r="FIQ134" s="127"/>
      <c r="FIR134" s="127"/>
      <c r="FIS134" s="127"/>
      <c r="FIT134" s="127"/>
      <c r="FIU134" s="127"/>
      <c r="FIV134" s="127"/>
      <c r="FIW134" s="127"/>
      <c r="FIX134" s="127"/>
      <c r="FIY134" s="127"/>
      <c r="FIZ134" s="127"/>
      <c r="FJA134" s="127"/>
      <c r="FJB134" s="127"/>
      <c r="FJC134" s="127"/>
      <c r="FJD134" s="127"/>
      <c r="FJE134" s="127"/>
      <c r="FJF134" s="127"/>
      <c r="FJG134" s="127"/>
      <c r="FJH134" s="127"/>
      <c r="FJI134" s="127"/>
      <c r="FJJ134" s="127"/>
      <c r="FJK134" s="127"/>
      <c r="FJL134" s="127"/>
      <c r="FJM134" s="127"/>
      <c r="FJN134" s="127"/>
      <c r="FJO134" s="127"/>
      <c r="FJP134" s="127"/>
      <c r="FJQ134" s="127"/>
      <c r="FJR134" s="127"/>
      <c r="FJS134" s="127"/>
      <c r="FJT134" s="127"/>
      <c r="FJU134" s="127"/>
      <c r="FJV134" s="127"/>
      <c r="FJW134" s="127"/>
      <c r="FJX134" s="127"/>
      <c r="FJY134" s="127"/>
      <c r="FJZ134" s="127"/>
      <c r="FKA134" s="127"/>
      <c r="FKB134" s="127"/>
      <c r="FKC134" s="127"/>
      <c r="FKD134" s="127"/>
      <c r="FKE134" s="127"/>
      <c r="FKF134" s="127"/>
      <c r="FKG134" s="127"/>
      <c r="FKH134" s="127"/>
      <c r="FKI134" s="127"/>
      <c r="FKJ134" s="127"/>
      <c r="FKK134" s="127"/>
      <c r="FKL134" s="127"/>
      <c r="FKM134" s="127"/>
      <c r="FKN134" s="127"/>
      <c r="FKO134" s="127"/>
      <c r="FKP134" s="127"/>
      <c r="FKQ134" s="127"/>
      <c r="FKR134" s="127"/>
      <c r="FKS134" s="127"/>
      <c r="FKT134" s="127"/>
      <c r="FKU134" s="127"/>
      <c r="FKV134" s="127"/>
      <c r="FKW134" s="127"/>
      <c r="FKX134" s="127"/>
      <c r="FKY134" s="127"/>
      <c r="FKZ134" s="127"/>
      <c r="FLA134" s="127"/>
      <c r="FLB134" s="127"/>
      <c r="FLC134" s="127"/>
      <c r="FLD134" s="127"/>
      <c r="FLE134" s="127"/>
      <c r="FLF134" s="127"/>
      <c r="FLG134" s="127"/>
      <c r="FLH134" s="127"/>
      <c r="FLI134" s="127"/>
      <c r="FLJ134" s="127"/>
      <c r="FLK134" s="127"/>
      <c r="FLL134" s="127"/>
      <c r="FLM134" s="127"/>
      <c r="FLN134" s="127"/>
      <c r="FLO134" s="127"/>
      <c r="FLP134" s="127"/>
      <c r="FLQ134" s="127"/>
      <c r="FLR134" s="127"/>
      <c r="FLS134" s="127"/>
      <c r="FLT134" s="127"/>
      <c r="FLU134" s="127"/>
      <c r="FLV134" s="127"/>
      <c r="FLW134" s="127"/>
      <c r="FLX134" s="127"/>
      <c r="FLY134" s="127"/>
      <c r="FLZ134" s="127"/>
      <c r="FMA134" s="127"/>
      <c r="FMB134" s="127"/>
      <c r="FMC134" s="127"/>
      <c r="FMD134" s="127"/>
      <c r="FME134" s="127"/>
      <c r="FMF134" s="127"/>
      <c r="FMG134" s="127"/>
      <c r="FMH134" s="127"/>
      <c r="FMI134" s="127"/>
      <c r="FMJ134" s="127"/>
      <c r="FMK134" s="127"/>
      <c r="FML134" s="127"/>
      <c r="FMM134" s="127"/>
      <c r="FMN134" s="127"/>
      <c r="FMO134" s="127"/>
      <c r="FMP134" s="127"/>
      <c r="FMQ134" s="127"/>
      <c r="FMR134" s="127"/>
      <c r="FMS134" s="127"/>
      <c r="FMT134" s="127"/>
      <c r="FMU134" s="127"/>
      <c r="FMV134" s="127"/>
      <c r="FMW134" s="127"/>
      <c r="FMX134" s="127"/>
      <c r="FMY134" s="127"/>
      <c r="FMZ134" s="127"/>
      <c r="FNA134" s="127"/>
      <c r="FNB134" s="127"/>
      <c r="FNC134" s="127"/>
      <c r="FND134" s="127"/>
      <c r="FNE134" s="127"/>
      <c r="FNF134" s="127"/>
      <c r="FNG134" s="127"/>
      <c r="FNH134" s="127"/>
      <c r="FNI134" s="127"/>
      <c r="FNJ134" s="127"/>
      <c r="FNK134" s="127"/>
      <c r="FNL134" s="127"/>
      <c r="FNM134" s="127"/>
      <c r="FNN134" s="127"/>
      <c r="FNO134" s="127"/>
      <c r="FNP134" s="127"/>
      <c r="FNQ134" s="127"/>
      <c r="FNR134" s="127"/>
      <c r="FNS134" s="127"/>
      <c r="FNT134" s="127"/>
      <c r="FNU134" s="127"/>
      <c r="FNV134" s="127"/>
      <c r="FNW134" s="127"/>
      <c r="FNX134" s="127"/>
      <c r="FNY134" s="127"/>
      <c r="FNZ134" s="127"/>
      <c r="FOA134" s="127"/>
      <c r="FOB134" s="127"/>
      <c r="FOC134" s="127"/>
      <c r="FOD134" s="127"/>
      <c r="FOE134" s="127"/>
      <c r="FOF134" s="127"/>
      <c r="FOG134" s="127"/>
      <c r="FOH134" s="127"/>
      <c r="FOI134" s="127"/>
      <c r="FOJ134" s="127"/>
      <c r="FOK134" s="127"/>
      <c r="FOL134" s="127"/>
      <c r="FOM134" s="127"/>
      <c r="FON134" s="127"/>
      <c r="FOO134" s="127"/>
      <c r="FOP134" s="127"/>
      <c r="FOQ134" s="127"/>
      <c r="FOR134" s="127"/>
      <c r="FOS134" s="127"/>
      <c r="FOT134" s="127"/>
      <c r="FOU134" s="127"/>
      <c r="FOV134" s="127"/>
      <c r="FOW134" s="127"/>
      <c r="FOX134" s="127"/>
      <c r="FOY134" s="127"/>
      <c r="FOZ134" s="127"/>
      <c r="FPA134" s="127"/>
      <c r="FPB134" s="127"/>
      <c r="FPC134" s="127"/>
      <c r="FPD134" s="127"/>
      <c r="FPE134" s="127"/>
      <c r="FPF134" s="127"/>
      <c r="FPG134" s="127"/>
      <c r="FPH134" s="127"/>
      <c r="FPI134" s="127"/>
      <c r="FPJ134" s="127"/>
      <c r="FPK134" s="127"/>
      <c r="FPL134" s="127"/>
      <c r="FPM134" s="127"/>
      <c r="FPN134" s="127"/>
      <c r="FPO134" s="127"/>
      <c r="FPP134" s="127"/>
      <c r="FPQ134" s="127"/>
      <c r="FPR134" s="127"/>
      <c r="FPS134" s="127"/>
      <c r="FPT134" s="127"/>
      <c r="FPU134" s="127"/>
      <c r="FPV134" s="127"/>
      <c r="FPW134" s="127"/>
      <c r="FPX134" s="127"/>
      <c r="FPY134" s="127"/>
      <c r="FPZ134" s="127"/>
      <c r="FQA134" s="127"/>
      <c r="FQB134" s="127"/>
      <c r="FQC134" s="127"/>
      <c r="FQD134" s="127"/>
      <c r="FQE134" s="127"/>
      <c r="FQF134" s="127"/>
      <c r="FQG134" s="127"/>
      <c r="FQH134" s="127"/>
      <c r="FQI134" s="127"/>
      <c r="FQJ134" s="127"/>
      <c r="FQK134" s="127"/>
      <c r="FQL134" s="127"/>
      <c r="FQM134" s="127"/>
      <c r="FQN134" s="127"/>
      <c r="FQO134" s="127"/>
      <c r="FQP134" s="127"/>
      <c r="FQQ134" s="127"/>
      <c r="FQR134" s="127"/>
      <c r="FQS134" s="127"/>
      <c r="FQT134" s="127"/>
      <c r="FQU134" s="127"/>
      <c r="FQV134" s="127"/>
      <c r="FQW134" s="127"/>
      <c r="FQX134" s="127"/>
      <c r="FQY134" s="127"/>
      <c r="FQZ134" s="127"/>
      <c r="FRA134" s="127"/>
      <c r="FRB134" s="127"/>
      <c r="FRC134" s="127"/>
      <c r="FRD134" s="127"/>
      <c r="FRE134" s="127"/>
      <c r="FRF134" s="127"/>
      <c r="FRG134" s="127"/>
      <c r="FRH134" s="127"/>
      <c r="FRI134" s="127"/>
      <c r="FRJ134" s="127"/>
      <c r="FRK134" s="127"/>
      <c r="FRL134" s="127"/>
      <c r="FRM134" s="127"/>
      <c r="FRN134" s="127"/>
      <c r="FRO134" s="127"/>
      <c r="FRP134" s="127"/>
      <c r="FRQ134" s="127"/>
      <c r="FRR134" s="127"/>
      <c r="FRS134" s="127"/>
      <c r="FRT134" s="127"/>
      <c r="FRU134" s="127"/>
      <c r="FRV134" s="127"/>
      <c r="FRW134" s="127"/>
      <c r="FRX134" s="127"/>
      <c r="FRY134" s="127"/>
      <c r="FRZ134" s="127"/>
      <c r="FSA134" s="127"/>
      <c r="FSB134" s="127"/>
      <c r="FSC134" s="127"/>
      <c r="FSD134" s="127"/>
      <c r="FSE134" s="127"/>
      <c r="FSF134" s="127"/>
      <c r="FSG134" s="127"/>
      <c r="FSH134" s="127"/>
      <c r="FSI134" s="127"/>
      <c r="FSJ134" s="127"/>
      <c r="FSK134" s="127"/>
      <c r="FSL134" s="127"/>
      <c r="FSM134" s="127"/>
      <c r="FSN134" s="127"/>
      <c r="FSO134" s="127"/>
      <c r="FSP134" s="127"/>
      <c r="FSQ134" s="127"/>
      <c r="FSR134" s="127"/>
      <c r="FSS134" s="127"/>
      <c r="FST134" s="127"/>
      <c r="FSU134" s="127"/>
      <c r="FSV134" s="127"/>
      <c r="FSW134" s="127"/>
      <c r="FSX134" s="127"/>
      <c r="FSY134" s="127"/>
      <c r="FSZ134" s="127"/>
      <c r="FTA134" s="127"/>
      <c r="FTB134" s="127"/>
      <c r="FTC134" s="127"/>
      <c r="FTD134" s="127"/>
      <c r="FTE134" s="127"/>
      <c r="FTF134" s="127"/>
      <c r="FTG134" s="127"/>
      <c r="FTH134" s="127"/>
      <c r="FTI134" s="127"/>
      <c r="FTJ134" s="127"/>
      <c r="FTK134" s="127"/>
      <c r="FTL134" s="127"/>
      <c r="FTM134" s="127"/>
      <c r="FTN134" s="127"/>
      <c r="FTO134" s="127"/>
      <c r="FTP134" s="127"/>
      <c r="FTQ134" s="127"/>
      <c r="FTR134" s="127"/>
      <c r="FTS134" s="127"/>
      <c r="FTT134" s="127"/>
      <c r="FTU134" s="127"/>
      <c r="FTV134" s="127"/>
      <c r="FTW134" s="127"/>
      <c r="FTX134" s="127"/>
      <c r="FTY134" s="127"/>
      <c r="FTZ134" s="127"/>
      <c r="FUA134" s="127"/>
      <c r="FUB134" s="127"/>
      <c r="FUC134" s="127"/>
      <c r="FUD134" s="127"/>
      <c r="FUE134" s="127"/>
      <c r="FUF134" s="127"/>
      <c r="FUG134" s="127"/>
      <c r="FUH134" s="127"/>
      <c r="FUI134" s="127"/>
      <c r="FUJ134" s="127"/>
      <c r="FUK134" s="127"/>
      <c r="FUL134" s="127"/>
      <c r="FUM134" s="127"/>
      <c r="FUN134" s="127"/>
      <c r="FUO134" s="127"/>
      <c r="FUP134" s="127"/>
      <c r="FUQ134" s="127"/>
      <c r="FUR134" s="127"/>
      <c r="FUS134" s="127"/>
      <c r="FUT134" s="127"/>
      <c r="FUU134" s="127"/>
      <c r="FUV134" s="127"/>
      <c r="FUW134" s="127"/>
      <c r="FUX134" s="127"/>
      <c r="FUY134" s="127"/>
      <c r="FUZ134" s="127"/>
      <c r="FVA134" s="127"/>
      <c r="FVB134" s="127"/>
      <c r="FVC134" s="127"/>
      <c r="FVD134" s="127"/>
      <c r="FVE134" s="127"/>
      <c r="FVF134" s="127"/>
      <c r="FVG134" s="127"/>
      <c r="FVH134" s="127"/>
      <c r="FVI134" s="127"/>
      <c r="FVJ134" s="127"/>
      <c r="FVK134" s="127"/>
      <c r="FVL134" s="127"/>
      <c r="FVM134" s="127"/>
      <c r="FVN134" s="127"/>
      <c r="FVO134" s="127"/>
      <c r="FVP134" s="127"/>
      <c r="FVQ134" s="127"/>
      <c r="FVR134" s="127"/>
      <c r="FVS134" s="127"/>
      <c r="FVT134" s="127"/>
      <c r="FVU134" s="127"/>
      <c r="FVV134" s="127"/>
      <c r="FVW134" s="127"/>
      <c r="FVX134" s="127"/>
      <c r="FVY134" s="127"/>
      <c r="FVZ134" s="127"/>
      <c r="FWA134" s="127"/>
      <c r="FWB134" s="127"/>
      <c r="FWC134" s="127"/>
      <c r="FWD134" s="127"/>
      <c r="FWE134" s="127"/>
      <c r="FWF134" s="127"/>
      <c r="FWG134" s="127"/>
      <c r="FWH134" s="127"/>
      <c r="FWI134" s="127"/>
      <c r="FWJ134" s="127"/>
      <c r="FWK134" s="127"/>
      <c r="FWL134" s="127"/>
      <c r="FWM134" s="127"/>
      <c r="FWN134" s="127"/>
      <c r="FWO134" s="127"/>
      <c r="FWP134" s="127"/>
      <c r="FWQ134" s="127"/>
      <c r="FWR134" s="127"/>
      <c r="FWS134" s="127"/>
      <c r="FWT134" s="127"/>
      <c r="FWU134" s="127"/>
      <c r="FWV134" s="127"/>
      <c r="FWW134" s="127"/>
      <c r="FWX134" s="127"/>
      <c r="FWY134" s="127"/>
      <c r="FWZ134" s="127"/>
      <c r="FXA134" s="127"/>
      <c r="FXB134" s="127"/>
      <c r="FXC134" s="127"/>
      <c r="FXD134" s="127"/>
      <c r="FXE134" s="127"/>
      <c r="FXF134" s="127"/>
      <c r="FXG134" s="127"/>
      <c r="FXH134" s="127"/>
      <c r="FXI134" s="127"/>
      <c r="FXJ134" s="127"/>
      <c r="FXK134" s="127"/>
      <c r="FXL134" s="127"/>
      <c r="FXM134" s="127"/>
      <c r="FXN134" s="127"/>
      <c r="FXO134" s="127"/>
      <c r="FXP134" s="127"/>
      <c r="FXQ134" s="127"/>
      <c r="FXR134" s="127"/>
      <c r="FXS134" s="127"/>
      <c r="FXT134" s="127"/>
      <c r="FXU134" s="127"/>
      <c r="FXV134" s="127"/>
      <c r="FXW134" s="127"/>
      <c r="FXX134" s="127"/>
      <c r="FXY134" s="127"/>
      <c r="FXZ134" s="127"/>
      <c r="FYA134" s="127"/>
      <c r="FYB134" s="127"/>
      <c r="FYC134" s="127"/>
      <c r="FYD134" s="127"/>
      <c r="FYE134" s="127"/>
      <c r="FYF134" s="127"/>
      <c r="FYG134" s="127"/>
      <c r="FYH134" s="127"/>
      <c r="FYI134" s="127"/>
      <c r="FYJ134" s="127"/>
      <c r="FYK134" s="127"/>
      <c r="FYL134" s="127"/>
      <c r="FYM134" s="127"/>
      <c r="FYN134" s="127"/>
      <c r="FYO134" s="127"/>
      <c r="FYP134" s="127"/>
      <c r="FYQ134" s="127"/>
      <c r="FYR134" s="127"/>
      <c r="FYS134" s="127"/>
      <c r="FYT134" s="127"/>
      <c r="FYU134" s="127"/>
      <c r="FYV134" s="127"/>
      <c r="FYW134" s="127"/>
      <c r="FYX134" s="127"/>
      <c r="FYY134" s="127"/>
      <c r="FYZ134" s="127"/>
      <c r="FZA134" s="127"/>
      <c r="FZB134" s="127"/>
      <c r="FZC134" s="127"/>
      <c r="FZD134" s="127"/>
      <c r="FZE134" s="127"/>
      <c r="FZF134" s="127"/>
      <c r="FZG134" s="127"/>
      <c r="FZH134" s="127"/>
      <c r="FZI134" s="127"/>
      <c r="FZJ134" s="127"/>
      <c r="FZK134" s="127"/>
      <c r="FZL134" s="127"/>
      <c r="FZM134" s="127"/>
      <c r="FZN134" s="127"/>
      <c r="FZO134" s="127"/>
      <c r="FZP134" s="127"/>
      <c r="FZQ134" s="127"/>
      <c r="FZR134" s="127"/>
      <c r="FZS134" s="127"/>
      <c r="FZT134" s="127"/>
      <c r="FZU134" s="127"/>
      <c r="FZV134" s="127"/>
      <c r="FZW134" s="127"/>
      <c r="FZX134" s="127"/>
      <c r="FZY134" s="127"/>
      <c r="FZZ134" s="127"/>
      <c r="GAA134" s="127"/>
      <c r="GAB134" s="127"/>
      <c r="GAC134" s="127"/>
      <c r="GAD134" s="127"/>
      <c r="GAE134" s="127"/>
      <c r="GAF134" s="127"/>
      <c r="GAG134" s="127"/>
      <c r="GAH134" s="127"/>
      <c r="GAI134" s="127"/>
      <c r="GAJ134" s="127"/>
      <c r="GAK134" s="127"/>
      <c r="GAL134" s="127"/>
      <c r="GAM134" s="127"/>
      <c r="GAN134" s="127"/>
      <c r="GAO134" s="127"/>
      <c r="GAP134" s="127"/>
      <c r="GAQ134" s="127"/>
      <c r="GAR134" s="127"/>
      <c r="GAS134" s="127"/>
      <c r="GAT134" s="127"/>
      <c r="GAU134" s="127"/>
      <c r="GAV134" s="127"/>
      <c r="GAW134" s="127"/>
      <c r="GAX134" s="127"/>
      <c r="GAY134" s="127"/>
      <c r="GAZ134" s="127"/>
      <c r="GBA134" s="127"/>
      <c r="GBB134" s="127"/>
      <c r="GBC134" s="127"/>
      <c r="GBD134" s="127"/>
      <c r="GBE134" s="127"/>
      <c r="GBF134" s="127"/>
      <c r="GBG134" s="127"/>
      <c r="GBH134" s="127"/>
      <c r="GBI134" s="127"/>
      <c r="GBJ134" s="127"/>
      <c r="GBK134" s="127"/>
      <c r="GBL134" s="127"/>
      <c r="GBM134" s="127"/>
      <c r="GBN134" s="127"/>
      <c r="GBO134" s="127"/>
      <c r="GBP134" s="127"/>
      <c r="GBQ134" s="127"/>
      <c r="GBR134" s="127"/>
      <c r="GBS134" s="127"/>
      <c r="GBT134" s="127"/>
      <c r="GBU134" s="127"/>
      <c r="GBV134" s="127"/>
      <c r="GBW134" s="127"/>
      <c r="GBX134" s="127"/>
      <c r="GBY134" s="127"/>
      <c r="GBZ134" s="127"/>
      <c r="GCA134" s="127"/>
      <c r="GCB134" s="127"/>
      <c r="GCC134" s="127"/>
      <c r="GCD134" s="127"/>
      <c r="GCE134" s="127"/>
      <c r="GCF134" s="127"/>
      <c r="GCG134" s="127"/>
      <c r="GCH134" s="127"/>
      <c r="GCI134" s="127"/>
      <c r="GCJ134" s="127"/>
      <c r="GCK134" s="127"/>
      <c r="GCL134" s="127"/>
      <c r="GCM134" s="127"/>
      <c r="GCN134" s="127"/>
      <c r="GCO134" s="127"/>
      <c r="GCP134" s="127"/>
      <c r="GCQ134" s="127"/>
      <c r="GCR134" s="127"/>
      <c r="GCS134" s="127"/>
      <c r="GCT134" s="127"/>
      <c r="GCU134" s="127"/>
      <c r="GCV134" s="127"/>
      <c r="GCW134" s="127"/>
      <c r="GCX134" s="127"/>
      <c r="GCY134" s="127"/>
      <c r="GCZ134" s="127"/>
      <c r="GDA134" s="127"/>
      <c r="GDB134" s="127"/>
      <c r="GDC134" s="127"/>
      <c r="GDD134" s="127"/>
      <c r="GDE134" s="127"/>
      <c r="GDF134" s="127"/>
      <c r="GDG134" s="127"/>
      <c r="GDH134" s="127"/>
      <c r="GDI134" s="127"/>
      <c r="GDJ134" s="127"/>
      <c r="GDK134" s="127"/>
      <c r="GDL134" s="127"/>
      <c r="GDM134" s="127"/>
      <c r="GDN134" s="127"/>
      <c r="GDO134" s="127"/>
      <c r="GDP134" s="127"/>
      <c r="GDQ134" s="127"/>
      <c r="GDR134" s="127"/>
      <c r="GDS134" s="127"/>
      <c r="GDT134" s="127"/>
      <c r="GDU134" s="127"/>
      <c r="GDV134" s="127"/>
      <c r="GDW134" s="127"/>
      <c r="GDX134" s="127"/>
      <c r="GDY134" s="127"/>
      <c r="GDZ134" s="127"/>
      <c r="GEA134" s="127"/>
      <c r="GEB134" s="127"/>
      <c r="GEC134" s="127"/>
      <c r="GED134" s="127"/>
      <c r="GEE134" s="127"/>
      <c r="GEF134" s="127"/>
      <c r="GEG134" s="127"/>
      <c r="GEH134" s="127"/>
      <c r="GEI134" s="127"/>
      <c r="GEJ134" s="127"/>
      <c r="GEK134" s="127"/>
      <c r="GEL134" s="127"/>
      <c r="GEM134" s="127"/>
      <c r="GEN134" s="127"/>
      <c r="GEO134" s="127"/>
      <c r="GEP134" s="127"/>
      <c r="GEQ134" s="127"/>
      <c r="GER134" s="127"/>
      <c r="GES134" s="127"/>
      <c r="GET134" s="127"/>
      <c r="GEU134" s="127"/>
      <c r="GEV134" s="127"/>
      <c r="GEW134" s="127"/>
      <c r="GEX134" s="127"/>
      <c r="GEY134" s="127"/>
      <c r="GEZ134" s="127"/>
      <c r="GFA134" s="127"/>
      <c r="GFB134" s="127"/>
      <c r="GFC134" s="127"/>
      <c r="GFD134" s="127"/>
      <c r="GFE134" s="127"/>
      <c r="GFF134" s="127"/>
      <c r="GFG134" s="127"/>
      <c r="GFH134" s="127"/>
      <c r="GFI134" s="127"/>
      <c r="GFJ134" s="127"/>
      <c r="GFK134" s="127"/>
      <c r="GFL134" s="127"/>
      <c r="GFM134" s="127"/>
      <c r="GFN134" s="127"/>
      <c r="GFO134" s="127"/>
      <c r="GFP134" s="127"/>
      <c r="GFQ134" s="127"/>
      <c r="GFR134" s="127"/>
      <c r="GFS134" s="127"/>
      <c r="GFT134" s="127"/>
      <c r="GFU134" s="127"/>
      <c r="GFV134" s="127"/>
      <c r="GFW134" s="127"/>
      <c r="GFX134" s="127"/>
      <c r="GFY134" s="127"/>
      <c r="GFZ134" s="127"/>
      <c r="GGA134" s="127"/>
      <c r="GGB134" s="127"/>
      <c r="GGC134" s="127"/>
      <c r="GGD134" s="127"/>
      <c r="GGE134" s="127"/>
      <c r="GGF134" s="127"/>
      <c r="GGG134" s="127"/>
      <c r="GGH134" s="127"/>
      <c r="GGI134" s="127"/>
      <c r="GGJ134" s="127"/>
      <c r="GGK134" s="127"/>
      <c r="GGL134" s="127"/>
      <c r="GGM134" s="127"/>
      <c r="GGN134" s="127"/>
      <c r="GGO134" s="127"/>
      <c r="GGP134" s="127"/>
      <c r="GGQ134" s="127"/>
      <c r="GGR134" s="127"/>
      <c r="GGS134" s="127"/>
      <c r="GGT134" s="127"/>
      <c r="GGU134" s="127"/>
      <c r="GGV134" s="127"/>
      <c r="GGW134" s="127"/>
      <c r="GGX134" s="127"/>
      <c r="GGY134" s="127"/>
      <c r="GGZ134" s="127"/>
      <c r="GHA134" s="127"/>
      <c r="GHB134" s="127"/>
      <c r="GHC134" s="127"/>
      <c r="GHD134" s="127"/>
      <c r="GHE134" s="127"/>
      <c r="GHF134" s="127"/>
      <c r="GHG134" s="127"/>
      <c r="GHH134" s="127"/>
      <c r="GHI134" s="127"/>
      <c r="GHJ134" s="127"/>
      <c r="GHK134" s="127"/>
      <c r="GHL134" s="127"/>
      <c r="GHM134" s="127"/>
      <c r="GHN134" s="127"/>
      <c r="GHO134" s="127"/>
      <c r="GHP134" s="127"/>
      <c r="GHQ134" s="127"/>
      <c r="GHR134" s="127"/>
      <c r="GHS134" s="127"/>
      <c r="GHT134" s="127"/>
      <c r="GHU134" s="127"/>
      <c r="GHV134" s="127"/>
      <c r="GHW134" s="127"/>
      <c r="GHX134" s="127"/>
      <c r="GHY134" s="127"/>
      <c r="GHZ134" s="127"/>
      <c r="GIA134" s="127"/>
      <c r="GIB134" s="127"/>
      <c r="GIC134" s="127"/>
      <c r="GID134" s="127"/>
      <c r="GIE134" s="127"/>
      <c r="GIF134" s="127"/>
      <c r="GIG134" s="127"/>
      <c r="GIH134" s="127"/>
      <c r="GII134" s="127"/>
      <c r="GIJ134" s="127"/>
      <c r="GIK134" s="127"/>
      <c r="GIL134" s="127"/>
      <c r="GIM134" s="127"/>
      <c r="GIN134" s="127"/>
      <c r="GIO134" s="127"/>
      <c r="GIP134" s="127"/>
      <c r="GIQ134" s="127"/>
      <c r="GIR134" s="127"/>
      <c r="GIS134" s="127"/>
      <c r="GIT134" s="127"/>
      <c r="GIU134" s="127"/>
      <c r="GIV134" s="127"/>
      <c r="GIW134" s="127"/>
      <c r="GIX134" s="127"/>
      <c r="GIY134" s="127"/>
      <c r="GIZ134" s="127"/>
      <c r="GJA134" s="127"/>
      <c r="GJB134" s="127"/>
      <c r="GJC134" s="127"/>
      <c r="GJD134" s="127"/>
      <c r="GJE134" s="127"/>
      <c r="GJF134" s="127"/>
      <c r="GJG134" s="127"/>
      <c r="GJH134" s="127"/>
      <c r="GJI134" s="127"/>
      <c r="GJJ134" s="127"/>
      <c r="GJK134" s="127"/>
      <c r="GJL134" s="127"/>
      <c r="GJM134" s="127"/>
      <c r="GJN134" s="127"/>
      <c r="GJO134" s="127"/>
      <c r="GJP134" s="127"/>
      <c r="GJQ134" s="127"/>
      <c r="GJR134" s="127"/>
      <c r="GJS134" s="127"/>
      <c r="GJT134" s="127"/>
      <c r="GJU134" s="127"/>
      <c r="GJV134" s="127"/>
      <c r="GJW134" s="127"/>
      <c r="GJX134" s="127"/>
      <c r="GJY134" s="127"/>
      <c r="GJZ134" s="127"/>
      <c r="GKA134" s="127"/>
      <c r="GKB134" s="127"/>
      <c r="GKC134" s="127"/>
      <c r="GKD134" s="127"/>
      <c r="GKE134" s="127"/>
      <c r="GKF134" s="127"/>
      <c r="GKG134" s="127"/>
      <c r="GKH134" s="127"/>
      <c r="GKI134" s="127"/>
      <c r="GKJ134" s="127"/>
      <c r="GKK134" s="127"/>
      <c r="GKL134" s="127"/>
      <c r="GKM134" s="127"/>
      <c r="GKN134" s="127"/>
      <c r="GKO134" s="127"/>
      <c r="GKP134" s="127"/>
      <c r="GKQ134" s="127"/>
      <c r="GKR134" s="127"/>
      <c r="GKS134" s="127"/>
      <c r="GKT134" s="127"/>
      <c r="GKU134" s="127"/>
      <c r="GKV134" s="127"/>
      <c r="GKW134" s="127"/>
      <c r="GKX134" s="127"/>
      <c r="GKY134" s="127"/>
      <c r="GKZ134" s="127"/>
      <c r="GLA134" s="127"/>
      <c r="GLB134" s="127"/>
      <c r="GLC134" s="127"/>
      <c r="GLD134" s="127"/>
      <c r="GLE134" s="127"/>
      <c r="GLF134" s="127"/>
      <c r="GLG134" s="127"/>
      <c r="GLH134" s="127"/>
      <c r="GLI134" s="127"/>
      <c r="GLJ134" s="127"/>
      <c r="GLK134" s="127"/>
      <c r="GLL134" s="127"/>
      <c r="GLM134" s="127"/>
      <c r="GLN134" s="127"/>
      <c r="GLO134" s="127"/>
      <c r="GLP134" s="127"/>
      <c r="GLQ134" s="127"/>
      <c r="GLR134" s="127"/>
      <c r="GLS134" s="127"/>
      <c r="GLT134" s="127"/>
      <c r="GLU134" s="127"/>
      <c r="GLV134" s="127"/>
      <c r="GLW134" s="127"/>
      <c r="GLX134" s="127"/>
      <c r="GLY134" s="127"/>
      <c r="GLZ134" s="127"/>
      <c r="GMA134" s="127"/>
      <c r="GMB134" s="127"/>
      <c r="GMC134" s="127"/>
      <c r="GMD134" s="127"/>
      <c r="GME134" s="127"/>
      <c r="GMF134" s="127"/>
      <c r="GMG134" s="127"/>
      <c r="GMH134" s="127"/>
      <c r="GMI134" s="127"/>
      <c r="GMJ134" s="127"/>
      <c r="GMK134" s="127"/>
      <c r="GML134" s="127"/>
      <c r="GMM134" s="127"/>
      <c r="GMN134" s="127"/>
      <c r="GMO134" s="127"/>
      <c r="GMP134" s="127"/>
      <c r="GMQ134" s="127"/>
      <c r="GMR134" s="127"/>
      <c r="GMS134" s="127"/>
      <c r="GMT134" s="127"/>
      <c r="GMU134" s="127"/>
      <c r="GMV134" s="127"/>
      <c r="GMW134" s="127"/>
      <c r="GMX134" s="127"/>
      <c r="GMY134" s="127"/>
      <c r="GMZ134" s="127"/>
      <c r="GNA134" s="127"/>
      <c r="GNB134" s="127"/>
      <c r="GNC134" s="127"/>
      <c r="GND134" s="127"/>
      <c r="GNE134" s="127"/>
      <c r="GNF134" s="127"/>
      <c r="GNG134" s="127"/>
      <c r="GNH134" s="127"/>
      <c r="GNI134" s="127"/>
      <c r="GNJ134" s="127"/>
      <c r="GNK134" s="127"/>
      <c r="GNL134" s="127"/>
      <c r="GNM134" s="127"/>
      <c r="GNN134" s="127"/>
      <c r="GNO134" s="127"/>
      <c r="GNP134" s="127"/>
      <c r="GNQ134" s="127"/>
      <c r="GNR134" s="127"/>
      <c r="GNS134" s="127"/>
      <c r="GNT134" s="127"/>
      <c r="GNU134" s="127"/>
      <c r="GNV134" s="127"/>
      <c r="GNW134" s="127"/>
      <c r="GNX134" s="127"/>
      <c r="GNY134" s="127"/>
      <c r="GNZ134" s="127"/>
      <c r="GOA134" s="127"/>
      <c r="GOB134" s="127"/>
      <c r="GOC134" s="127"/>
      <c r="GOD134" s="127"/>
      <c r="GOE134" s="127"/>
      <c r="GOF134" s="127"/>
      <c r="GOG134" s="127"/>
      <c r="GOH134" s="127"/>
      <c r="GOI134" s="127"/>
      <c r="GOJ134" s="127"/>
      <c r="GOK134" s="127"/>
      <c r="GOL134" s="127"/>
      <c r="GOM134" s="127"/>
      <c r="GON134" s="127"/>
      <c r="GOO134" s="127"/>
      <c r="GOP134" s="127"/>
      <c r="GOQ134" s="127"/>
      <c r="GOR134" s="127"/>
      <c r="GOS134" s="127"/>
      <c r="GOT134" s="127"/>
      <c r="GOU134" s="127"/>
      <c r="GOV134" s="127"/>
      <c r="GOW134" s="127"/>
      <c r="GOX134" s="127"/>
      <c r="GOY134" s="127"/>
      <c r="GOZ134" s="127"/>
      <c r="GPA134" s="127"/>
      <c r="GPB134" s="127"/>
      <c r="GPC134" s="127"/>
      <c r="GPD134" s="127"/>
      <c r="GPE134" s="127"/>
      <c r="GPF134" s="127"/>
      <c r="GPG134" s="127"/>
      <c r="GPH134" s="127"/>
      <c r="GPI134" s="127"/>
      <c r="GPJ134" s="127"/>
      <c r="GPK134" s="127"/>
      <c r="GPL134" s="127"/>
      <c r="GPM134" s="127"/>
      <c r="GPN134" s="127"/>
      <c r="GPO134" s="127"/>
      <c r="GPP134" s="127"/>
      <c r="GPQ134" s="127"/>
      <c r="GPR134" s="127"/>
      <c r="GPS134" s="127"/>
      <c r="GPT134" s="127"/>
      <c r="GPU134" s="127"/>
      <c r="GPV134" s="127"/>
      <c r="GPW134" s="127"/>
      <c r="GPX134" s="127"/>
      <c r="GPY134" s="127"/>
      <c r="GPZ134" s="127"/>
      <c r="GQA134" s="127"/>
      <c r="GQB134" s="127"/>
      <c r="GQC134" s="127"/>
      <c r="GQD134" s="127"/>
      <c r="GQE134" s="127"/>
      <c r="GQF134" s="127"/>
      <c r="GQG134" s="127"/>
      <c r="GQH134" s="127"/>
      <c r="GQI134" s="127"/>
      <c r="GQJ134" s="127"/>
      <c r="GQK134" s="127"/>
      <c r="GQL134" s="127"/>
      <c r="GQM134" s="127"/>
      <c r="GQN134" s="127"/>
      <c r="GQO134" s="127"/>
      <c r="GQP134" s="127"/>
      <c r="GQQ134" s="127"/>
      <c r="GQR134" s="127"/>
      <c r="GQS134" s="127"/>
      <c r="GQT134" s="127"/>
      <c r="GQU134" s="127"/>
      <c r="GQV134" s="127"/>
      <c r="GQW134" s="127"/>
      <c r="GQX134" s="127"/>
      <c r="GQY134" s="127"/>
      <c r="GQZ134" s="127"/>
      <c r="GRA134" s="127"/>
      <c r="GRB134" s="127"/>
      <c r="GRC134" s="127"/>
      <c r="GRD134" s="127"/>
      <c r="GRE134" s="127"/>
      <c r="GRF134" s="127"/>
      <c r="GRG134" s="127"/>
      <c r="GRH134" s="127"/>
      <c r="GRI134" s="127"/>
      <c r="GRJ134" s="127"/>
      <c r="GRK134" s="127"/>
      <c r="GRL134" s="127"/>
      <c r="GRM134" s="127"/>
      <c r="GRN134" s="127"/>
      <c r="GRO134" s="127"/>
      <c r="GRP134" s="127"/>
      <c r="GRQ134" s="127"/>
      <c r="GRR134" s="127"/>
      <c r="GRS134" s="127"/>
      <c r="GRT134" s="127"/>
      <c r="GRU134" s="127"/>
      <c r="GRV134" s="127"/>
      <c r="GRW134" s="127"/>
      <c r="GRX134" s="127"/>
      <c r="GRY134" s="127"/>
      <c r="GRZ134" s="127"/>
      <c r="GSA134" s="127"/>
      <c r="GSB134" s="127"/>
      <c r="GSC134" s="127"/>
      <c r="GSD134" s="127"/>
      <c r="GSE134" s="127"/>
      <c r="GSF134" s="127"/>
      <c r="GSG134" s="127"/>
      <c r="GSH134" s="127"/>
      <c r="GSI134" s="127"/>
      <c r="GSJ134" s="127"/>
      <c r="GSK134" s="127"/>
      <c r="GSL134" s="127"/>
      <c r="GSM134" s="127"/>
      <c r="GSN134" s="127"/>
      <c r="GSO134" s="127"/>
      <c r="GSP134" s="127"/>
      <c r="GSQ134" s="127"/>
      <c r="GSR134" s="127"/>
      <c r="GSS134" s="127"/>
      <c r="GST134" s="127"/>
      <c r="GSU134" s="127"/>
      <c r="GSV134" s="127"/>
      <c r="GSW134" s="127"/>
      <c r="GSX134" s="127"/>
      <c r="GSY134" s="127"/>
      <c r="GSZ134" s="127"/>
      <c r="GTA134" s="127"/>
      <c r="GTB134" s="127"/>
      <c r="GTC134" s="127"/>
      <c r="GTD134" s="127"/>
      <c r="GTE134" s="127"/>
      <c r="GTF134" s="127"/>
      <c r="GTG134" s="127"/>
      <c r="GTH134" s="127"/>
      <c r="GTI134" s="127"/>
      <c r="GTJ134" s="127"/>
      <c r="GTK134" s="127"/>
      <c r="GTL134" s="127"/>
      <c r="GTM134" s="127"/>
      <c r="GTN134" s="127"/>
      <c r="GTO134" s="127"/>
      <c r="GTP134" s="127"/>
      <c r="GTQ134" s="127"/>
      <c r="GTR134" s="127"/>
      <c r="GTS134" s="127"/>
      <c r="GTT134" s="127"/>
      <c r="GTU134" s="127"/>
      <c r="GTV134" s="127"/>
      <c r="GTW134" s="127"/>
      <c r="GTX134" s="127"/>
      <c r="GTY134" s="127"/>
      <c r="GTZ134" s="127"/>
      <c r="GUA134" s="127"/>
      <c r="GUB134" s="127"/>
      <c r="GUC134" s="127"/>
      <c r="GUD134" s="127"/>
      <c r="GUE134" s="127"/>
      <c r="GUF134" s="127"/>
      <c r="GUG134" s="127"/>
      <c r="GUH134" s="127"/>
      <c r="GUI134" s="127"/>
      <c r="GUJ134" s="127"/>
      <c r="GUK134" s="127"/>
      <c r="GUL134" s="127"/>
      <c r="GUM134" s="127"/>
      <c r="GUN134" s="127"/>
      <c r="GUO134" s="127"/>
      <c r="GUP134" s="127"/>
      <c r="GUQ134" s="127"/>
      <c r="GUR134" s="127"/>
      <c r="GUS134" s="127"/>
      <c r="GUT134" s="127"/>
      <c r="GUU134" s="127"/>
      <c r="GUV134" s="127"/>
      <c r="GUW134" s="127"/>
      <c r="GUX134" s="127"/>
      <c r="GUY134" s="127"/>
      <c r="GUZ134" s="127"/>
      <c r="GVA134" s="127"/>
      <c r="GVB134" s="127"/>
      <c r="GVC134" s="127"/>
      <c r="GVD134" s="127"/>
      <c r="GVE134" s="127"/>
      <c r="GVF134" s="127"/>
      <c r="GVG134" s="127"/>
      <c r="GVH134" s="127"/>
      <c r="GVI134" s="127"/>
      <c r="GVJ134" s="127"/>
      <c r="GVK134" s="127"/>
      <c r="GVL134" s="127"/>
      <c r="GVM134" s="127"/>
      <c r="GVN134" s="127"/>
      <c r="GVO134" s="127"/>
      <c r="GVP134" s="127"/>
      <c r="GVQ134" s="127"/>
      <c r="GVR134" s="127"/>
      <c r="GVS134" s="127"/>
      <c r="GVT134" s="127"/>
      <c r="GVU134" s="127"/>
      <c r="GVV134" s="127"/>
      <c r="GVW134" s="127"/>
      <c r="GVX134" s="127"/>
      <c r="GVY134" s="127"/>
      <c r="GVZ134" s="127"/>
      <c r="GWA134" s="127"/>
      <c r="GWB134" s="127"/>
      <c r="GWC134" s="127"/>
      <c r="GWD134" s="127"/>
      <c r="GWE134" s="127"/>
      <c r="GWF134" s="127"/>
      <c r="GWG134" s="127"/>
      <c r="GWH134" s="127"/>
      <c r="GWI134" s="127"/>
      <c r="GWJ134" s="127"/>
      <c r="GWK134" s="127"/>
      <c r="GWL134" s="127"/>
      <c r="GWM134" s="127"/>
      <c r="GWN134" s="127"/>
      <c r="GWO134" s="127"/>
      <c r="GWP134" s="127"/>
      <c r="GWQ134" s="127"/>
      <c r="GWR134" s="127"/>
      <c r="GWS134" s="127"/>
      <c r="GWT134" s="127"/>
      <c r="GWU134" s="127"/>
      <c r="GWV134" s="127"/>
      <c r="GWW134" s="127"/>
      <c r="GWX134" s="127"/>
      <c r="GWY134" s="127"/>
      <c r="GWZ134" s="127"/>
      <c r="GXA134" s="127"/>
      <c r="GXB134" s="127"/>
      <c r="GXC134" s="127"/>
      <c r="GXD134" s="127"/>
      <c r="GXE134" s="127"/>
      <c r="GXF134" s="127"/>
      <c r="GXG134" s="127"/>
      <c r="GXH134" s="127"/>
      <c r="GXI134" s="127"/>
      <c r="GXJ134" s="127"/>
      <c r="GXK134" s="127"/>
      <c r="GXL134" s="127"/>
      <c r="GXM134" s="127"/>
      <c r="GXN134" s="127"/>
      <c r="GXO134" s="127"/>
      <c r="GXP134" s="127"/>
      <c r="GXQ134" s="127"/>
      <c r="GXR134" s="127"/>
      <c r="GXS134" s="127"/>
      <c r="GXT134" s="127"/>
      <c r="GXU134" s="127"/>
      <c r="GXV134" s="127"/>
      <c r="GXW134" s="127"/>
      <c r="GXX134" s="127"/>
      <c r="GXY134" s="127"/>
      <c r="GXZ134" s="127"/>
      <c r="GYA134" s="127"/>
      <c r="GYB134" s="127"/>
      <c r="GYC134" s="127"/>
      <c r="GYD134" s="127"/>
      <c r="GYE134" s="127"/>
      <c r="GYF134" s="127"/>
      <c r="GYG134" s="127"/>
      <c r="GYH134" s="127"/>
      <c r="GYI134" s="127"/>
      <c r="GYJ134" s="127"/>
      <c r="GYK134" s="127"/>
      <c r="GYL134" s="127"/>
      <c r="GYM134" s="127"/>
      <c r="GYN134" s="127"/>
      <c r="GYO134" s="127"/>
      <c r="GYP134" s="127"/>
      <c r="GYQ134" s="127"/>
      <c r="GYR134" s="127"/>
      <c r="GYS134" s="127"/>
      <c r="GYT134" s="127"/>
      <c r="GYU134" s="127"/>
      <c r="GYV134" s="127"/>
      <c r="GYW134" s="127"/>
      <c r="GYX134" s="127"/>
      <c r="GYY134" s="127"/>
      <c r="GYZ134" s="127"/>
      <c r="GZA134" s="127"/>
      <c r="GZB134" s="127"/>
      <c r="GZC134" s="127"/>
      <c r="GZD134" s="127"/>
      <c r="GZE134" s="127"/>
      <c r="GZF134" s="127"/>
      <c r="GZG134" s="127"/>
      <c r="GZH134" s="127"/>
      <c r="GZI134" s="127"/>
      <c r="GZJ134" s="127"/>
      <c r="GZK134" s="127"/>
      <c r="GZL134" s="127"/>
      <c r="GZM134" s="127"/>
      <c r="GZN134" s="127"/>
      <c r="GZO134" s="127"/>
      <c r="GZP134" s="127"/>
      <c r="GZQ134" s="127"/>
      <c r="GZR134" s="127"/>
      <c r="GZS134" s="127"/>
      <c r="GZT134" s="127"/>
      <c r="GZU134" s="127"/>
      <c r="GZV134" s="127"/>
      <c r="GZW134" s="127"/>
      <c r="GZX134" s="127"/>
      <c r="GZY134" s="127"/>
      <c r="GZZ134" s="127"/>
      <c r="HAA134" s="127"/>
      <c r="HAB134" s="127"/>
      <c r="HAC134" s="127"/>
      <c r="HAD134" s="127"/>
      <c r="HAE134" s="127"/>
      <c r="HAF134" s="127"/>
      <c r="HAG134" s="127"/>
      <c r="HAH134" s="127"/>
      <c r="HAI134" s="127"/>
      <c r="HAJ134" s="127"/>
      <c r="HAK134" s="127"/>
      <c r="HAL134" s="127"/>
      <c r="HAM134" s="127"/>
      <c r="HAN134" s="127"/>
      <c r="HAO134" s="127"/>
      <c r="HAP134" s="127"/>
      <c r="HAQ134" s="127"/>
      <c r="HAR134" s="127"/>
      <c r="HAS134" s="127"/>
      <c r="HAT134" s="127"/>
      <c r="HAU134" s="127"/>
      <c r="HAV134" s="127"/>
      <c r="HAW134" s="127"/>
      <c r="HAX134" s="127"/>
      <c r="HAY134" s="127"/>
      <c r="HAZ134" s="127"/>
      <c r="HBA134" s="127"/>
      <c r="HBB134" s="127"/>
      <c r="HBC134" s="127"/>
      <c r="HBD134" s="127"/>
      <c r="HBE134" s="127"/>
      <c r="HBF134" s="127"/>
      <c r="HBG134" s="127"/>
      <c r="HBH134" s="127"/>
      <c r="HBI134" s="127"/>
      <c r="HBJ134" s="127"/>
      <c r="HBK134" s="127"/>
      <c r="HBL134" s="127"/>
      <c r="HBM134" s="127"/>
      <c r="HBN134" s="127"/>
      <c r="HBO134" s="127"/>
      <c r="HBP134" s="127"/>
      <c r="HBQ134" s="127"/>
      <c r="HBR134" s="127"/>
      <c r="HBS134" s="127"/>
      <c r="HBT134" s="127"/>
      <c r="HBU134" s="127"/>
      <c r="HBV134" s="127"/>
      <c r="HBW134" s="127"/>
      <c r="HBX134" s="127"/>
      <c r="HBY134" s="127"/>
      <c r="HBZ134" s="127"/>
      <c r="HCA134" s="127"/>
      <c r="HCB134" s="127"/>
      <c r="HCC134" s="127"/>
      <c r="HCD134" s="127"/>
      <c r="HCE134" s="127"/>
      <c r="HCF134" s="127"/>
      <c r="HCG134" s="127"/>
      <c r="HCH134" s="127"/>
      <c r="HCI134" s="127"/>
      <c r="HCJ134" s="127"/>
      <c r="HCK134" s="127"/>
      <c r="HCL134" s="127"/>
      <c r="HCM134" s="127"/>
      <c r="HCN134" s="127"/>
      <c r="HCO134" s="127"/>
      <c r="HCP134" s="127"/>
      <c r="HCQ134" s="127"/>
      <c r="HCR134" s="127"/>
      <c r="HCS134" s="127"/>
      <c r="HCT134" s="127"/>
      <c r="HCU134" s="127"/>
      <c r="HCV134" s="127"/>
      <c r="HCW134" s="127"/>
      <c r="HCX134" s="127"/>
      <c r="HCY134" s="127"/>
      <c r="HCZ134" s="127"/>
      <c r="HDA134" s="127"/>
      <c r="HDB134" s="127"/>
      <c r="HDC134" s="127"/>
      <c r="HDD134" s="127"/>
      <c r="HDE134" s="127"/>
      <c r="HDF134" s="127"/>
      <c r="HDG134" s="127"/>
      <c r="HDH134" s="127"/>
      <c r="HDI134" s="127"/>
      <c r="HDJ134" s="127"/>
      <c r="HDK134" s="127"/>
      <c r="HDL134" s="127"/>
      <c r="HDM134" s="127"/>
      <c r="HDN134" s="127"/>
      <c r="HDO134" s="127"/>
      <c r="HDP134" s="127"/>
      <c r="HDQ134" s="127"/>
      <c r="HDR134" s="127"/>
      <c r="HDS134" s="127"/>
      <c r="HDT134" s="127"/>
      <c r="HDU134" s="127"/>
      <c r="HDV134" s="127"/>
      <c r="HDW134" s="127"/>
      <c r="HDX134" s="127"/>
      <c r="HDY134" s="127"/>
      <c r="HDZ134" s="127"/>
      <c r="HEA134" s="127"/>
      <c r="HEB134" s="127"/>
      <c r="HEC134" s="127"/>
      <c r="HED134" s="127"/>
      <c r="HEE134" s="127"/>
      <c r="HEF134" s="127"/>
      <c r="HEG134" s="127"/>
      <c r="HEH134" s="127"/>
      <c r="HEI134" s="127"/>
      <c r="HEJ134" s="127"/>
      <c r="HEK134" s="127"/>
      <c r="HEL134" s="127"/>
      <c r="HEM134" s="127"/>
      <c r="HEN134" s="127"/>
      <c r="HEO134" s="127"/>
      <c r="HEP134" s="127"/>
      <c r="HEQ134" s="127"/>
      <c r="HER134" s="127"/>
      <c r="HES134" s="127"/>
      <c r="HET134" s="127"/>
      <c r="HEU134" s="127"/>
      <c r="HEV134" s="127"/>
      <c r="HEW134" s="127"/>
      <c r="HEX134" s="127"/>
      <c r="HEY134" s="127"/>
      <c r="HEZ134" s="127"/>
      <c r="HFA134" s="127"/>
      <c r="HFB134" s="127"/>
      <c r="HFC134" s="127"/>
      <c r="HFD134" s="127"/>
      <c r="HFE134" s="127"/>
      <c r="HFF134" s="127"/>
      <c r="HFG134" s="127"/>
      <c r="HFH134" s="127"/>
      <c r="HFI134" s="127"/>
      <c r="HFJ134" s="127"/>
      <c r="HFK134" s="127"/>
      <c r="HFL134" s="127"/>
      <c r="HFM134" s="127"/>
      <c r="HFN134" s="127"/>
      <c r="HFO134" s="127"/>
      <c r="HFP134" s="127"/>
      <c r="HFQ134" s="127"/>
      <c r="HFR134" s="127"/>
      <c r="HFS134" s="127"/>
      <c r="HFT134" s="127"/>
      <c r="HFU134" s="127"/>
      <c r="HFV134" s="127"/>
      <c r="HFW134" s="127"/>
      <c r="HFX134" s="127"/>
      <c r="HFY134" s="127"/>
      <c r="HFZ134" s="127"/>
      <c r="HGA134" s="127"/>
      <c r="HGB134" s="127"/>
      <c r="HGC134" s="127"/>
      <c r="HGD134" s="127"/>
      <c r="HGE134" s="127"/>
      <c r="HGF134" s="127"/>
      <c r="HGG134" s="127"/>
      <c r="HGH134" s="127"/>
      <c r="HGI134" s="127"/>
      <c r="HGJ134" s="127"/>
      <c r="HGK134" s="127"/>
      <c r="HGL134" s="127"/>
      <c r="HGM134" s="127"/>
      <c r="HGN134" s="127"/>
      <c r="HGO134" s="127"/>
      <c r="HGP134" s="127"/>
      <c r="HGQ134" s="127"/>
      <c r="HGR134" s="127"/>
      <c r="HGS134" s="127"/>
      <c r="HGT134" s="127"/>
      <c r="HGU134" s="127"/>
      <c r="HGV134" s="127"/>
      <c r="HGW134" s="127"/>
      <c r="HGX134" s="127"/>
      <c r="HGY134" s="127"/>
      <c r="HGZ134" s="127"/>
      <c r="HHA134" s="127"/>
      <c r="HHB134" s="127"/>
      <c r="HHC134" s="127"/>
      <c r="HHD134" s="127"/>
      <c r="HHE134" s="127"/>
      <c r="HHF134" s="127"/>
      <c r="HHG134" s="127"/>
      <c r="HHH134" s="127"/>
      <c r="HHI134" s="127"/>
      <c r="HHJ134" s="127"/>
      <c r="HHK134" s="127"/>
      <c r="HHL134" s="127"/>
      <c r="HHM134" s="127"/>
      <c r="HHN134" s="127"/>
      <c r="HHO134" s="127"/>
      <c r="HHP134" s="127"/>
      <c r="HHQ134" s="127"/>
      <c r="HHR134" s="127"/>
      <c r="HHS134" s="127"/>
      <c r="HHT134" s="127"/>
      <c r="HHU134" s="127"/>
      <c r="HHV134" s="127"/>
      <c r="HHW134" s="127"/>
      <c r="HHX134" s="127"/>
      <c r="HHY134" s="127"/>
      <c r="HHZ134" s="127"/>
      <c r="HIA134" s="127"/>
      <c r="HIB134" s="127"/>
      <c r="HIC134" s="127"/>
      <c r="HID134" s="127"/>
      <c r="HIE134" s="127"/>
      <c r="HIF134" s="127"/>
      <c r="HIG134" s="127"/>
      <c r="HIH134" s="127"/>
      <c r="HII134" s="127"/>
      <c r="HIJ134" s="127"/>
      <c r="HIK134" s="127"/>
      <c r="HIL134" s="127"/>
      <c r="HIM134" s="127"/>
      <c r="HIN134" s="127"/>
      <c r="HIO134" s="127"/>
      <c r="HIP134" s="127"/>
      <c r="HIQ134" s="127"/>
      <c r="HIR134" s="127"/>
      <c r="HIS134" s="127"/>
      <c r="HIT134" s="127"/>
      <c r="HIU134" s="127"/>
      <c r="HIV134" s="127"/>
      <c r="HIW134" s="127"/>
      <c r="HIX134" s="127"/>
      <c r="HIY134" s="127"/>
      <c r="HIZ134" s="127"/>
      <c r="HJA134" s="127"/>
      <c r="HJB134" s="127"/>
      <c r="HJC134" s="127"/>
      <c r="HJD134" s="127"/>
      <c r="HJE134" s="127"/>
      <c r="HJF134" s="127"/>
      <c r="HJG134" s="127"/>
      <c r="HJH134" s="127"/>
      <c r="HJI134" s="127"/>
      <c r="HJJ134" s="127"/>
      <c r="HJK134" s="127"/>
      <c r="HJL134" s="127"/>
      <c r="HJM134" s="127"/>
      <c r="HJN134" s="127"/>
      <c r="HJO134" s="127"/>
      <c r="HJP134" s="127"/>
      <c r="HJQ134" s="127"/>
      <c r="HJR134" s="127"/>
      <c r="HJS134" s="127"/>
      <c r="HJT134" s="127"/>
      <c r="HJU134" s="127"/>
      <c r="HJV134" s="127"/>
      <c r="HJW134" s="127"/>
      <c r="HJX134" s="127"/>
      <c r="HJY134" s="127"/>
      <c r="HJZ134" s="127"/>
      <c r="HKA134" s="127"/>
      <c r="HKB134" s="127"/>
      <c r="HKC134" s="127"/>
      <c r="HKD134" s="127"/>
      <c r="HKE134" s="127"/>
      <c r="HKF134" s="127"/>
      <c r="HKG134" s="127"/>
      <c r="HKH134" s="127"/>
      <c r="HKI134" s="127"/>
      <c r="HKJ134" s="127"/>
      <c r="HKK134" s="127"/>
      <c r="HKL134" s="127"/>
      <c r="HKM134" s="127"/>
      <c r="HKN134" s="127"/>
      <c r="HKO134" s="127"/>
      <c r="HKP134" s="127"/>
      <c r="HKQ134" s="127"/>
      <c r="HKR134" s="127"/>
      <c r="HKS134" s="127"/>
      <c r="HKT134" s="127"/>
      <c r="HKU134" s="127"/>
      <c r="HKV134" s="127"/>
      <c r="HKW134" s="127"/>
      <c r="HKX134" s="127"/>
      <c r="HKY134" s="127"/>
      <c r="HKZ134" s="127"/>
      <c r="HLA134" s="127"/>
      <c r="HLB134" s="127"/>
      <c r="HLC134" s="127"/>
      <c r="HLD134" s="127"/>
      <c r="HLE134" s="127"/>
      <c r="HLF134" s="127"/>
      <c r="HLG134" s="127"/>
      <c r="HLH134" s="127"/>
      <c r="HLI134" s="127"/>
      <c r="HLJ134" s="127"/>
      <c r="HLK134" s="127"/>
      <c r="HLL134" s="127"/>
      <c r="HLM134" s="127"/>
      <c r="HLN134" s="127"/>
      <c r="HLO134" s="127"/>
      <c r="HLP134" s="127"/>
      <c r="HLQ134" s="127"/>
      <c r="HLR134" s="127"/>
      <c r="HLS134" s="127"/>
      <c r="HLT134" s="127"/>
      <c r="HLU134" s="127"/>
      <c r="HLV134" s="127"/>
      <c r="HLW134" s="127"/>
      <c r="HLX134" s="127"/>
      <c r="HLY134" s="127"/>
      <c r="HLZ134" s="127"/>
      <c r="HMA134" s="127"/>
      <c r="HMB134" s="127"/>
      <c r="HMC134" s="127"/>
      <c r="HMD134" s="127"/>
      <c r="HME134" s="127"/>
      <c r="HMF134" s="127"/>
      <c r="HMG134" s="127"/>
      <c r="HMH134" s="127"/>
      <c r="HMI134" s="127"/>
      <c r="HMJ134" s="127"/>
      <c r="HMK134" s="127"/>
      <c r="HML134" s="127"/>
      <c r="HMM134" s="127"/>
      <c r="HMN134" s="127"/>
      <c r="HMO134" s="127"/>
      <c r="HMP134" s="127"/>
      <c r="HMQ134" s="127"/>
      <c r="HMR134" s="127"/>
      <c r="HMS134" s="127"/>
      <c r="HMT134" s="127"/>
      <c r="HMU134" s="127"/>
      <c r="HMV134" s="127"/>
      <c r="HMW134" s="127"/>
      <c r="HMX134" s="127"/>
      <c r="HMY134" s="127"/>
      <c r="HMZ134" s="127"/>
      <c r="HNA134" s="127"/>
      <c r="HNB134" s="127"/>
      <c r="HNC134" s="127"/>
      <c r="HND134" s="127"/>
      <c r="HNE134" s="127"/>
      <c r="HNF134" s="127"/>
      <c r="HNG134" s="127"/>
      <c r="HNH134" s="127"/>
      <c r="HNI134" s="127"/>
      <c r="HNJ134" s="127"/>
      <c r="HNK134" s="127"/>
      <c r="HNL134" s="127"/>
      <c r="HNM134" s="127"/>
      <c r="HNN134" s="127"/>
      <c r="HNO134" s="127"/>
      <c r="HNP134" s="127"/>
      <c r="HNQ134" s="127"/>
      <c r="HNR134" s="127"/>
      <c r="HNS134" s="127"/>
      <c r="HNT134" s="127"/>
      <c r="HNU134" s="127"/>
      <c r="HNV134" s="127"/>
      <c r="HNW134" s="127"/>
      <c r="HNX134" s="127"/>
      <c r="HNY134" s="127"/>
      <c r="HNZ134" s="127"/>
      <c r="HOA134" s="127"/>
      <c r="HOB134" s="127"/>
      <c r="HOC134" s="127"/>
      <c r="HOD134" s="127"/>
      <c r="HOE134" s="127"/>
      <c r="HOF134" s="127"/>
      <c r="HOG134" s="127"/>
      <c r="HOH134" s="127"/>
      <c r="HOI134" s="127"/>
      <c r="HOJ134" s="127"/>
      <c r="HOK134" s="127"/>
      <c r="HOL134" s="127"/>
      <c r="HOM134" s="127"/>
      <c r="HON134" s="127"/>
      <c r="HOO134" s="127"/>
      <c r="HOP134" s="127"/>
      <c r="HOQ134" s="127"/>
      <c r="HOR134" s="127"/>
      <c r="HOS134" s="127"/>
      <c r="HOT134" s="127"/>
      <c r="HOU134" s="127"/>
      <c r="HOV134" s="127"/>
      <c r="HOW134" s="127"/>
      <c r="HOX134" s="127"/>
      <c r="HOY134" s="127"/>
      <c r="HOZ134" s="127"/>
      <c r="HPA134" s="127"/>
      <c r="HPB134" s="127"/>
      <c r="HPC134" s="127"/>
      <c r="HPD134" s="127"/>
      <c r="HPE134" s="127"/>
      <c r="HPF134" s="127"/>
      <c r="HPG134" s="127"/>
      <c r="HPH134" s="127"/>
      <c r="HPI134" s="127"/>
      <c r="HPJ134" s="127"/>
      <c r="HPK134" s="127"/>
      <c r="HPL134" s="127"/>
      <c r="HPM134" s="127"/>
      <c r="HPN134" s="127"/>
      <c r="HPO134" s="127"/>
      <c r="HPP134" s="127"/>
      <c r="HPQ134" s="127"/>
      <c r="HPR134" s="127"/>
      <c r="HPS134" s="127"/>
      <c r="HPT134" s="127"/>
      <c r="HPU134" s="127"/>
      <c r="HPV134" s="127"/>
      <c r="HPW134" s="127"/>
      <c r="HPX134" s="127"/>
      <c r="HPY134" s="127"/>
      <c r="HPZ134" s="127"/>
      <c r="HQA134" s="127"/>
      <c r="HQB134" s="127"/>
      <c r="HQC134" s="127"/>
      <c r="HQD134" s="127"/>
      <c r="HQE134" s="127"/>
      <c r="HQF134" s="127"/>
      <c r="HQG134" s="127"/>
      <c r="HQH134" s="127"/>
      <c r="HQI134" s="127"/>
      <c r="HQJ134" s="127"/>
      <c r="HQK134" s="127"/>
      <c r="HQL134" s="127"/>
      <c r="HQM134" s="127"/>
      <c r="HQN134" s="127"/>
      <c r="HQO134" s="127"/>
      <c r="HQP134" s="127"/>
      <c r="HQQ134" s="127"/>
      <c r="HQR134" s="127"/>
      <c r="HQS134" s="127"/>
      <c r="HQT134" s="127"/>
      <c r="HQU134" s="127"/>
      <c r="HQV134" s="127"/>
      <c r="HQW134" s="127"/>
      <c r="HQX134" s="127"/>
      <c r="HQY134" s="127"/>
      <c r="HQZ134" s="127"/>
      <c r="HRA134" s="127"/>
      <c r="HRB134" s="127"/>
      <c r="HRC134" s="127"/>
      <c r="HRD134" s="127"/>
      <c r="HRE134" s="127"/>
      <c r="HRF134" s="127"/>
      <c r="HRG134" s="127"/>
      <c r="HRH134" s="127"/>
      <c r="HRI134" s="127"/>
      <c r="HRJ134" s="127"/>
      <c r="HRK134" s="127"/>
      <c r="HRL134" s="127"/>
      <c r="HRM134" s="127"/>
      <c r="HRN134" s="127"/>
      <c r="HRO134" s="127"/>
      <c r="HRP134" s="127"/>
      <c r="HRQ134" s="127"/>
      <c r="HRR134" s="127"/>
      <c r="HRS134" s="127"/>
      <c r="HRT134" s="127"/>
      <c r="HRU134" s="127"/>
      <c r="HRV134" s="127"/>
      <c r="HRW134" s="127"/>
      <c r="HRX134" s="127"/>
      <c r="HRY134" s="127"/>
      <c r="HRZ134" s="127"/>
      <c r="HSA134" s="127"/>
      <c r="HSB134" s="127"/>
      <c r="HSC134" s="127"/>
      <c r="HSD134" s="127"/>
      <c r="HSE134" s="127"/>
      <c r="HSF134" s="127"/>
      <c r="HSG134" s="127"/>
      <c r="HSH134" s="127"/>
      <c r="HSI134" s="127"/>
      <c r="HSJ134" s="127"/>
      <c r="HSK134" s="127"/>
      <c r="HSL134" s="127"/>
      <c r="HSM134" s="127"/>
      <c r="HSN134" s="127"/>
      <c r="HSO134" s="127"/>
      <c r="HSP134" s="127"/>
      <c r="HSQ134" s="127"/>
      <c r="HSR134" s="127"/>
      <c r="HSS134" s="127"/>
      <c r="HST134" s="127"/>
      <c r="HSU134" s="127"/>
      <c r="HSV134" s="127"/>
      <c r="HSW134" s="127"/>
      <c r="HSX134" s="127"/>
      <c r="HSY134" s="127"/>
      <c r="HSZ134" s="127"/>
      <c r="HTA134" s="127"/>
      <c r="HTB134" s="127"/>
      <c r="HTC134" s="127"/>
      <c r="HTD134" s="127"/>
      <c r="HTE134" s="127"/>
      <c r="HTF134" s="127"/>
      <c r="HTG134" s="127"/>
      <c r="HTH134" s="127"/>
      <c r="HTI134" s="127"/>
      <c r="HTJ134" s="127"/>
      <c r="HTK134" s="127"/>
      <c r="HTL134" s="127"/>
      <c r="HTM134" s="127"/>
      <c r="HTN134" s="127"/>
      <c r="HTO134" s="127"/>
      <c r="HTP134" s="127"/>
      <c r="HTQ134" s="127"/>
      <c r="HTR134" s="127"/>
      <c r="HTS134" s="127"/>
      <c r="HTT134" s="127"/>
      <c r="HTU134" s="127"/>
      <c r="HTV134" s="127"/>
      <c r="HTW134" s="127"/>
      <c r="HTX134" s="127"/>
      <c r="HTY134" s="127"/>
      <c r="HTZ134" s="127"/>
      <c r="HUA134" s="127"/>
      <c r="HUB134" s="127"/>
      <c r="HUC134" s="127"/>
      <c r="HUD134" s="127"/>
      <c r="HUE134" s="127"/>
      <c r="HUF134" s="127"/>
      <c r="HUG134" s="127"/>
      <c r="HUH134" s="127"/>
      <c r="HUI134" s="127"/>
      <c r="HUJ134" s="127"/>
      <c r="HUK134" s="127"/>
      <c r="HUL134" s="127"/>
      <c r="HUM134" s="127"/>
      <c r="HUN134" s="127"/>
      <c r="HUO134" s="127"/>
      <c r="HUP134" s="127"/>
      <c r="HUQ134" s="127"/>
      <c r="HUR134" s="127"/>
      <c r="HUS134" s="127"/>
      <c r="HUT134" s="127"/>
      <c r="HUU134" s="127"/>
      <c r="HUV134" s="127"/>
      <c r="HUW134" s="127"/>
      <c r="HUX134" s="127"/>
      <c r="HUY134" s="127"/>
      <c r="HUZ134" s="127"/>
      <c r="HVA134" s="127"/>
      <c r="HVB134" s="127"/>
      <c r="HVC134" s="127"/>
      <c r="HVD134" s="127"/>
      <c r="HVE134" s="127"/>
      <c r="HVF134" s="127"/>
      <c r="HVG134" s="127"/>
      <c r="HVH134" s="127"/>
      <c r="HVI134" s="127"/>
      <c r="HVJ134" s="127"/>
      <c r="HVK134" s="127"/>
      <c r="HVL134" s="127"/>
      <c r="HVM134" s="127"/>
      <c r="HVN134" s="127"/>
      <c r="HVO134" s="127"/>
      <c r="HVP134" s="127"/>
      <c r="HVQ134" s="127"/>
      <c r="HVR134" s="127"/>
      <c r="HVS134" s="127"/>
      <c r="HVT134" s="127"/>
      <c r="HVU134" s="127"/>
      <c r="HVV134" s="127"/>
      <c r="HVW134" s="127"/>
      <c r="HVX134" s="127"/>
      <c r="HVY134" s="127"/>
      <c r="HVZ134" s="127"/>
      <c r="HWA134" s="127"/>
      <c r="HWB134" s="127"/>
      <c r="HWC134" s="127"/>
      <c r="HWD134" s="127"/>
      <c r="HWE134" s="127"/>
      <c r="HWF134" s="127"/>
      <c r="HWG134" s="127"/>
      <c r="HWH134" s="127"/>
      <c r="HWI134" s="127"/>
      <c r="HWJ134" s="127"/>
      <c r="HWK134" s="127"/>
      <c r="HWL134" s="127"/>
      <c r="HWM134" s="127"/>
      <c r="HWN134" s="127"/>
      <c r="HWO134" s="127"/>
      <c r="HWP134" s="127"/>
      <c r="HWQ134" s="127"/>
      <c r="HWR134" s="127"/>
      <c r="HWS134" s="127"/>
      <c r="HWT134" s="127"/>
      <c r="HWU134" s="127"/>
      <c r="HWV134" s="127"/>
      <c r="HWW134" s="127"/>
      <c r="HWX134" s="127"/>
      <c r="HWY134" s="127"/>
      <c r="HWZ134" s="127"/>
      <c r="HXA134" s="127"/>
      <c r="HXB134" s="127"/>
      <c r="HXC134" s="127"/>
      <c r="HXD134" s="127"/>
      <c r="HXE134" s="127"/>
      <c r="HXF134" s="127"/>
      <c r="HXG134" s="127"/>
      <c r="HXH134" s="127"/>
      <c r="HXI134" s="127"/>
      <c r="HXJ134" s="127"/>
      <c r="HXK134" s="127"/>
      <c r="HXL134" s="127"/>
      <c r="HXM134" s="127"/>
      <c r="HXN134" s="127"/>
      <c r="HXO134" s="127"/>
      <c r="HXP134" s="127"/>
      <c r="HXQ134" s="127"/>
      <c r="HXR134" s="127"/>
      <c r="HXS134" s="127"/>
      <c r="HXT134" s="127"/>
      <c r="HXU134" s="127"/>
      <c r="HXV134" s="127"/>
      <c r="HXW134" s="127"/>
      <c r="HXX134" s="127"/>
      <c r="HXY134" s="127"/>
      <c r="HXZ134" s="127"/>
      <c r="HYA134" s="127"/>
      <c r="HYB134" s="127"/>
      <c r="HYC134" s="127"/>
      <c r="HYD134" s="127"/>
      <c r="HYE134" s="127"/>
      <c r="HYF134" s="127"/>
      <c r="HYG134" s="127"/>
      <c r="HYH134" s="127"/>
      <c r="HYI134" s="127"/>
      <c r="HYJ134" s="127"/>
      <c r="HYK134" s="127"/>
      <c r="HYL134" s="127"/>
      <c r="HYM134" s="127"/>
      <c r="HYN134" s="127"/>
      <c r="HYO134" s="127"/>
      <c r="HYP134" s="127"/>
      <c r="HYQ134" s="127"/>
      <c r="HYR134" s="127"/>
      <c r="HYS134" s="127"/>
      <c r="HYT134" s="127"/>
      <c r="HYU134" s="127"/>
      <c r="HYV134" s="127"/>
      <c r="HYW134" s="127"/>
      <c r="HYX134" s="127"/>
      <c r="HYY134" s="127"/>
      <c r="HYZ134" s="127"/>
      <c r="HZA134" s="127"/>
      <c r="HZB134" s="127"/>
      <c r="HZC134" s="127"/>
      <c r="HZD134" s="127"/>
      <c r="HZE134" s="127"/>
      <c r="HZF134" s="127"/>
      <c r="HZG134" s="127"/>
      <c r="HZH134" s="127"/>
      <c r="HZI134" s="127"/>
      <c r="HZJ134" s="127"/>
      <c r="HZK134" s="127"/>
      <c r="HZL134" s="127"/>
      <c r="HZM134" s="127"/>
      <c r="HZN134" s="127"/>
      <c r="HZO134" s="127"/>
      <c r="HZP134" s="127"/>
      <c r="HZQ134" s="127"/>
      <c r="HZR134" s="127"/>
      <c r="HZS134" s="127"/>
      <c r="HZT134" s="127"/>
      <c r="HZU134" s="127"/>
      <c r="HZV134" s="127"/>
      <c r="HZW134" s="127"/>
      <c r="HZX134" s="127"/>
      <c r="HZY134" s="127"/>
      <c r="HZZ134" s="127"/>
      <c r="IAA134" s="127"/>
      <c r="IAB134" s="127"/>
      <c r="IAC134" s="127"/>
      <c r="IAD134" s="127"/>
      <c r="IAE134" s="127"/>
      <c r="IAF134" s="127"/>
      <c r="IAG134" s="127"/>
      <c r="IAH134" s="127"/>
      <c r="IAI134" s="127"/>
      <c r="IAJ134" s="127"/>
      <c r="IAK134" s="127"/>
      <c r="IAL134" s="127"/>
      <c r="IAM134" s="127"/>
      <c r="IAN134" s="127"/>
      <c r="IAO134" s="127"/>
      <c r="IAP134" s="127"/>
      <c r="IAQ134" s="127"/>
      <c r="IAR134" s="127"/>
      <c r="IAS134" s="127"/>
      <c r="IAT134" s="127"/>
      <c r="IAU134" s="127"/>
      <c r="IAV134" s="127"/>
      <c r="IAW134" s="127"/>
      <c r="IAX134" s="127"/>
      <c r="IAY134" s="127"/>
      <c r="IAZ134" s="127"/>
      <c r="IBA134" s="127"/>
      <c r="IBB134" s="127"/>
      <c r="IBC134" s="127"/>
      <c r="IBD134" s="127"/>
      <c r="IBE134" s="127"/>
      <c r="IBF134" s="127"/>
      <c r="IBG134" s="127"/>
      <c r="IBH134" s="127"/>
      <c r="IBI134" s="127"/>
      <c r="IBJ134" s="127"/>
      <c r="IBK134" s="127"/>
      <c r="IBL134" s="127"/>
      <c r="IBM134" s="127"/>
      <c r="IBN134" s="127"/>
      <c r="IBO134" s="127"/>
      <c r="IBP134" s="127"/>
      <c r="IBQ134" s="127"/>
      <c r="IBR134" s="127"/>
      <c r="IBS134" s="127"/>
      <c r="IBT134" s="127"/>
      <c r="IBU134" s="127"/>
      <c r="IBV134" s="127"/>
      <c r="IBW134" s="127"/>
      <c r="IBX134" s="127"/>
      <c r="IBY134" s="127"/>
      <c r="IBZ134" s="127"/>
      <c r="ICA134" s="127"/>
      <c r="ICB134" s="127"/>
      <c r="ICC134" s="127"/>
      <c r="ICD134" s="127"/>
      <c r="ICE134" s="127"/>
      <c r="ICF134" s="127"/>
      <c r="ICG134" s="127"/>
      <c r="ICH134" s="127"/>
      <c r="ICI134" s="127"/>
      <c r="ICJ134" s="127"/>
      <c r="ICK134" s="127"/>
      <c r="ICL134" s="127"/>
      <c r="ICM134" s="127"/>
      <c r="ICN134" s="127"/>
      <c r="ICO134" s="127"/>
      <c r="ICP134" s="127"/>
      <c r="ICQ134" s="127"/>
      <c r="ICR134" s="127"/>
      <c r="ICS134" s="127"/>
      <c r="ICT134" s="127"/>
      <c r="ICU134" s="127"/>
      <c r="ICV134" s="127"/>
      <c r="ICW134" s="127"/>
      <c r="ICX134" s="127"/>
      <c r="ICY134" s="127"/>
      <c r="ICZ134" s="127"/>
      <c r="IDA134" s="127"/>
      <c r="IDB134" s="127"/>
      <c r="IDC134" s="127"/>
      <c r="IDD134" s="127"/>
      <c r="IDE134" s="127"/>
      <c r="IDF134" s="127"/>
      <c r="IDG134" s="127"/>
      <c r="IDH134" s="127"/>
      <c r="IDI134" s="127"/>
      <c r="IDJ134" s="127"/>
      <c r="IDK134" s="127"/>
      <c r="IDL134" s="127"/>
      <c r="IDM134" s="127"/>
      <c r="IDN134" s="127"/>
      <c r="IDO134" s="127"/>
      <c r="IDP134" s="127"/>
      <c r="IDQ134" s="127"/>
      <c r="IDR134" s="127"/>
      <c r="IDS134" s="127"/>
      <c r="IDT134" s="127"/>
      <c r="IDU134" s="127"/>
      <c r="IDV134" s="127"/>
      <c r="IDW134" s="127"/>
      <c r="IDX134" s="127"/>
      <c r="IDY134" s="127"/>
      <c r="IDZ134" s="127"/>
      <c r="IEA134" s="127"/>
      <c r="IEB134" s="127"/>
      <c r="IEC134" s="127"/>
      <c r="IED134" s="127"/>
      <c r="IEE134" s="127"/>
      <c r="IEF134" s="127"/>
      <c r="IEG134" s="127"/>
      <c r="IEH134" s="127"/>
      <c r="IEI134" s="127"/>
      <c r="IEJ134" s="127"/>
      <c r="IEK134" s="127"/>
      <c r="IEL134" s="127"/>
      <c r="IEM134" s="127"/>
      <c r="IEN134" s="127"/>
      <c r="IEO134" s="127"/>
      <c r="IEP134" s="127"/>
      <c r="IEQ134" s="127"/>
      <c r="IER134" s="127"/>
      <c r="IES134" s="127"/>
      <c r="IET134" s="127"/>
      <c r="IEU134" s="127"/>
      <c r="IEV134" s="127"/>
      <c r="IEW134" s="127"/>
      <c r="IEX134" s="127"/>
      <c r="IEY134" s="127"/>
      <c r="IEZ134" s="127"/>
      <c r="IFA134" s="127"/>
      <c r="IFB134" s="127"/>
      <c r="IFC134" s="127"/>
      <c r="IFD134" s="127"/>
      <c r="IFE134" s="127"/>
      <c r="IFF134" s="127"/>
      <c r="IFG134" s="127"/>
      <c r="IFH134" s="127"/>
      <c r="IFI134" s="127"/>
      <c r="IFJ134" s="127"/>
      <c r="IFK134" s="127"/>
      <c r="IFL134" s="127"/>
      <c r="IFM134" s="127"/>
      <c r="IFN134" s="127"/>
      <c r="IFO134" s="127"/>
      <c r="IFP134" s="127"/>
      <c r="IFQ134" s="127"/>
      <c r="IFR134" s="127"/>
      <c r="IFS134" s="127"/>
      <c r="IFT134" s="127"/>
      <c r="IFU134" s="127"/>
      <c r="IFV134" s="127"/>
      <c r="IFW134" s="127"/>
      <c r="IFX134" s="127"/>
      <c r="IFY134" s="127"/>
      <c r="IFZ134" s="127"/>
      <c r="IGA134" s="127"/>
      <c r="IGB134" s="127"/>
      <c r="IGC134" s="127"/>
      <c r="IGD134" s="127"/>
      <c r="IGE134" s="127"/>
      <c r="IGF134" s="127"/>
      <c r="IGG134" s="127"/>
      <c r="IGH134" s="127"/>
      <c r="IGI134" s="127"/>
      <c r="IGJ134" s="127"/>
      <c r="IGK134" s="127"/>
      <c r="IGL134" s="127"/>
      <c r="IGM134" s="127"/>
      <c r="IGN134" s="127"/>
      <c r="IGO134" s="127"/>
      <c r="IGP134" s="127"/>
      <c r="IGQ134" s="127"/>
      <c r="IGR134" s="127"/>
      <c r="IGS134" s="127"/>
      <c r="IGT134" s="127"/>
      <c r="IGU134" s="127"/>
      <c r="IGV134" s="127"/>
      <c r="IGW134" s="127"/>
      <c r="IGX134" s="127"/>
      <c r="IGY134" s="127"/>
      <c r="IGZ134" s="127"/>
      <c r="IHA134" s="127"/>
      <c r="IHB134" s="127"/>
      <c r="IHC134" s="127"/>
      <c r="IHD134" s="127"/>
      <c r="IHE134" s="127"/>
      <c r="IHF134" s="127"/>
      <c r="IHG134" s="127"/>
      <c r="IHH134" s="127"/>
      <c r="IHI134" s="127"/>
      <c r="IHJ134" s="127"/>
      <c r="IHK134" s="127"/>
      <c r="IHL134" s="127"/>
      <c r="IHM134" s="127"/>
      <c r="IHN134" s="127"/>
      <c r="IHO134" s="127"/>
      <c r="IHP134" s="127"/>
      <c r="IHQ134" s="127"/>
      <c r="IHR134" s="127"/>
      <c r="IHS134" s="127"/>
      <c r="IHT134" s="127"/>
      <c r="IHU134" s="127"/>
      <c r="IHV134" s="127"/>
      <c r="IHW134" s="127"/>
      <c r="IHX134" s="127"/>
      <c r="IHY134" s="127"/>
      <c r="IHZ134" s="127"/>
      <c r="IIA134" s="127"/>
      <c r="IIB134" s="127"/>
      <c r="IIC134" s="127"/>
      <c r="IID134" s="127"/>
      <c r="IIE134" s="127"/>
      <c r="IIF134" s="127"/>
      <c r="IIG134" s="127"/>
      <c r="IIH134" s="127"/>
      <c r="III134" s="127"/>
      <c r="IIJ134" s="127"/>
      <c r="IIK134" s="127"/>
      <c r="IIL134" s="127"/>
      <c r="IIM134" s="127"/>
      <c r="IIN134" s="127"/>
      <c r="IIO134" s="127"/>
      <c r="IIP134" s="127"/>
      <c r="IIQ134" s="127"/>
      <c r="IIR134" s="127"/>
      <c r="IIS134" s="127"/>
      <c r="IIT134" s="127"/>
      <c r="IIU134" s="127"/>
      <c r="IIV134" s="127"/>
      <c r="IIW134" s="127"/>
      <c r="IIX134" s="127"/>
      <c r="IIY134" s="127"/>
      <c r="IIZ134" s="127"/>
      <c r="IJA134" s="127"/>
      <c r="IJB134" s="127"/>
      <c r="IJC134" s="127"/>
      <c r="IJD134" s="127"/>
      <c r="IJE134" s="127"/>
      <c r="IJF134" s="127"/>
      <c r="IJG134" s="127"/>
      <c r="IJH134" s="127"/>
      <c r="IJI134" s="127"/>
      <c r="IJJ134" s="127"/>
      <c r="IJK134" s="127"/>
      <c r="IJL134" s="127"/>
      <c r="IJM134" s="127"/>
      <c r="IJN134" s="127"/>
      <c r="IJO134" s="127"/>
      <c r="IJP134" s="127"/>
      <c r="IJQ134" s="127"/>
      <c r="IJR134" s="127"/>
      <c r="IJS134" s="127"/>
      <c r="IJT134" s="127"/>
      <c r="IJU134" s="127"/>
      <c r="IJV134" s="127"/>
      <c r="IJW134" s="127"/>
      <c r="IJX134" s="127"/>
      <c r="IJY134" s="127"/>
      <c r="IJZ134" s="127"/>
      <c r="IKA134" s="127"/>
      <c r="IKB134" s="127"/>
      <c r="IKC134" s="127"/>
      <c r="IKD134" s="127"/>
      <c r="IKE134" s="127"/>
      <c r="IKF134" s="127"/>
      <c r="IKG134" s="127"/>
      <c r="IKH134" s="127"/>
      <c r="IKI134" s="127"/>
      <c r="IKJ134" s="127"/>
      <c r="IKK134" s="127"/>
      <c r="IKL134" s="127"/>
      <c r="IKM134" s="127"/>
      <c r="IKN134" s="127"/>
      <c r="IKO134" s="127"/>
      <c r="IKP134" s="127"/>
      <c r="IKQ134" s="127"/>
      <c r="IKR134" s="127"/>
      <c r="IKS134" s="127"/>
      <c r="IKT134" s="127"/>
      <c r="IKU134" s="127"/>
      <c r="IKV134" s="127"/>
      <c r="IKW134" s="127"/>
      <c r="IKX134" s="127"/>
      <c r="IKY134" s="127"/>
      <c r="IKZ134" s="127"/>
      <c r="ILA134" s="127"/>
      <c r="ILB134" s="127"/>
      <c r="ILC134" s="127"/>
      <c r="ILD134" s="127"/>
      <c r="ILE134" s="127"/>
      <c r="ILF134" s="127"/>
      <c r="ILG134" s="127"/>
      <c r="ILH134" s="127"/>
      <c r="ILI134" s="127"/>
      <c r="ILJ134" s="127"/>
      <c r="ILK134" s="127"/>
      <c r="ILL134" s="127"/>
      <c r="ILM134" s="127"/>
      <c r="ILN134" s="127"/>
      <c r="ILO134" s="127"/>
      <c r="ILP134" s="127"/>
      <c r="ILQ134" s="127"/>
      <c r="ILR134" s="127"/>
      <c r="ILS134" s="127"/>
      <c r="ILT134" s="127"/>
      <c r="ILU134" s="127"/>
      <c r="ILV134" s="127"/>
      <c r="ILW134" s="127"/>
      <c r="ILX134" s="127"/>
      <c r="ILY134" s="127"/>
      <c r="ILZ134" s="127"/>
      <c r="IMA134" s="127"/>
      <c r="IMB134" s="127"/>
      <c r="IMC134" s="127"/>
      <c r="IMD134" s="127"/>
      <c r="IME134" s="127"/>
      <c r="IMF134" s="127"/>
      <c r="IMG134" s="127"/>
      <c r="IMH134" s="127"/>
      <c r="IMI134" s="127"/>
      <c r="IMJ134" s="127"/>
      <c r="IMK134" s="127"/>
      <c r="IML134" s="127"/>
      <c r="IMM134" s="127"/>
      <c r="IMN134" s="127"/>
      <c r="IMO134" s="127"/>
      <c r="IMP134" s="127"/>
      <c r="IMQ134" s="127"/>
      <c r="IMR134" s="127"/>
      <c r="IMS134" s="127"/>
      <c r="IMT134" s="127"/>
      <c r="IMU134" s="127"/>
      <c r="IMV134" s="127"/>
      <c r="IMW134" s="127"/>
      <c r="IMX134" s="127"/>
      <c r="IMY134" s="127"/>
      <c r="IMZ134" s="127"/>
      <c r="INA134" s="127"/>
      <c r="INB134" s="127"/>
      <c r="INC134" s="127"/>
      <c r="IND134" s="127"/>
      <c r="INE134" s="127"/>
      <c r="INF134" s="127"/>
      <c r="ING134" s="127"/>
      <c r="INH134" s="127"/>
      <c r="INI134" s="127"/>
      <c r="INJ134" s="127"/>
      <c r="INK134" s="127"/>
      <c r="INL134" s="127"/>
      <c r="INM134" s="127"/>
      <c r="INN134" s="127"/>
      <c r="INO134" s="127"/>
      <c r="INP134" s="127"/>
      <c r="INQ134" s="127"/>
      <c r="INR134" s="127"/>
      <c r="INS134" s="127"/>
      <c r="INT134" s="127"/>
      <c r="INU134" s="127"/>
      <c r="INV134" s="127"/>
      <c r="INW134" s="127"/>
      <c r="INX134" s="127"/>
      <c r="INY134" s="127"/>
      <c r="INZ134" s="127"/>
      <c r="IOA134" s="127"/>
      <c r="IOB134" s="127"/>
      <c r="IOC134" s="127"/>
      <c r="IOD134" s="127"/>
      <c r="IOE134" s="127"/>
      <c r="IOF134" s="127"/>
      <c r="IOG134" s="127"/>
      <c r="IOH134" s="127"/>
      <c r="IOI134" s="127"/>
      <c r="IOJ134" s="127"/>
      <c r="IOK134" s="127"/>
      <c r="IOL134" s="127"/>
      <c r="IOM134" s="127"/>
      <c r="ION134" s="127"/>
      <c r="IOO134" s="127"/>
      <c r="IOP134" s="127"/>
      <c r="IOQ134" s="127"/>
      <c r="IOR134" s="127"/>
      <c r="IOS134" s="127"/>
      <c r="IOT134" s="127"/>
      <c r="IOU134" s="127"/>
      <c r="IOV134" s="127"/>
      <c r="IOW134" s="127"/>
      <c r="IOX134" s="127"/>
      <c r="IOY134" s="127"/>
      <c r="IOZ134" s="127"/>
      <c r="IPA134" s="127"/>
      <c r="IPB134" s="127"/>
      <c r="IPC134" s="127"/>
      <c r="IPD134" s="127"/>
      <c r="IPE134" s="127"/>
      <c r="IPF134" s="127"/>
      <c r="IPG134" s="127"/>
      <c r="IPH134" s="127"/>
      <c r="IPI134" s="127"/>
      <c r="IPJ134" s="127"/>
      <c r="IPK134" s="127"/>
      <c r="IPL134" s="127"/>
      <c r="IPM134" s="127"/>
      <c r="IPN134" s="127"/>
      <c r="IPO134" s="127"/>
      <c r="IPP134" s="127"/>
      <c r="IPQ134" s="127"/>
      <c r="IPR134" s="127"/>
      <c r="IPS134" s="127"/>
      <c r="IPT134" s="127"/>
      <c r="IPU134" s="127"/>
      <c r="IPV134" s="127"/>
      <c r="IPW134" s="127"/>
      <c r="IPX134" s="127"/>
      <c r="IPY134" s="127"/>
      <c r="IPZ134" s="127"/>
      <c r="IQA134" s="127"/>
      <c r="IQB134" s="127"/>
      <c r="IQC134" s="127"/>
      <c r="IQD134" s="127"/>
      <c r="IQE134" s="127"/>
      <c r="IQF134" s="127"/>
      <c r="IQG134" s="127"/>
      <c r="IQH134" s="127"/>
      <c r="IQI134" s="127"/>
      <c r="IQJ134" s="127"/>
      <c r="IQK134" s="127"/>
      <c r="IQL134" s="127"/>
      <c r="IQM134" s="127"/>
      <c r="IQN134" s="127"/>
      <c r="IQO134" s="127"/>
      <c r="IQP134" s="127"/>
      <c r="IQQ134" s="127"/>
      <c r="IQR134" s="127"/>
      <c r="IQS134" s="127"/>
      <c r="IQT134" s="127"/>
      <c r="IQU134" s="127"/>
      <c r="IQV134" s="127"/>
      <c r="IQW134" s="127"/>
      <c r="IQX134" s="127"/>
      <c r="IQY134" s="127"/>
      <c r="IQZ134" s="127"/>
      <c r="IRA134" s="127"/>
      <c r="IRB134" s="127"/>
      <c r="IRC134" s="127"/>
      <c r="IRD134" s="127"/>
      <c r="IRE134" s="127"/>
      <c r="IRF134" s="127"/>
      <c r="IRG134" s="127"/>
      <c r="IRH134" s="127"/>
      <c r="IRI134" s="127"/>
      <c r="IRJ134" s="127"/>
      <c r="IRK134" s="127"/>
      <c r="IRL134" s="127"/>
      <c r="IRM134" s="127"/>
      <c r="IRN134" s="127"/>
      <c r="IRO134" s="127"/>
      <c r="IRP134" s="127"/>
      <c r="IRQ134" s="127"/>
      <c r="IRR134" s="127"/>
      <c r="IRS134" s="127"/>
      <c r="IRT134" s="127"/>
      <c r="IRU134" s="127"/>
      <c r="IRV134" s="127"/>
      <c r="IRW134" s="127"/>
      <c r="IRX134" s="127"/>
      <c r="IRY134" s="127"/>
      <c r="IRZ134" s="127"/>
      <c r="ISA134" s="127"/>
      <c r="ISB134" s="127"/>
      <c r="ISC134" s="127"/>
      <c r="ISD134" s="127"/>
      <c r="ISE134" s="127"/>
      <c r="ISF134" s="127"/>
      <c r="ISG134" s="127"/>
      <c r="ISH134" s="127"/>
      <c r="ISI134" s="127"/>
      <c r="ISJ134" s="127"/>
      <c r="ISK134" s="127"/>
      <c r="ISL134" s="127"/>
      <c r="ISM134" s="127"/>
      <c r="ISN134" s="127"/>
      <c r="ISO134" s="127"/>
      <c r="ISP134" s="127"/>
      <c r="ISQ134" s="127"/>
      <c r="ISR134" s="127"/>
      <c r="ISS134" s="127"/>
      <c r="IST134" s="127"/>
      <c r="ISU134" s="127"/>
      <c r="ISV134" s="127"/>
      <c r="ISW134" s="127"/>
      <c r="ISX134" s="127"/>
      <c r="ISY134" s="127"/>
      <c r="ISZ134" s="127"/>
      <c r="ITA134" s="127"/>
      <c r="ITB134" s="127"/>
      <c r="ITC134" s="127"/>
      <c r="ITD134" s="127"/>
      <c r="ITE134" s="127"/>
      <c r="ITF134" s="127"/>
      <c r="ITG134" s="127"/>
      <c r="ITH134" s="127"/>
      <c r="ITI134" s="127"/>
      <c r="ITJ134" s="127"/>
      <c r="ITK134" s="127"/>
      <c r="ITL134" s="127"/>
      <c r="ITM134" s="127"/>
      <c r="ITN134" s="127"/>
      <c r="ITO134" s="127"/>
      <c r="ITP134" s="127"/>
      <c r="ITQ134" s="127"/>
      <c r="ITR134" s="127"/>
      <c r="ITS134" s="127"/>
      <c r="ITT134" s="127"/>
      <c r="ITU134" s="127"/>
      <c r="ITV134" s="127"/>
      <c r="ITW134" s="127"/>
      <c r="ITX134" s="127"/>
      <c r="ITY134" s="127"/>
      <c r="ITZ134" s="127"/>
      <c r="IUA134" s="127"/>
      <c r="IUB134" s="127"/>
      <c r="IUC134" s="127"/>
      <c r="IUD134" s="127"/>
      <c r="IUE134" s="127"/>
      <c r="IUF134" s="127"/>
      <c r="IUG134" s="127"/>
      <c r="IUH134" s="127"/>
      <c r="IUI134" s="127"/>
      <c r="IUJ134" s="127"/>
      <c r="IUK134" s="127"/>
      <c r="IUL134" s="127"/>
      <c r="IUM134" s="127"/>
      <c r="IUN134" s="127"/>
      <c r="IUO134" s="127"/>
      <c r="IUP134" s="127"/>
      <c r="IUQ134" s="127"/>
      <c r="IUR134" s="127"/>
      <c r="IUS134" s="127"/>
      <c r="IUT134" s="127"/>
      <c r="IUU134" s="127"/>
      <c r="IUV134" s="127"/>
      <c r="IUW134" s="127"/>
      <c r="IUX134" s="127"/>
      <c r="IUY134" s="127"/>
      <c r="IUZ134" s="127"/>
      <c r="IVA134" s="127"/>
      <c r="IVB134" s="127"/>
      <c r="IVC134" s="127"/>
      <c r="IVD134" s="127"/>
      <c r="IVE134" s="127"/>
      <c r="IVF134" s="127"/>
      <c r="IVG134" s="127"/>
      <c r="IVH134" s="127"/>
      <c r="IVI134" s="127"/>
      <c r="IVJ134" s="127"/>
      <c r="IVK134" s="127"/>
      <c r="IVL134" s="127"/>
      <c r="IVM134" s="127"/>
      <c r="IVN134" s="127"/>
      <c r="IVO134" s="127"/>
      <c r="IVP134" s="127"/>
      <c r="IVQ134" s="127"/>
      <c r="IVR134" s="127"/>
      <c r="IVS134" s="127"/>
      <c r="IVT134" s="127"/>
      <c r="IVU134" s="127"/>
      <c r="IVV134" s="127"/>
      <c r="IVW134" s="127"/>
      <c r="IVX134" s="127"/>
      <c r="IVY134" s="127"/>
      <c r="IVZ134" s="127"/>
      <c r="IWA134" s="127"/>
      <c r="IWB134" s="127"/>
      <c r="IWC134" s="127"/>
      <c r="IWD134" s="127"/>
      <c r="IWE134" s="127"/>
      <c r="IWF134" s="127"/>
      <c r="IWG134" s="127"/>
      <c r="IWH134" s="127"/>
      <c r="IWI134" s="127"/>
      <c r="IWJ134" s="127"/>
      <c r="IWK134" s="127"/>
      <c r="IWL134" s="127"/>
      <c r="IWM134" s="127"/>
      <c r="IWN134" s="127"/>
      <c r="IWO134" s="127"/>
      <c r="IWP134" s="127"/>
      <c r="IWQ134" s="127"/>
      <c r="IWR134" s="127"/>
      <c r="IWS134" s="127"/>
      <c r="IWT134" s="127"/>
      <c r="IWU134" s="127"/>
      <c r="IWV134" s="127"/>
      <c r="IWW134" s="127"/>
      <c r="IWX134" s="127"/>
      <c r="IWY134" s="127"/>
      <c r="IWZ134" s="127"/>
      <c r="IXA134" s="127"/>
      <c r="IXB134" s="127"/>
      <c r="IXC134" s="127"/>
      <c r="IXD134" s="127"/>
      <c r="IXE134" s="127"/>
      <c r="IXF134" s="127"/>
      <c r="IXG134" s="127"/>
      <c r="IXH134" s="127"/>
      <c r="IXI134" s="127"/>
      <c r="IXJ134" s="127"/>
      <c r="IXK134" s="127"/>
      <c r="IXL134" s="127"/>
      <c r="IXM134" s="127"/>
      <c r="IXN134" s="127"/>
      <c r="IXO134" s="127"/>
      <c r="IXP134" s="127"/>
      <c r="IXQ134" s="127"/>
      <c r="IXR134" s="127"/>
      <c r="IXS134" s="127"/>
      <c r="IXT134" s="127"/>
      <c r="IXU134" s="127"/>
      <c r="IXV134" s="127"/>
      <c r="IXW134" s="127"/>
      <c r="IXX134" s="127"/>
      <c r="IXY134" s="127"/>
      <c r="IXZ134" s="127"/>
      <c r="IYA134" s="127"/>
      <c r="IYB134" s="127"/>
      <c r="IYC134" s="127"/>
      <c r="IYD134" s="127"/>
      <c r="IYE134" s="127"/>
      <c r="IYF134" s="127"/>
      <c r="IYG134" s="127"/>
      <c r="IYH134" s="127"/>
      <c r="IYI134" s="127"/>
      <c r="IYJ134" s="127"/>
      <c r="IYK134" s="127"/>
      <c r="IYL134" s="127"/>
      <c r="IYM134" s="127"/>
      <c r="IYN134" s="127"/>
      <c r="IYO134" s="127"/>
      <c r="IYP134" s="127"/>
      <c r="IYQ134" s="127"/>
      <c r="IYR134" s="127"/>
      <c r="IYS134" s="127"/>
      <c r="IYT134" s="127"/>
      <c r="IYU134" s="127"/>
      <c r="IYV134" s="127"/>
      <c r="IYW134" s="127"/>
      <c r="IYX134" s="127"/>
      <c r="IYY134" s="127"/>
      <c r="IYZ134" s="127"/>
      <c r="IZA134" s="127"/>
      <c r="IZB134" s="127"/>
      <c r="IZC134" s="127"/>
      <c r="IZD134" s="127"/>
      <c r="IZE134" s="127"/>
      <c r="IZF134" s="127"/>
      <c r="IZG134" s="127"/>
      <c r="IZH134" s="127"/>
      <c r="IZI134" s="127"/>
      <c r="IZJ134" s="127"/>
      <c r="IZK134" s="127"/>
      <c r="IZL134" s="127"/>
      <c r="IZM134" s="127"/>
      <c r="IZN134" s="127"/>
      <c r="IZO134" s="127"/>
      <c r="IZP134" s="127"/>
      <c r="IZQ134" s="127"/>
      <c r="IZR134" s="127"/>
      <c r="IZS134" s="127"/>
      <c r="IZT134" s="127"/>
      <c r="IZU134" s="127"/>
      <c r="IZV134" s="127"/>
      <c r="IZW134" s="127"/>
      <c r="IZX134" s="127"/>
      <c r="IZY134" s="127"/>
      <c r="IZZ134" s="127"/>
      <c r="JAA134" s="127"/>
      <c r="JAB134" s="127"/>
      <c r="JAC134" s="127"/>
      <c r="JAD134" s="127"/>
      <c r="JAE134" s="127"/>
      <c r="JAF134" s="127"/>
      <c r="JAG134" s="127"/>
      <c r="JAH134" s="127"/>
      <c r="JAI134" s="127"/>
      <c r="JAJ134" s="127"/>
      <c r="JAK134" s="127"/>
      <c r="JAL134" s="127"/>
      <c r="JAM134" s="127"/>
      <c r="JAN134" s="127"/>
      <c r="JAO134" s="127"/>
      <c r="JAP134" s="127"/>
      <c r="JAQ134" s="127"/>
      <c r="JAR134" s="127"/>
      <c r="JAS134" s="127"/>
      <c r="JAT134" s="127"/>
      <c r="JAU134" s="127"/>
      <c r="JAV134" s="127"/>
      <c r="JAW134" s="127"/>
      <c r="JAX134" s="127"/>
      <c r="JAY134" s="127"/>
      <c r="JAZ134" s="127"/>
      <c r="JBA134" s="127"/>
      <c r="JBB134" s="127"/>
      <c r="JBC134" s="127"/>
      <c r="JBD134" s="127"/>
      <c r="JBE134" s="127"/>
      <c r="JBF134" s="127"/>
      <c r="JBG134" s="127"/>
      <c r="JBH134" s="127"/>
      <c r="JBI134" s="127"/>
      <c r="JBJ134" s="127"/>
      <c r="JBK134" s="127"/>
      <c r="JBL134" s="127"/>
      <c r="JBM134" s="127"/>
      <c r="JBN134" s="127"/>
      <c r="JBO134" s="127"/>
      <c r="JBP134" s="127"/>
      <c r="JBQ134" s="127"/>
      <c r="JBR134" s="127"/>
      <c r="JBS134" s="127"/>
      <c r="JBT134" s="127"/>
      <c r="JBU134" s="127"/>
      <c r="JBV134" s="127"/>
      <c r="JBW134" s="127"/>
      <c r="JBX134" s="127"/>
      <c r="JBY134" s="127"/>
      <c r="JBZ134" s="127"/>
      <c r="JCA134" s="127"/>
      <c r="JCB134" s="127"/>
      <c r="JCC134" s="127"/>
      <c r="JCD134" s="127"/>
      <c r="JCE134" s="127"/>
      <c r="JCF134" s="127"/>
      <c r="JCG134" s="127"/>
      <c r="JCH134" s="127"/>
      <c r="JCI134" s="127"/>
      <c r="JCJ134" s="127"/>
      <c r="JCK134" s="127"/>
      <c r="JCL134" s="127"/>
      <c r="JCM134" s="127"/>
      <c r="JCN134" s="127"/>
      <c r="JCO134" s="127"/>
      <c r="JCP134" s="127"/>
      <c r="JCQ134" s="127"/>
      <c r="JCR134" s="127"/>
      <c r="JCS134" s="127"/>
      <c r="JCT134" s="127"/>
      <c r="JCU134" s="127"/>
      <c r="JCV134" s="127"/>
      <c r="JCW134" s="127"/>
      <c r="JCX134" s="127"/>
      <c r="JCY134" s="127"/>
      <c r="JCZ134" s="127"/>
      <c r="JDA134" s="127"/>
      <c r="JDB134" s="127"/>
      <c r="JDC134" s="127"/>
      <c r="JDD134" s="127"/>
      <c r="JDE134" s="127"/>
      <c r="JDF134" s="127"/>
      <c r="JDG134" s="127"/>
      <c r="JDH134" s="127"/>
      <c r="JDI134" s="127"/>
      <c r="JDJ134" s="127"/>
      <c r="JDK134" s="127"/>
      <c r="JDL134" s="127"/>
      <c r="JDM134" s="127"/>
      <c r="JDN134" s="127"/>
      <c r="JDO134" s="127"/>
      <c r="JDP134" s="127"/>
      <c r="JDQ134" s="127"/>
      <c r="JDR134" s="127"/>
      <c r="JDS134" s="127"/>
      <c r="JDT134" s="127"/>
      <c r="JDU134" s="127"/>
      <c r="JDV134" s="127"/>
      <c r="JDW134" s="127"/>
      <c r="JDX134" s="127"/>
      <c r="JDY134" s="127"/>
      <c r="JDZ134" s="127"/>
      <c r="JEA134" s="127"/>
      <c r="JEB134" s="127"/>
      <c r="JEC134" s="127"/>
      <c r="JED134" s="127"/>
      <c r="JEE134" s="127"/>
      <c r="JEF134" s="127"/>
      <c r="JEG134" s="127"/>
      <c r="JEH134" s="127"/>
      <c r="JEI134" s="127"/>
      <c r="JEJ134" s="127"/>
      <c r="JEK134" s="127"/>
      <c r="JEL134" s="127"/>
      <c r="JEM134" s="127"/>
      <c r="JEN134" s="127"/>
      <c r="JEO134" s="127"/>
      <c r="JEP134" s="127"/>
      <c r="JEQ134" s="127"/>
      <c r="JER134" s="127"/>
      <c r="JES134" s="127"/>
      <c r="JET134" s="127"/>
      <c r="JEU134" s="127"/>
      <c r="JEV134" s="127"/>
      <c r="JEW134" s="127"/>
      <c r="JEX134" s="127"/>
      <c r="JEY134" s="127"/>
      <c r="JEZ134" s="127"/>
      <c r="JFA134" s="127"/>
      <c r="JFB134" s="127"/>
      <c r="JFC134" s="127"/>
      <c r="JFD134" s="127"/>
      <c r="JFE134" s="127"/>
      <c r="JFF134" s="127"/>
      <c r="JFG134" s="127"/>
      <c r="JFH134" s="127"/>
      <c r="JFI134" s="127"/>
      <c r="JFJ134" s="127"/>
      <c r="JFK134" s="127"/>
      <c r="JFL134" s="127"/>
      <c r="JFM134" s="127"/>
      <c r="JFN134" s="127"/>
      <c r="JFO134" s="127"/>
      <c r="JFP134" s="127"/>
      <c r="JFQ134" s="127"/>
      <c r="JFR134" s="127"/>
      <c r="JFS134" s="127"/>
      <c r="JFT134" s="127"/>
      <c r="JFU134" s="127"/>
      <c r="JFV134" s="127"/>
      <c r="JFW134" s="127"/>
      <c r="JFX134" s="127"/>
      <c r="JFY134" s="127"/>
      <c r="JFZ134" s="127"/>
      <c r="JGA134" s="127"/>
      <c r="JGB134" s="127"/>
      <c r="JGC134" s="127"/>
      <c r="JGD134" s="127"/>
      <c r="JGE134" s="127"/>
      <c r="JGF134" s="127"/>
      <c r="JGG134" s="127"/>
      <c r="JGH134" s="127"/>
      <c r="JGI134" s="127"/>
      <c r="JGJ134" s="127"/>
      <c r="JGK134" s="127"/>
      <c r="JGL134" s="127"/>
      <c r="JGM134" s="127"/>
      <c r="JGN134" s="127"/>
      <c r="JGO134" s="127"/>
      <c r="JGP134" s="127"/>
      <c r="JGQ134" s="127"/>
      <c r="JGR134" s="127"/>
      <c r="JGS134" s="127"/>
      <c r="JGT134" s="127"/>
      <c r="JGU134" s="127"/>
      <c r="JGV134" s="127"/>
      <c r="JGW134" s="127"/>
      <c r="JGX134" s="127"/>
      <c r="JGY134" s="127"/>
      <c r="JGZ134" s="127"/>
      <c r="JHA134" s="127"/>
      <c r="JHB134" s="127"/>
      <c r="JHC134" s="127"/>
      <c r="JHD134" s="127"/>
      <c r="JHE134" s="127"/>
      <c r="JHF134" s="127"/>
      <c r="JHG134" s="127"/>
      <c r="JHH134" s="127"/>
      <c r="JHI134" s="127"/>
      <c r="JHJ134" s="127"/>
      <c r="JHK134" s="127"/>
      <c r="JHL134" s="127"/>
      <c r="JHM134" s="127"/>
      <c r="JHN134" s="127"/>
      <c r="JHO134" s="127"/>
      <c r="JHP134" s="127"/>
      <c r="JHQ134" s="127"/>
      <c r="JHR134" s="127"/>
      <c r="JHS134" s="127"/>
      <c r="JHT134" s="127"/>
      <c r="JHU134" s="127"/>
      <c r="JHV134" s="127"/>
      <c r="JHW134" s="127"/>
      <c r="JHX134" s="127"/>
      <c r="JHY134" s="127"/>
      <c r="JHZ134" s="127"/>
      <c r="JIA134" s="127"/>
      <c r="JIB134" s="127"/>
      <c r="JIC134" s="127"/>
      <c r="JID134" s="127"/>
      <c r="JIE134" s="127"/>
      <c r="JIF134" s="127"/>
      <c r="JIG134" s="127"/>
      <c r="JIH134" s="127"/>
      <c r="JII134" s="127"/>
      <c r="JIJ134" s="127"/>
      <c r="JIK134" s="127"/>
      <c r="JIL134" s="127"/>
      <c r="JIM134" s="127"/>
      <c r="JIN134" s="127"/>
      <c r="JIO134" s="127"/>
      <c r="JIP134" s="127"/>
      <c r="JIQ134" s="127"/>
      <c r="JIR134" s="127"/>
      <c r="JIS134" s="127"/>
      <c r="JIT134" s="127"/>
      <c r="JIU134" s="127"/>
      <c r="JIV134" s="127"/>
      <c r="JIW134" s="127"/>
      <c r="JIX134" s="127"/>
      <c r="JIY134" s="127"/>
      <c r="JIZ134" s="127"/>
      <c r="JJA134" s="127"/>
      <c r="JJB134" s="127"/>
      <c r="JJC134" s="127"/>
      <c r="JJD134" s="127"/>
      <c r="JJE134" s="127"/>
      <c r="JJF134" s="127"/>
      <c r="JJG134" s="127"/>
      <c r="JJH134" s="127"/>
      <c r="JJI134" s="127"/>
      <c r="JJJ134" s="127"/>
      <c r="JJK134" s="127"/>
      <c r="JJL134" s="127"/>
      <c r="JJM134" s="127"/>
      <c r="JJN134" s="127"/>
      <c r="JJO134" s="127"/>
      <c r="JJP134" s="127"/>
      <c r="JJQ134" s="127"/>
      <c r="JJR134" s="127"/>
      <c r="JJS134" s="127"/>
      <c r="JJT134" s="127"/>
      <c r="JJU134" s="127"/>
      <c r="JJV134" s="127"/>
      <c r="JJW134" s="127"/>
      <c r="JJX134" s="127"/>
      <c r="JJY134" s="127"/>
      <c r="JJZ134" s="127"/>
      <c r="JKA134" s="127"/>
      <c r="JKB134" s="127"/>
      <c r="JKC134" s="127"/>
      <c r="JKD134" s="127"/>
      <c r="JKE134" s="127"/>
      <c r="JKF134" s="127"/>
      <c r="JKG134" s="127"/>
      <c r="JKH134" s="127"/>
      <c r="JKI134" s="127"/>
      <c r="JKJ134" s="127"/>
      <c r="JKK134" s="127"/>
      <c r="JKL134" s="127"/>
      <c r="JKM134" s="127"/>
      <c r="JKN134" s="127"/>
      <c r="JKO134" s="127"/>
      <c r="JKP134" s="127"/>
      <c r="JKQ134" s="127"/>
      <c r="JKR134" s="127"/>
      <c r="JKS134" s="127"/>
      <c r="JKT134" s="127"/>
      <c r="JKU134" s="127"/>
      <c r="JKV134" s="127"/>
      <c r="JKW134" s="127"/>
      <c r="JKX134" s="127"/>
      <c r="JKY134" s="127"/>
      <c r="JKZ134" s="127"/>
      <c r="JLA134" s="127"/>
      <c r="JLB134" s="127"/>
      <c r="JLC134" s="127"/>
      <c r="JLD134" s="127"/>
      <c r="JLE134" s="127"/>
      <c r="JLF134" s="127"/>
      <c r="JLG134" s="127"/>
      <c r="JLH134" s="127"/>
      <c r="JLI134" s="127"/>
      <c r="JLJ134" s="127"/>
      <c r="JLK134" s="127"/>
      <c r="JLL134" s="127"/>
      <c r="JLM134" s="127"/>
      <c r="JLN134" s="127"/>
      <c r="JLO134" s="127"/>
      <c r="JLP134" s="127"/>
      <c r="JLQ134" s="127"/>
      <c r="JLR134" s="127"/>
      <c r="JLS134" s="127"/>
      <c r="JLT134" s="127"/>
      <c r="JLU134" s="127"/>
      <c r="JLV134" s="127"/>
      <c r="JLW134" s="127"/>
      <c r="JLX134" s="127"/>
      <c r="JLY134" s="127"/>
      <c r="JLZ134" s="127"/>
      <c r="JMA134" s="127"/>
      <c r="JMB134" s="127"/>
      <c r="JMC134" s="127"/>
      <c r="JMD134" s="127"/>
      <c r="JME134" s="127"/>
      <c r="JMF134" s="127"/>
      <c r="JMG134" s="127"/>
      <c r="JMH134" s="127"/>
      <c r="JMI134" s="127"/>
      <c r="JMJ134" s="127"/>
      <c r="JMK134" s="127"/>
      <c r="JML134" s="127"/>
      <c r="JMM134" s="127"/>
      <c r="JMN134" s="127"/>
      <c r="JMO134" s="127"/>
      <c r="JMP134" s="127"/>
      <c r="JMQ134" s="127"/>
      <c r="JMR134" s="127"/>
      <c r="JMS134" s="127"/>
      <c r="JMT134" s="127"/>
      <c r="JMU134" s="127"/>
      <c r="JMV134" s="127"/>
      <c r="JMW134" s="127"/>
      <c r="JMX134" s="127"/>
      <c r="JMY134" s="127"/>
      <c r="JMZ134" s="127"/>
      <c r="JNA134" s="127"/>
      <c r="JNB134" s="127"/>
      <c r="JNC134" s="127"/>
      <c r="JND134" s="127"/>
      <c r="JNE134" s="127"/>
      <c r="JNF134" s="127"/>
      <c r="JNG134" s="127"/>
      <c r="JNH134" s="127"/>
      <c r="JNI134" s="127"/>
      <c r="JNJ134" s="127"/>
      <c r="JNK134" s="127"/>
      <c r="JNL134" s="127"/>
      <c r="JNM134" s="127"/>
      <c r="JNN134" s="127"/>
      <c r="JNO134" s="127"/>
      <c r="JNP134" s="127"/>
      <c r="JNQ134" s="127"/>
      <c r="JNR134" s="127"/>
      <c r="JNS134" s="127"/>
      <c r="JNT134" s="127"/>
      <c r="JNU134" s="127"/>
      <c r="JNV134" s="127"/>
      <c r="JNW134" s="127"/>
      <c r="JNX134" s="127"/>
      <c r="JNY134" s="127"/>
      <c r="JNZ134" s="127"/>
      <c r="JOA134" s="127"/>
      <c r="JOB134" s="127"/>
      <c r="JOC134" s="127"/>
      <c r="JOD134" s="127"/>
      <c r="JOE134" s="127"/>
      <c r="JOF134" s="127"/>
      <c r="JOG134" s="127"/>
      <c r="JOH134" s="127"/>
      <c r="JOI134" s="127"/>
      <c r="JOJ134" s="127"/>
      <c r="JOK134" s="127"/>
      <c r="JOL134" s="127"/>
      <c r="JOM134" s="127"/>
      <c r="JON134" s="127"/>
      <c r="JOO134" s="127"/>
      <c r="JOP134" s="127"/>
      <c r="JOQ134" s="127"/>
      <c r="JOR134" s="127"/>
      <c r="JOS134" s="127"/>
      <c r="JOT134" s="127"/>
      <c r="JOU134" s="127"/>
      <c r="JOV134" s="127"/>
      <c r="JOW134" s="127"/>
      <c r="JOX134" s="127"/>
      <c r="JOY134" s="127"/>
      <c r="JOZ134" s="127"/>
      <c r="JPA134" s="127"/>
      <c r="JPB134" s="127"/>
      <c r="JPC134" s="127"/>
      <c r="JPD134" s="127"/>
      <c r="JPE134" s="127"/>
      <c r="JPF134" s="127"/>
      <c r="JPG134" s="127"/>
      <c r="JPH134" s="127"/>
      <c r="JPI134" s="127"/>
      <c r="JPJ134" s="127"/>
      <c r="JPK134" s="127"/>
      <c r="JPL134" s="127"/>
      <c r="JPM134" s="127"/>
      <c r="JPN134" s="127"/>
      <c r="JPO134" s="127"/>
      <c r="JPP134" s="127"/>
      <c r="JPQ134" s="127"/>
      <c r="JPR134" s="127"/>
      <c r="JPS134" s="127"/>
      <c r="JPT134" s="127"/>
      <c r="JPU134" s="127"/>
      <c r="JPV134" s="127"/>
      <c r="JPW134" s="127"/>
      <c r="JPX134" s="127"/>
      <c r="JPY134" s="127"/>
      <c r="JPZ134" s="127"/>
      <c r="JQA134" s="127"/>
      <c r="JQB134" s="127"/>
      <c r="JQC134" s="127"/>
      <c r="JQD134" s="127"/>
      <c r="JQE134" s="127"/>
      <c r="JQF134" s="127"/>
      <c r="JQG134" s="127"/>
      <c r="JQH134" s="127"/>
      <c r="JQI134" s="127"/>
      <c r="JQJ134" s="127"/>
      <c r="JQK134" s="127"/>
      <c r="JQL134" s="127"/>
      <c r="JQM134" s="127"/>
      <c r="JQN134" s="127"/>
      <c r="JQO134" s="127"/>
      <c r="JQP134" s="127"/>
      <c r="JQQ134" s="127"/>
      <c r="JQR134" s="127"/>
      <c r="JQS134" s="127"/>
      <c r="JQT134" s="127"/>
      <c r="JQU134" s="127"/>
      <c r="JQV134" s="127"/>
      <c r="JQW134" s="127"/>
      <c r="JQX134" s="127"/>
      <c r="JQY134" s="127"/>
      <c r="JQZ134" s="127"/>
      <c r="JRA134" s="127"/>
      <c r="JRB134" s="127"/>
      <c r="JRC134" s="127"/>
      <c r="JRD134" s="127"/>
      <c r="JRE134" s="127"/>
      <c r="JRF134" s="127"/>
      <c r="JRG134" s="127"/>
      <c r="JRH134" s="127"/>
      <c r="JRI134" s="127"/>
      <c r="JRJ134" s="127"/>
      <c r="JRK134" s="127"/>
      <c r="JRL134" s="127"/>
      <c r="JRM134" s="127"/>
      <c r="JRN134" s="127"/>
      <c r="JRO134" s="127"/>
      <c r="JRP134" s="127"/>
      <c r="JRQ134" s="127"/>
      <c r="JRR134" s="127"/>
      <c r="JRS134" s="127"/>
      <c r="JRT134" s="127"/>
      <c r="JRU134" s="127"/>
      <c r="JRV134" s="127"/>
      <c r="JRW134" s="127"/>
      <c r="JRX134" s="127"/>
      <c r="JRY134" s="127"/>
      <c r="JRZ134" s="127"/>
      <c r="JSA134" s="127"/>
      <c r="JSB134" s="127"/>
      <c r="JSC134" s="127"/>
      <c r="JSD134" s="127"/>
      <c r="JSE134" s="127"/>
      <c r="JSF134" s="127"/>
      <c r="JSG134" s="127"/>
      <c r="JSH134" s="127"/>
      <c r="JSI134" s="127"/>
      <c r="JSJ134" s="127"/>
      <c r="JSK134" s="127"/>
      <c r="JSL134" s="127"/>
      <c r="JSM134" s="127"/>
      <c r="JSN134" s="127"/>
      <c r="JSO134" s="127"/>
      <c r="JSP134" s="127"/>
      <c r="JSQ134" s="127"/>
      <c r="JSR134" s="127"/>
      <c r="JSS134" s="127"/>
      <c r="JST134" s="127"/>
      <c r="JSU134" s="127"/>
      <c r="JSV134" s="127"/>
      <c r="JSW134" s="127"/>
      <c r="JSX134" s="127"/>
      <c r="JSY134" s="127"/>
      <c r="JSZ134" s="127"/>
      <c r="JTA134" s="127"/>
      <c r="JTB134" s="127"/>
      <c r="JTC134" s="127"/>
      <c r="JTD134" s="127"/>
      <c r="JTE134" s="127"/>
      <c r="JTF134" s="127"/>
      <c r="JTG134" s="127"/>
      <c r="JTH134" s="127"/>
      <c r="JTI134" s="127"/>
      <c r="JTJ134" s="127"/>
      <c r="JTK134" s="127"/>
      <c r="JTL134" s="127"/>
      <c r="JTM134" s="127"/>
      <c r="JTN134" s="127"/>
      <c r="JTO134" s="127"/>
      <c r="JTP134" s="127"/>
      <c r="JTQ134" s="127"/>
      <c r="JTR134" s="127"/>
      <c r="JTS134" s="127"/>
      <c r="JTT134" s="127"/>
      <c r="JTU134" s="127"/>
      <c r="JTV134" s="127"/>
      <c r="JTW134" s="127"/>
      <c r="JTX134" s="127"/>
      <c r="JTY134" s="127"/>
      <c r="JTZ134" s="127"/>
      <c r="JUA134" s="127"/>
      <c r="JUB134" s="127"/>
      <c r="JUC134" s="127"/>
      <c r="JUD134" s="127"/>
      <c r="JUE134" s="127"/>
      <c r="JUF134" s="127"/>
      <c r="JUG134" s="127"/>
      <c r="JUH134" s="127"/>
      <c r="JUI134" s="127"/>
      <c r="JUJ134" s="127"/>
      <c r="JUK134" s="127"/>
      <c r="JUL134" s="127"/>
      <c r="JUM134" s="127"/>
      <c r="JUN134" s="127"/>
      <c r="JUO134" s="127"/>
      <c r="JUP134" s="127"/>
      <c r="JUQ134" s="127"/>
      <c r="JUR134" s="127"/>
      <c r="JUS134" s="127"/>
      <c r="JUT134" s="127"/>
      <c r="JUU134" s="127"/>
      <c r="JUV134" s="127"/>
      <c r="JUW134" s="127"/>
      <c r="JUX134" s="127"/>
      <c r="JUY134" s="127"/>
      <c r="JUZ134" s="127"/>
      <c r="JVA134" s="127"/>
      <c r="JVB134" s="127"/>
      <c r="JVC134" s="127"/>
      <c r="JVD134" s="127"/>
      <c r="JVE134" s="127"/>
      <c r="JVF134" s="127"/>
      <c r="JVG134" s="127"/>
      <c r="JVH134" s="127"/>
      <c r="JVI134" s="127"/>
      <c r="JVJ134" s="127"/>
      <c r="JVK134" s="127"/>
      <c r="JVL134" s="127"/>
      <c r="JVM134" s="127"/>
      <c r="JVN134" s="127"/>
      <c r="JVO134" s="127"/>
      <c r="JVP134" s="127"/>
      <c r="JVQ134" s="127"/>
      <c r="JVR134" s="127"/>
      <c r="JVS134" s="127"/>
      <c r="JVT134" s="127"/>
      <c r="JVU134" s="127"/>
      <c r="JVV134" s="127"/>
      <c r="JVW134" s="127"/>
      <c r="JVX134" s="127"/>
      <c r="JVY134" s="127"/>
      <c r="JVZ134" s="127"/>
      <c r="JWA134" s="127"/>
      <c r="JWB134" s="127"/>
      <c r="JWC134" s="127"/>
      <c r="JWD134" s="127"/>
      <c r="JWE134" s="127"/>
      <c r="JWF134" s="127"/>
      <c r="JWG134" s="127"/>
      <c r="JWH134" s="127"/>
      <c r="JWI134" s="127"/>
      <c r="JWJ134" s="127"/>
      <c r="JWK134" s="127"/>
      <c r="JWL134" s="127"/>
      <c r="JWM134" s="127"/>
      <c r="JWN134" s="127"/>
      <c r="JWO134" s="127"/>
      <c r="JWP134" s="127"/>
      <c r="JWQ134" s="127"/>
      <c r="JWR134" s="127"/>
      <c r="JWS134" s="127"/>
      <c r="JWT134" s="127"/>
      <c r="JWU134" s="127"/>
      <c r="JWV134" s="127"/>
      <c r="JWW134" s="127"/>
      <c r="JWX134" s="127"/>
      <c r="JWY134" s="127"/>
      <c r="JWZ134" s="127"/>
      <c r="JXA134" s="127"/>
      <c r="JXB134" s="127"/>
      <c r="JXC134" s="127"/>
      <c r="JXD134" s="127"/>
      <c r="JXE134" s="127"/>
      <c r="JXF134" s="127"/>
      <c r="JXG134" s="127"/>
      <c r="JXH134" s="127"/>
      <c r="JXI134" s="127"/>
      <c r="JXJ134" s="127"/>
      <c r="JXK134" s="127"/>
      <c r="JXL134" s="127"/>
      <c r="JXM134" s="127"/>
      <c r="JXN134" s="127"/>
      <c r="JXO134" s="127"/>
      <c r="JXP134" s="127"/>
      <c r="JXQ134" s="127"/>
      <c r="JXR134" s="127"/>
      <c r="JXS134" s="127"/>
      <c r="JXT134" s="127"/>
      <c r="JXU134" s="127"/>
      <c r="JXV134" s="127"/>
      <c r="JXW134" s="127"/>
      <c r="JXX134" s="127"/>
      <c r="JXY134" s="127"/>
      <c r="JXZ134" s="127"/>
      <c r="JYA134" s="127"/>
      <c r="JYB134" s="127"/>
      <c r="JYC134" s="127"/>
      <c r="JYD134" s="127"/>
      <c r="JYE134" s="127"/>
      <c r="JYF134" s="127"/>
      <c r="JYG134" s="127"/>
      <c r="JYH134" s="127"/>
      <c r="JYI134" s="127"/>
      <c r="JYJ134" s="127"/>
      <c r="JYK134" s="127"/>
      <c r="JYL134" s="127"/>
      <c r="JYM134" s="127"/>
      <c r="JYN134" s="127"/>
      <c r="JYO134" s="127"/>
      <c r="JYP134" s="127"/>
      <c r="JYQ134" s="127"/>
      <c r="JYR134" s="127"/>
      <c r="JYS134" s="127"/>
      <c r="JYT134" s="127"/>
      <c r="JYU134" s="127"/>
      <c r="JYV134" s="127"/>
      <c r="JYW134" s="127"/>
      <c r="JYX134" s="127"/>
      <c r="JYY134" s="127"/>
      <c r="JYZ134" s="127"/>
      <c r="JZA134" s="127"/>
      <c r="JZB134" s="127"/>
      <c r="JZC134" s="127"/>
      <c r="JZD134" s="127"/>
      <c r="JZE134" s="127"/>
      <c r="JZF134" s="127"/>
      <c r="JZG134" s="127"/>
      <c r="JZH134" s="127"/>
      <c r="JZI134" s="127"/>
      <c r="JZJ134" s="127"/>
      <c r="JZK134" s="127"/>
      <c r="JZL134" s="127"/>
      <c r="JZM134" s="127"/>
      <c r="JZN134" s="127"/>
      <c r="JZO134" s="127"/>
      <c r="JZP134" s="127"/>
      <c r="JZQ134" s="127"/>
      <c r="JZR134" s="127"/>
      <c r="JZS134" s="127"/>
      <c r="JZT134" s="127"/>
      <c r="JZU134" s="127"/>
      <c r="JZV134" s="127"/>
      <c r="JZW134" s="127"/>
      <c r="JZX134" s="127"/>
      <c r="JZY134" s="127"/>
      <c r="JZZ134" s="127"/>
      <c r="KAA134" s="127"/>
      <c r="KAB134" s="127"/>
      <c r="KAC134" s="127"/>
      <c r="KAD134" s="127"/>
      <c r="KAE134" s="127"/>
      <c r="KAF134" s="127"/>
      <c r="KAG134" s="127"/>
      <c r="KAH134" s="127"/>
      <c r="KAI134" s="127"/>
      <c r="KAJ134" s="127"/>
      <c r="KAK134" s="127"/>
      <c r="KAL134" s="127"/>
      <c r="KAM134" s="127"/>
      <c r="KAN134" s="127"/>
      <c r="KAO134" s="127"/>
      <c r="KAP134" s="127"/>
      <c r="KAQ134" s="127"/>
      <c r="KAR134" s="127"/>
      <c r="KAS134" s="127"/>
      <c r="KAT134" s="127"/>
      <c r="KAU134" s="127"/>
      <c r="KAV134" s="127"/>
      <c r="KAW134" s="127"/>
      <c r="KAX134" s="127"/>
      <c r="KAY134" s="127"/>
      <c r="KAZ134" s="127"/>
      <c r="KBA134" s="127"/>
      <c r="KBB134" s="127"/>
      <c r="KBC134" s="127"/>
      <c r="KBD134" s="127"/>
      <c r="KBE134" s="127"/>
      <c r="KBF134" s="127"/>
      <c r="KBG134" s="127"/>
      <c r="KBH134" s="127"/>
      <c r="KBI134" s="127"/>
      <c r="KBJ134" s="127"/>
      <c r="KBK134" s="127"/>
      <c r="KBL134" s="127"/>
      <c r="KBM134" s="127"/>
      <c r="KBN134" s="127"/>
      <c r="KBO134" s="127"/>
      <c r="KBP134" s="127"/>
      <c r="KBQ134" s="127"/>
      <c r="KBR134" s="127"/>
      <c r="KBS134" s="127"/>
      <c r="KBT134" s="127"/>
      <c r="KBU134" s="127"/>
      <c r="KBV134" s="127"/>
      <c r="KBW134" s="127"/>
      <c r="KBX134" s="127"/>
      <c r="KBY134" s="127"/>
      <c r="KBZ134" s="127"/>
      <c r="KCA134" s="127"/>
      <c r="KCB134" s="127"/>
      <c r="KCC134" s="127"/>
      <c r="KCD134" s="127"/>
      <c r="KCE134" s="127"/>
      <c r="KCF134" s="127"/>
      <c r="KCG134" s="127"/>
      <c r="KCH134" s="127"/>
      <c r="KCI134" s="127"/>
      <c r="KCJ134" s="127"/>
      <c r="KCK134" s="127"/>
      <c r="KCL134" s="127"/>
      <c r="KCM134" s="127"/>
      <c r="KCN134" s="127"/>
      <c r="KCO134" s="127"/>
      <c r="KCP134" s="127"/>
      <c r="KCQ134" s="127"/>
      <c r="KCR134" s="127"/>
      <c r="KCS134" s="127"/>
      <c r="KCT134" s="127"/>
      <c r="KCU134" s="127"/>
      <c r="KCV134" s="127"/>
      <c r="KCW134" s="127"/>
      <c r="KCX134" s="127"/>
      <c r="KCY134" s="127"/>
      <c r="KCZ134" s="127"/>
      <c r="KDA134" s="127"/>
      <c r="KDB134" s="127"/>
      <c r="KDC134" s="127"/>
      <c r="KDD134" s="127"/>
      <c r="KDE134" s="127"/>
      <c r="KDF134" s="127"/>
      <c r="KDG134" s="127"/>
      <c r="KDH134" s="127"/>
      <c r="KDI134" s="127"/>
      <c r="KDJ134" s="127"/>
      <c r="KDK134" s="127"/>
      <c r="KDL134" s="127"/>
      <c r="KDM134" s="127"/>
      <c r="KDN134" s="127"/>
      <c r="KDO134" s="127"/>
      <c r="KDP134" s="127"/>
      <c r="KDQ134" s="127"/>
      <c r="KDR134" s="127"/>
      <c r="KDS134" s="127"/>
      <c r="KDT134" s="127"/>
      <c r="KDU134" s="127"/>
      <c r="KDV134" s="127"/>
      <c r="KDW134" s="127"/>
      <c r="KDX134" s="127"/>
      <c r="KDY134" s="127"/>
      <c r="KDZ134" s="127"/>
      <c r="KEA134" s="127"/>
      <c r="KEB134" s="127"/>
      <c r="KEC134" s="127"/>
      <c r="KED134" s="127"/>
      <c r="KEE134" s="127"/>
      <c r="KEF134" s="127"/>
      <c r="KEG134" s="127"/>
      <c r="KEH134" s="127"/>
      <c r="KEI134" s="127"/>
      <c r="KEJ134" s="127"/>
      <c r="KEK134" s="127"/>
      <c r="KEL134" s="127"/>
      <c r="KEM134" s="127"/>
      <c r="KEN134" s="127"/>
      <c r="KEO134" s="127"/>
      <c r="KEP134" s="127"/>
      <c r="KEQ134" s="127"/>
      <c r="KER134" s="127"/>
      <c r="KES134" s="127"/>
      <c r="KET134" s="127"/>
      <c r="KEU134" s="127"/>
      <c r="KEV134" s="127"/>
      <c r="KEW134" s="127"/>
      <c r="KEX134" s="127"/>
      <c r="KEY134" s="127"/>
      <c r="KEZ134" s="127"/>
      <c r="KFA134" s="127"/>
      <c r="KFB134" s="127"/>
      <c r="KFC134" s="127"/>
      <c r="KFD134" s="127"/>
      <c r="KFE134" s="127"/>
      <c r="KFF134" s="127"/>
      <c r="KFG134" s="127"/>
      <c r="KFH134" s="127"/>
      <c r="KFI134" s="127"/>
      <c r="KFJ134" s="127"/>
      <c r="KFK134" s="127"/>
      <c r="KFL134" s="127"/>
      <c r="KFM134" s="127"/>
      <c r="KFN134" s="127"/>
      <c r="KFO134" s="127"/>
      <c r="KFP134" s="127"/>
      <c r="KFQ134" s="127"/>
      <c r="KFR134" s="127"/>
      <c r="KFS134" s="127"/>
      <c r="KFT134" s="127"/>
      <c r="KFU134" s="127"/>
      <c r="KFV134" s="127"/>
      <c r="KFW134" s="127"/>
      <c r="KFX134" s="127"/>
      <c r="KFY134" s="127"/>
      <c r="KFZ134" s="127"/>
      <c r="KGA134" s="127"/>
      <c r="KGB134" s="127"/>
      <c r="KGC134" s="127"/>
      <c r="KGD134" s="127"/>
      <c r="KGE134" s="127"/>
      <c r="KGF134" s="127"/>
      <c r="KGG134" s="127"/>
      <c r="KGH134" s="127"/>
      <c r="KGI134" s="127"/>
      <c r="KGJ134" s="127"/>
      <c r="KGK134" s="127"/>
      <c r="KGL134" s="127"/>
      <c r="KGM134" s="127"/>
      <c r="KGN134" s="127"/>
      <c r="KGO134" s="127"/>
      <c r="KGP134" s="127"/>
      <c r="KGQ134" s="127"/>
      <c r="KGR134" s="127"/>
      <c r="KGS134" s="127"/>
      <c r="KGT134" s="127"/>
      <c r="KGU134" s="127"/>
      <c r="KGV134" s="127"/>
      <c r="KGW134" s="127"/>
      <c r="KGX134" s="127"/>
      <c r="KGY134" s="127"/>
      <c r="KGZ134" s="127"/>
      <c r="KHA134" s="127"/>
      <c r="KHB134" s="127"/>
      <c r="KHC134" s="127"/>
      <c r="KHD134" s="127"/>
      <c r="KHE134" s="127"/>
      <c r="KHF134" s="127"/>
      <c r="KHG134" s="127"/>
      <c r="KHH134" s="127"/>
      <c r="KHI134" s="127"/>
      <c r="KHJ134" s="127"/>
      <c r="KHK134" s="127"/>
      <c r="KHL134" s="127"/>
      <c r="KHM134" s="127"/>
      <c r="KHN134" s="127"/>
      <c r="KHO134" s="127"/>
      <c r="KHP134" s="127"/>
      <c r="KHQ134" s="127"/>
      <c r="KHR134" s="127"/>
      <c r="KHS134" s="127"/>
      <c r="KHT134" s="127"/>
      <c r="KHU134" s="127"/>
      <c r="KHV134" s="127"/>
      <c r="KHW134" s="127"/>
      <c r="KHX134" s="127"/>
      <c r="KHY134" s="127"/>
      <c r="KHZ134" s="127"/>
      <c r="KIA134" s="127"/>
      <c r="KIB134" s="127"/>
      <c r="KIC134" s="127"/>
      <c r="KID134" s="127"/>
      <c r="KIE134" s="127"/>
      <c r="KIF134" s="127"/>
      <c r="KIG134" s="127"/>
      <c r="KIH134" s="127"/>
      <c r="KII134" s="127"/>
      <c r="KIJ134" s="127"/>
      <c r="KIK134" s="127"/>
      <c r="KIL134" s="127"/>
      <c r="KIM134" s="127"/>
      <c r="KIN134" s="127"/>
      <c r="KIO134" s="127"/>
      <c r="KIP134" s="127"/>
      <c r="KIQ134" s="127"/>
      <c r="KIR134" s="127"/>
      <c r="KIS134" s="127"/>
      <c r="KIT134" s="127"/>
      <c r="KIU134" s="127"/>
      <c r="KIV134" s="127"/>
      <c r="KIW134" s="127"/>
      <c r="KIX134" s="127"/>
      <c r="KIY134" s="127"/>
      <c r="KIZ134" s="127"/>
      <c r="KJA134" s="127"/>
      <c r="KJB134" s="127"/>
      <c r="KJC134" s="127"/>
      <c r="KJD134" s="127"/>
      <c r="KJE134" s="127"/>
      <c r="KJF134" s="127"/>
      <c r="KJG134" s="127"/>
      <c r="KJH134" s="127"/>
      <c r="KJI134" s="127"/>
      <c r="KJJ134" s="127"/>
      <c r="KJK134" s="127"/>
      <c r="KJL134" s="127"/>
      <c r="KJM134" s="127"/>
      <c r="KJN134" s="127"/>
      <c r="KJO134" s="127"/>
      <c r="KJP134" s="127"/>
      <c r="KJQ134" s="127"/>
      <c r="KJR134" s="127"/>
      <c r="KJS134" s="127"/>
      <c r="KJT134" s="127"/>
      <c r="KJU134" s="127"/>
      <c r="KJV134" s="127"/>
      <c r="KJW134" s="127"/>
      <c r="KJX134" s="127"/>
      <c r="KJY134" s="127"/>
      <c r="KJZ134" s="127"/>
      <c r="KKA134" s="127"/>
      <c r="KKB134" s="127"/>
      <c r="KKC134" s="127"/>
      <c r="KKD134" s="127"/>
      <c r="KKE134" s="127"/>
      <c r="KKF134" s="127"/>
      <c r="KKG134" s="127"/>
      <c r="KKH134" s="127"/>
      <c r="KKI134" s="127"/>
      <c r="KKJ134" s="127"/>
      <c r="KKK134" s="127"/>
      <c r="KKL134" s="127"/>
      <c r="KKM134" s="127"/>
      <c r="KKN134" s="127"/>
      <c r="KKO134" s="127"/>
      <c r="KKP134" s="127"/>
      <c r="KKQ134" s="127"/>
      <c r="KKR134" s="127"/>
      <c r="KKS134" s="127"/>
      <c r="KKT134" s="127"/>
      <c r="KKU134" s="127"/>
      <c r="KKV134" s="127"/>
      <c r="KKW134" s="127"/>
      <c r="KKX134" s="127"/>
      <c r="KKY134" s="127"/>
      <c r="KKZ134" s="127"/>
      <c r="KLA134" s="127"/>
      <c r="KLB134" s="127"/>
      <c r="KLC134" s="127"/>
      <c r="KLD134" s="127"/>
      <c r="KLE134" s="127"/>
      <c r="KLF134" s="127"/>
      <c r="KLG134" s="127"/>
      <c r="KLH134" s="127"/>
      <c r="KLI134" s="127"/>
      <c r="KLJ134" s="127"/>
      <c r="KLK134" s="127"/>
      <c r="KLL134" s="127"/>
      <c r="KLM134" s="127"/>
      <c r="KLN134" s="127"/>
      <c r="KLO134" s="127"/>
      <c r="KLP134" s="127"/>
      <c r="KLQ134" s="127"/>
      <c r="KLR134" s="127"/>
      <c r="KLS134" s="127"/>
      <c r="KLT134" s="127"/>
      <c r="KLU134" s="127"/>
      <c r="KLV134" s="127"/>
      <c r="KLW134" s="127"/>
      <c r="KLX134" s="127"/>
      <c r="KLY134" s="127"/>
      <c r="KLZ134" s="127"/>
      <c r="KMA134" s="127"/>
      <c r="KMB134" s="127"/>
      <c r="KMC134" s="127"/>
      <c r="KMD134" s="127"/>
      <c r="KME134" s="127"/>
      <c r="KMF134" s="127"/>
      <c r="KMG134" s="127"/>
      <c r="KMH134" s="127"/>
      <c r="KMI134" s="127"/>
      <c r="KMJ134" s="127"/>
      <c r="KMK134" s="127"/>
      <c r="KML134" s="127"/>
      <c r="KMM134" s="127"/>
      <c r="KMN134" s="127"/>
      <c r="KMO134" s="127"/>
      <c r="KMP134" s="127"/>
      <c r="KMQ134" s="127"/>
      <c r="KMR134" s="127"/>
      <c r="KMS134" s="127"/>
      <c r="KMT134" s="127"/>
      <c r="KMU134" s="127"/>
      <c r="KMV134" s="127"/>
      <c r="KMW134" s="127"/>
      <c r="KMX134" s="127"/>
      <c r="KMY134" s="127"/>
      <c r="KMZ134" s="127"/>
      <c r="KNA134" s="127"/>
      <c r="KNB134" s="127"/>
      <c r="KNC134" s="127"/>
      <c r="KND134" s="127"/>
      <c r="KNE134" s="127"/>
      <c r="KNF134" s="127"/>
      <c r="KNG134" s="127"/>
      <c r="KNH134" s="127"/>
      <c r="KNI134" s="127"/>
      <c r="KNJ134" s="127"/>
      <c r="KNK134" s="127"/>
      <c r="KNL134" s="127"/>
      <c r="KNM134" s="127"/>
      <c r="KNN134" s="127"/>
      <c r="KNO134" s="127"/>
      <c r="KNP134" s="127"/>
      <c r="KNQ134" s="127"/>
      <c r="KNR134" s="127"/>
      <c r="KNS134" s="127"/>
      <c r="KNT134" s="127"/>
      <c r="KNU134" s="127"/>
      <c r="KNV134" s="127"/>
      <c r="KNW134" s="127"/>
      <c r="KNX134" s="127"/>
      <c r="KNY134" s="127"/>
      <c r="KNZ134" s="127"/>
      <c r="KOA134" s="127"/>
      <c r="KOB134" s="127"/>
      <c r="KOC134" s="127"/>
      <c r="KOD134" s="127"/>
      <c r="KOE134" s="127"/>
      <c r="KOF134" s="127"/>
      <c r="KOG134" s="127"/>
      <c r="KOH134" s="127"/>
      <c r="KOI134" s="127"/>
      <c r="KOJ134" s="127"/>
      <c r="KOK134" s="127"/>
      <c r="KOL134" s="127"/>
      <c r="KOM134" s="127"/>
      <c r="KON134" s="127"/>
      <c r="KOO134" s="127"/>
      <c r="KOP134" s="127"/>
      <c r="KOQ134" s="127"/>
      <c r="KOR134" s="127"/>
      <c r="KOS134" s="127"/>
      <c r="KOT134" s="127"/>
      <c r="KOU134" s="127"/>
      <c r="KOV134" s="127"/>
      <c r="KOW134" s="127"/>
      <c r="KOX134" s="127"/>
      <c r="KOY134" s="127"/>
      <c r="KOZ134" s="127"/>
      <c r="KPA134" s="127"/>
      <c r="KPB134" s="127"/>
      <c r="KPC134" s="127"/>
      <c r="KPD134" s="127"/>
      <c r="KPE134" s="127"/>
      <c r="KPF134" s="127"/>
      <c r="KPG134" s="127"/>
      <c r="KPH134" s="127"/>
      <c r="KPI134" s="127"/>
      <c r="KPJ134" s="127"/>
      <c r="KPK134" s="127"/>
      <c r="KPL134" s="127"/>
      <c r="KPM134" s="127"/>
      <c r="KPN134" s="127"/>
      <c r="KPO134" s="127"/>
      <c r="KPP134" s="127"/>
      <c r="KPQ134" s="127"/>
      <c r="KPR134" s="127"/>
      <c r="KPS134" s="127"/>
      <c r="KPT134" s="127"/>
      <c r="KPU134" s="127"/>
      <c r="KPV134" s="127"/>
      <c r="KPW134" s="127"/>
      <c r="KPX134" s="127"/>
      <c r="KPY134" s="127"/>
      <c r="KPZ134" s="127"/>
      <c r="KQA134" s="127"/>
      <c r="KQB134" s="127"/>
      <c r="KQC134" s="127"/>
      <c r="KQD134" s="127"/>
      <c r="KQE134" s="127"/>
      <c r="KQF134" s="127"/>
      <c r="KQG134" s="127"/>
      <c r="KQH134" s="127"/>
      <c r="KQI134" s="127"/>
      <c r="KQJ134" s="127"/>
      <c r="KQK134" s="127"/>
      <c r="KQL134" s="127"/>
      <c r="KQM134" s="127"/>
      <c r="KQN134" s="127"/>
      <c r="KQO134" s="127"/>
      <c r="KQP134" s="127"/>
      <c r="KQQ134" s="127"/>
      <c r="KQR134" s="127"/>
      <c r="KQS134" s="127"/>
      <c r="KQT134" s="127"/>
      <c r="KQU134" s="127"/>
      <c r="KQV134" s="127"/>
      <c r="KQW134" s="127"/>
      <c r="KQX134" s="127"/>
      <c r="KQY134" s="127"/>
      <c r="KQZ134" s="127"/>
      <c r="KRA134" s="127"/>
      <c r="KRB134" s="127"/>
      <c r="KRC134" s="127"/>
      <c r="KRD134" s="127"/>
      <c r="KRE134" s="127"/>
      <c r="KRF134" s="127"/>
      <c r="KRG134" s="127"/>
      <c r="KRH134" s="127"/>
      <c r="KRI134" s="127"/>
      <c r="KRJ134" s="127"/>
      <c r="KRK134" s="127"/>
      <c r="KRL134" s="127"/>
      <c r="KRM134" s="127"/>
      <c r="KRN134" s="127"/>
      <c r="KRO134" s="127"/>
      <c r="KRP134" s="127"/>
      <c r="KRQ134" s="127"/>
      <c r="KRR134" s="127"/>
      <c r="KRS134" s="127"/>
      <c r="KRT134" s="127"/>
      <c r="KRU134" s="127"/>
      <c r="KRV134" s="127"/>
      <c r="KRW134" s="127"/>
      <c r="KRX134" s="127"/>
      <c r="KRY134" s="127"/>
      <c r="KRZ134" s="127"/>
      <c r="KSA134" s="127"/>
      <c r="KSB134" s="127"/>
      <c r="KSC134" s="127"/>
      <c r="KSD134" s="127"/>
      <c r="KSE134" s="127"/>
      <c r="KSF134" s="127"/>
      <c r="KSG134" s="127"/>
      <c r="KSH134" s="127"/>
      <c r="KSI134" s="127"/>
      <c r="KSJ134" s="127"/>
      <c r="KSK134" s="127"/>
      <c r="KSL134" s="127"/>
      <c r="KSM134" s="127"/>
      <c r="KSN134" s="127"/>
      <c r="KSO134" s="127"/>
      <c r="KSP134" s="127"/>
      <c r="KSQ134" s="127"/>
      <c r="KSR134" s="127"/>
      <c r="KSS134" s="127"/>
      <c r="KST134" s="127"/>
      <c r="KSU134" s="127"/>
      <c r="KSV134" s="127"/>
      <c r="KSW134" s="127"/>
      <c r="KSX134" s="127"/>
      <c r="KSY134" s="127"/>
      <c r="KSZ134" s="127"/>
      <c r="KTA134" s="127"/>
      <c r="KTB134" s="127"/>
      <c r="KTC134" s="127"/>
      <c r="KTD134" s="127"/>
      <c r="KTE134" s="127"/>
      <c r="KTF134" s="127"/>
      <c r="KTG134" s="127"/>
      <c r="KTH134" s="127"/>
      <c r="KTI134" s="127"/>
      <c r="KTJ134" s="127"/>
      <c r="KTK134" s="127"/>
      <c r="KTL134" s="127"/>
      <c r="KTM134" s="127"/>
      <c r="KTN134" s="127"/>
      <c r="KTO134" s="127"/>
      <c r="KTP134" s="127"/>
      <c r="KTQ134" s="127"/>
      <c r="KTR134" s="127"/>
      <c r="KTS134" s="127"/>
      <c r="KTT134" s="127"/>
      <c r="KTU134" s="127"/>
      <c r="KTV134" s="127"/>
      <c r="KTW134" s="127"/>
      <c r="KTX134" s="127"/>
      <c r="KTY134" s="127"/>
      <c r="KTZ134" s="127"/>
      <c r="KUA134" s="127"/>
      <c r="KUB134" s="127"/>
      <c r="KUC134" s="127"/>
      <c r="KUD134" s="127"/>
      <c r="KUE134" s="127"/>
      <c r="KUF134" s="127"/>
      <c r="KUG134" s="127"/>
      <c r="KUH134" s="127"/>
      <c r="KUI134" s="127"/>
      <c r="KUJ134" s="127"/>
      <c r="KUK134" s="127"/>
      <c r="KUL134" s="127"/>
      <c r="KUM134" s="127"/>
      <c r="KUN134" s="127"/>
      <c r="KUO134" s="127"/>
      <c r="KUP134" s="127"/>
      <c r="KUQ134" s="127"/>
      <c r="KUR134" s="127"/>
      <c r="KUS134" s="127"/>
      <c r="KUT134" s="127"/>
      <c r="KUU134" s="127"/>
      <c r="KUV134" s="127"/>
      <c r="KUW134" s="127"/>
      <c r="KUX134" s="127"/>
      <c r="KUY134" s="127"/>
      <c r="KUZ134" s="127"/>
      <c r="KVA134" s="127"/>
      <c r="KVB134" s="127"/>
      <c r="KVC134" s="127"/>
      <c r="KVD134" s="127"/>
      <c r="KVE134" s="127"/>
      <c r="KVF134" s="127"/>
      <c r="KVG134" s="127"/>
      <c r="KVH134" s="127"/>
      <c r="KVI134" s="127"/>
      <c r="KVJ134" s="127"/>
      <c r="KVK134" s="127"/>
      <c r="KVL134" s="127"/>
      <c r="KVM134" s="127"/>
      <c r="KVN134" s="127"/>
      <c r="KVO134" s="127"/>
      <c r="KVP134" s="127"/>
      <c r="KVQ134" s="127"/>
      <c r="KVR134" s="127"/>
      <c r="KVS134" s="127"/>
      <c r="KVT134" s="127"/>
      <c r="KVU134" s="127"/>
      <c r="KVV134" s="127"/>
      <c r="KVW134" s="127"/>
      <c r="KVX134" s="127"/>
      <c r="KVY134" s="127"/>
      <c r="KVZ134" s="127"/>
      <c r="KWA134" s="127"/>
      <c r="KWB134" s="127"/>
      <c r="KWC134" s="127"/>
      <c r="KWD134" s="127"/>
      <c r="KWE134" s="127"/>
      <c r="KWF134" s="127"/>
      <c r="KWG134" s="127"/>
      <c r="KWH134" s="127"/>
      <c r="KWI134" s="127"/>
      <c r="KWJ134" s="127"/>
      <c r="KWK134" s="127"/>
      <c r="KWL134" s="127"/>
      <c r="KWM134" s="127"/>
      <c r="KWN134" s="127"/>
      <c r="KWO134" s="127"/>
      <c r="KWP134" s="127"/>
      <c r="KWQ134" s="127"/>
      <c r="KWR134" s="127"/>
      <c r="KWS134" s="127"/>
      <c r="KWT134" s="127"/>
      <c r="KWU134" s="127"/>
      <c r="KWV134" s="127"/>
      <c r="KWW134" s="127"/>
      <c r="KWX134" s="127"/>
      <c r="KWY134" s="127"/>
      <c r="KWZ134" s="127"/>
      <c r="KXA134" s="127"/>
      <c r="KXB134" s="127"/>
      <c r="KXC134" s="127"/>
      <c r="KXD134" s="127"/>
      <c r="KXE134" s="127"/>
      <c r="KXF134" s="127"/>
      <c r="KXG134" s="127"/>
      <c r="KXH134" s="127"/>
      <c r="KXI134" s="127"/>
      <c r="KXJ134" s="127"/>
      <c r="KXK134" s="127"/>
      <c r="KXL134" s="127"/>
      <c r="KXM134" s="127"/>
      <c r="KXN134" s="127"/>
      <c r="KXO134" s="127"/>
      <c r="KXP134" s="127"/>
      <c r="KXQ134" s="127"/>
      <c r="KXR134" s="127"/>
      <c r="KXS134" s="127"/>
      <c r="KXT134" s="127"/>
      <c r="KXU134" s="127"/>
      <c r="KXV134" s="127"/>
      <c r="KXW134" s="127"/>
      <c r="KXX134" s="127"/>
      <c r="KXY134" s="127"/>
      <c r="KXZ134" s="127"/>
      <c r="KYA134" s="127"/>
      <c r="KYB134" s="127"/>
      <c r="KYC134" s="127"/>
      <c r="KYD134" s="127"/>
      <c r="KYE134" s="127"/>
      <c r="KYF134" s="127"/>
      <c r="KYG134" s="127"/>
      <c r="KYH134" s="127"/>
      <c r="KYI134" s="127"/>
      <c r="KYJ134" s="127"/>
      <c r="KYK134" s="127"/>
      <c r="KYL134" s="127"/>
      <c r="KYM134" s="127"/>
      <c r="KYN134" s="127"/>
      <c r="KYO134" s="127"/>
      <c r="KYP134" s="127"/>
      <c r="KYQ134" s="127"/>
      <c r="KYR134" s="127"/>
      <c r="KYS134" s="127"/>
      <c r="KYT134" s="127"/>
      <c r="KYU134" s="127"/>
      <c r="KYV134" s="127"/>
      <c r="KYW134" s="127"/>
      <c r="KYX134" s="127"/>
      <c r="KYY134" s="127"/>
      <c r="KYZ134" s="127"/>
      <c r="KZA134" s="127"/>
      <c r="KZB134" s="127"/>
      <c r="KZC134" s="127"/>
      <c r="KZD134" s="127"/>
      <c r="KZE134" s="127"/>
      <c r="KZF134" s="127"/>
      <c r="KZG134" s="127"/>
      <c r="KZH134" s="127"/>
      <c r="KZI134" s="127"/>
      <c r="KZJ134" s="127"/>
      <c r="KZK134" s="127"/>
      <c r="KZL134" s="127"/>
      <c r="KZM134" s="127"/>
      <c r="KZN134" s="127"/>
      <c r="KZO134" s="127"/>
      <c r="KZP134" s="127"/>
      <c r="KZQ134" s="127"/>
      <c r="KZR134" s="127"/>
      <c r="KZS134" s="127"/>
      <c r="KZT134" s="127"/>
      <c r="KZU134" s="127"/>
      <c r="KZV134" s="127"/>
      <c r="KZW134" s="127"/>
      <c r="KZX134" s="127"/>
      <c r="KZY134" s="127"/>
      <c r="KZZ134" s="127"/>
      <c r="LAA134" s="127"/>
      <c r="LAB134" s="127"/>
      <c r="LAC134" s="127"/>
      <c r="LAD134" s="127"/>
      <c r="LAE134" s="127"/>
      <c r="LAF134" s="127"/>
      <c r="LAG134" s="127"/>
      <c r="LAH134" s="127"/>
      <c r="LAI134" s="127"/>
      <c r="LAJ134" s="127"/>
      <c r="LAK134" s="127"/>
      <c r="LAL134" s="127"/>
      <c r="LAM134" s="127"/>
      <c r="LAN134" s="127"/>
      <c r="LAO134" s="127"/>
      <c r="LAP134" s="127"/>
      <c r="LAQ134" s="127"/>
      <c r="LAR134" s="127"/>
      <c r="LAS134" s="127"/>
      <c r="LAT134" s="127"/>
      <c r="LAU134" s="127"/>
      <c r="LAV134" s="127"/>
      <c r="LAW134" s="127"/>
      <c r="LAX134" s="127"/>
      <c r="LAY134" s="127"/>
      <c r="LAZ134" s="127"/>
      <c r="LBA134" s="127"/>
      <c r="LBB134" s="127"/>
      <c r="LBC134" s="127"/>
      <c r="LBD134" s="127"/>
      <c r="LBE134" s="127"/>
      <c r="LBF134" s="127"/>
      <c r="LBG134" s="127"/>
      <c r="LBH134" s="127"/>
      <c r="LBI134" s="127"/>
      <c r="LBJ134" s="127"/>
      <c r="LBK134" s="127"/>
      <c r="LBL134" s="127"/>
      <c r="LBM134" s="127"/>
      <c r="LBN134" s="127"/>
      <c r="LBO134" s="127"/>
      <c r="LBP134" s="127"/>
      <c r="LBQ134" s="127"/>
      <c r="LBR134" s="127"/>
      <c r="LBS134" s="127"/>
      <c r="LBT134" s="127"/>
      <c r="LBU134" s="127"/>
      <c r="LBV134" s="127"/>
      <c r="LBW134" s="127"/>
      <c r="LBX134" s="127"/>
      <c r="LBY134" s="127"/>
      <c r="LBZ134" s="127"/>
      <c r="LCA134" s="127"/>
      <c r="LCB134" s="127"/>
      <c r="LCC134" s="127"/>
      <c r="LCD134" s="127"/>
      <c r="LCE134" s="127"/>
      <c r="LCF134" s="127"/>
      <c r="LCG134" s="127"/>
      <c r="LCH134" s="127"/>
      <c r="LCI134" s="127"/>
      <c r="LCJ134" s="127"/>
      <c r="LCK134" s="127"/>
      <c r="LCL134" s="127"/>
      <c r="LCM134" s="127"/>
      <c r="LCN134" s="127"/>
      <c r="LCO134" s="127"/>
      <c r="LCP134" s="127"/>
      <c r="LCQ134" s="127"/>
      <c r="LCR134" s="127"/>
      <c r="LCS134" s="127"/>
      <c r="LCT134" s="127"/>
      <c r="LCU134" s="127"/>
      <c r="LCV134" s="127"/>
      <c r="LCW134" s="127"/>
      <c r="LCX134" s="127"/>
      <c r="LCY134" s="127"/>
      <c r="LCZ134" s="127"/>
      <c r="LDA134" s="127"/>
      <c r="LDB134" s="127"/>
      <c r="LDC134" s="127"/>
      <c r="LDD134" s="127"/>
      <c r="LDE134" s="127"/>
      <c r="LDF134" s="127"/>
      <c r="LDG134" s="127"/>
      <c r="LDH134" s="127"/>
      <c r="LDI134" s="127"/>
      <c r="LDJ134" s="127"/>
      <c r="LDK134" s="127"/>
      <c r="LDL134" s="127"/>
      <c r="LDM134" s="127"/>
      <c r="LDN134" s="127"/>
      <c r="LDO134" s="127"/>
      <c r="LDP134" s="127"/>
      <c r="LDQ134" s="127"/>
      <c r="LDR134" s="127"/>
      <c r="LDS134" s="127"/>
      <c r="LDT134" s="127"/>
      <c r="LDU134" s="127"/>
      <c r="LDV134" s="127"/>
      <c r="LDW134" s="127"/>
      <c r="LDX134" s="127"/>
      <c r="LDY134" s="127"/>
      <c r="LDZ134" s="127"/>
      <c r="LEA134" s="127"/>
      <c r="LEB134" s="127"/>
      <c r="LEC134" s="127"/>
      <c r="LED134" s="127"/>
      <c r="LEE134" s="127"/>
      <c r="LEF134" s="127"/>
      <c r="LEG134" s="127"/>
      <c r="LEH134" s="127"/>
      <c r="LEI134" s="127"/>
      <c r="LEJ134" s="127"/>
      <c r="LEK134" s="127"/>
      <c r="LEL134" s="127"/>
      <c r="LEM134" s="127"/>
      <c r="LEN134" s="127"/>
      <c r="LEO134" s="127"/>
      <c r="LEP134" s="127"/>
      <c r="LEQ134" s="127"/>
      <c r="LER134" s="127"/>
      <c r="LES134" s="127"/>
      <c r="LET134" s="127"/>
      <c r="LEU134" s="127"/>
      <c r="LEV134" s="127"/>
      <c r="LEW134" s="127"/>
      <c r="LEX134" s="127"/>
      <c r="LEY134" s="127"/>
      <c r="LEZ134" s="127"/>
      <c r="LFA134" s="127"/>
      <c r="LFB134" s="127"/>
      <c r="LFC134" s="127"/>
      <c r="LFD134" s="127"/>
      <c r="LFE134" s="127"/>
      <c r="LFF134" s="127"/>
      <c r="LFG134" s="127"/>
      <c r="LFH134" s="127"/>
      <c r="LFI134" s="127"/>
      <c r="LFJ134" s="127"/>
      <c r="LFK134" s="127"/>
      <c r="LFL134" s="127"/>
      <c r="LFM134" s="127"/>
      <c r="LFN134" s="127"/>
      <c r="LFO134" s="127"/>
      <c r="LFP134" s="127"/>
      <c r="LFQ134" s="127"/>
      <c r="LFR134" s="127"/>
      <c r="LFS134" s="127"/>
      <c r="LFT134" s="127"/>
      <c r="LFU134" s="127"/>
      <c r="LFV134" s="127"/>
      <c r="LFW134" s="127"/>
      <c r="LFX134" s="127"/>
      <c r="LFY134" s="127"/>
      <c r="LFZ134" s="127"/>
      <c r="LGA134" s="127"/>
      <c r="LGB134" s="127"/>
      <c r="LGC134" s="127"/>
      <c r="LGD134" s="127"/>
      <c r="LGE134" s="127"/>
      <c r="LGF134" s="127"/>
      <c r="LGG134" s="127"/>
      <c r="LGH134" s="127"/>
      <c r="LGI134" s="127"/>
      <c r="LGJ134" s="127"/>
      <c r="LGK134" s="127"/>
      <c r="LGL134" s="127"/>
      <c r="LGM134" s="127"/>
      <c r="LGN134" s="127"/>
      <c r="LGO134" s="127"/>
      <c r="LGP134" s="127"/>
      <c r="LGQ134" s="127"/>
      <c r="LGR134" s="127"/>
      <c r="LGS134" s="127"/>
      <c r="LGT134" s="127"/>
      <c r="LGU134" s="127"/>
      <c r="LGV134" s="127"/>
      <c r="LGW134" s="127"/>
      <c r="LGX134" s="127"/>
      <c r="LGY134" s="127"/>
      <c r="LGZ134" s="127"/>
      <c r="LHA134" s="127"/>
      <c r="LHB134" s="127"/>
      <c r="LHC134" s="127"/>
      <c r="LHD134" s="127"/>
      <c r="LHE134" s="127"/>
      <c r="LHF134" s="127"/>
      <c r="LHG134" s="127"/>
      <c r="LHH134" s="127"/>
      <c r="LHI134" s="127"/>
      <c r="LHJ134" s="127"/>
      <c r="LHK134" s="127"/>
      <c r="LHL134" s="127"/>
      <c r="LHM134" s="127"/>
      <c r="LHN134" s="127"/>
      <c r="LHO134" s="127"/>
      <c r="LHP134" s="127"/>
      <c r="LHQ134" s="127"/>
      <c r="LHR134" s="127"/>
      <c r="LHS134" s="127"/>
      <c r="LHT134" s="127"/>
      <c r="LHU134" s="127"/>
      <c r="LHV134" s="127"/>
      <c r="LHW134" s="127"/>
      <c r="LHX134" s="127"/>
      <c r="LHY134" s="127"/>
      <c r="LHZ134" s="127"/>
      <c r="LIA134" s="127"/>
      <c r="LIB134" s="127"/>
      <c r="LIC134" s="127"/>
      <c r="LID134" s="127"/>
      <c r="LIE134" s="127"/>
      <c r="LIF134" s="127"/>
      <c r="LIG134" s="127"/>
      <c r="LIH134" s="127"/>
      <c r="LII134" s="127"/>
      <c r="LIJ134" s="127"/>
      <c r="LIK134" s="127"/>
      <c r="LIL134" s="127"/>
      <c r="LIM134" s="127"/>
      <c r="LIN134" s="127"/>
      <c r="LIO134" s="127"/>
      <c r="LIP134" s="127"/>
      <c r="LIQ134" s="127"/>
      <c r="LIR134" s="127"/>
      <c r="LIS134" s="127"/>
      <c r="LIT134" s="127"/>
      <c r="LIU134" s="127"/>
      <c r="LIV134" s="127"/>
      <c r="LIW134" s="127"/>
      <c r="LIX134" s="127"/>
      <c r="LIY134" s="127"/>
      <c r="LIZ134" s="127"/>
      <c r="LJA134" s="127"/>
      <c r="LJB134" s="127"/>
      <c r="LJC134" s="127"/>
      <c r="LJD134" s="127"/>
      <c r="LJE134" s="127"/>
      <c r="LJF134" s="127"/>
      <c r="LJG134" s="127"/>
      <c r="LJH134" s="127"/>
      <c r="LJI134" s="127"/>
      <c r="LJJ134" s="127"/>
      <c r="LJK134" s="127"/>
      <c r="LJL134" s="127"/>
      <c r="LJM134" s="127"/>
      <c r="LJN134" s="127"/>
      <c r="LJO134" s="127"/>
      <c r="LJP134" s="127"/>
      <c r="LJQ134" s="127"/>
      <c r="LJR134" s="127"/>
      <c r="LJS134" s="127"/>
      <c r="LJT134" s="127"/>
      <c r="LJU134" s="127"/>
      <c r="LJV134" s="127"/>
      <c r="LJW134" s="127"/>
      <c r="LJX134" s="127"/>
      <c r="LJY134" s="127"/>
      <c r="LJZ134" s="127"/>
      <c r="LKA134" s="127"/>
      <c r="LKB134" s="127"/>
      <c r="LKC134" s="127"/>
      <c r="LKD134" s="127"/>
      <c r="LKE134" s="127"/>
      <c r="LKF134" s="127"/>
      <c r="LKG134" s="127"/>
      <c r="LKH134" s="127"/>
      <c r="LKI134" s="127"/>
      <c r="LKJ134" s="127"/>
      <c r="LKK134" s="127"/>
      <c r="LKL134" s="127"/>
      <c r="LKM134" s="127"/>
      <c r="LKN134" s="127"/>
      <c r="LKO134" s="127"/>
      <c r="LKP134" s="127"/>
      <c r="LKQ134" s="127"/>
      <c r="LKR134" s="127"/>
      <c r="LKS134" s="127"/>
      <c r="LKT134" s="127"/>
      <c r="LKU134" s="127"/>
      <c r="LKV134" s="127"/>
      <c r="LKW134" s="127"/>
      <c r="LKX134" s="127"/>
      <c r="LKY134" s="127"/>
      <c r="LKZ134" s="127"/>
      <c r="LLA134" s="127"/>
      <c r="LLB134" s="127"/>
      <c r="LLC134" s="127"/>
      <c r="LLD134" s="127"/>
      <c r="LLE134" s="127"/>
      <c r="LLF134" s="127"/>
      <c r="LLG134" s="127"/>
      <c r="LLH134" s="127"/>
      <c r="LLI134" s="127"/>
      <c r="LLJ134" s="127"/>
      <c r="LLK134" s="127"/>
      <c r="LLL134" s="127"/>
      <c r="LLM134" s="127"/>
      <c r="LLN134" s="127"/>
      <c r="LLO134" s="127"/>
      <c r="LLP134" s="127"/>
      <c r="LLQ134" s="127"/>
      <c r="LLR134" s="127"/>
      <c r="LLS134" s="127"/>
      <c r="LLT134" s="127"/>
      <c r="LLU134" s="127"/>
      <c r="LLV134" s="127"/>
      <c r="LLW134" s="127"/>
      <c r="LLX134" s="127"/>
      <c r="LLY134" s="127"/>
      <c r="LLZ134" s="127"/>
      <c r="LMA134" s="127"/>
      <c r="LMB134" s="127"/>
      <c r="LMC134" s="127"/>
      <c r="LMD134" s="127"/>
      <c r="LME134" s="127"/>
      <c r="LMF134" s="127"/>
      <c r="LMG134" s="127"/>
      <c r="LMH134" s="127"/>
      <c r="LMI134" s="127"/>
      <c r="LMJ134" s="127"/>
      <c r="LMK134" s="127"/>
      <c r="LML134" s="127"/>
      <c r="LMM134" s="127"/>
      <c r="LMN134" s="127"/>
      <c r="LMO134" s="127"/>
      <c r="LMP134" s="127"/>
      <c r="LMQ134" s="127"/>
      <c r="LMR134" s="127"/>
      <c r="LMS134" s="127"/>
      <c r="LMT134" s="127"/>
      <c r="LMU134" s="127"/>
      <c r="LMV134" s="127"/>
      <c r="LMW134" s="127"/>
      <c r="LMX134" s="127"/>
      <c r="LMY134" s="127"/>
      <c r="LMZ134" s="127"/>
      <c r="LNA134" s="127"/>
      <c r="LNB134" s="127"/>
      <c r="LNC134" s="127"/>
      <c r="LND134" s="127"/>
      <c r="LNE134" s="127"/>
      <c r="LNF134" s="127"/>
      <c r="LNG134" s="127"/>
      <c r="LNH134" s="127"/>
      <c r="LNI134" s="127"/>
      <c r="LNJ134" s="127"/>
      <c r="LNK134" s="127"/>
      <c r="LNL134" s="127"/>
      <c r="LNM134" s="127"/>
      <c r="LNN134" s="127"/>
      <c r="LNO134" s="127"/>
      <c r="LNP134" s="127"/>
      <c r="LNQ134" s="127"/>
      <c r="LNR134" s="127"/>
      <c r="LNS134" s="127"/>
      <c r="LNT134" s="127"/>
      <c r="LNU134" s="127"/>
      <c r="LNV134" s="127"/>
      <c r="LNW134" s="127"/>
      <c r="LNX134" s="127"/>
      <c r="LNY134" s="127"/>
      <c r="LNZ134" s="127"/>
      <c r="LOA134" s="127"/>
      <c r="LOB134" s="127"/>
      <c r="LOC134" s="127"/>
      <c r="LOD134" s="127"/>
      <c r="LOE134" s="127"/>
      <c r="LOF134" s="127"/>
      <c r="LOG134" s="127"/>
      <c r="LOH134" s="127"/>
      <c r="LOI134" s="127"/>
      <c r="LOJ134" s="127"/>
      <c r="LOK134" s="127"/>
      <c r="LOL134" s="127"/>
      <c r="LOM134" s="127"/>
      <c r="LON134" s="127"/>
      <c r="LOO134" s="127"/>
      <c r="LOP134" s="127"/>
      <c r="LOQ134" s="127"/>
      <c r="LOR134" s="127"/>
      <c r="LOS134" s="127"/>
      <c r="LOT134" s="127"/>
      <c r="LOU134" s="127"/>
      <c r="LOV134" s="127"/>
      <c r="LOW134" s="127"/>
      <c r="LOX134" s="127"/>
      <c r="LOY134" s="127"/>
      <c r="LOZ134" s="127"/>
      <c r="LPA134" s="127"/>
      <c r="LPB134" s="127"/>
      <c r="LPC134" s="127"/>
      <c r="LPD134" s="127"/>
      <c r="LPE134" s="127"/>
      <c r="LPF134" s="127"/>
      <c r="LPG134" s="127"/>
      <c r="LPH134" s="127"/>
      <c r="LPI134" s="127"/>
      <c r="LPJ134" s="127"/>
      <c r="LPK134" s="127"/>
      <c r="LPL134" s="127"/>
      <c r="LPM134" s="127"/>
      <c r="LPN134" s="127"/>
      <c r="LPO134" s="127"/>
      <c r="LPP134" s="127"/>
      <c r="LPQ134" s="127"/>
      <c r="LPR134" s="127"/>
      <c r="LPS134" s="127"/>
      <c r="LPT134" s="127"/>
      <c r="LPU134" s="127"/>
      <c r="LPV134" s="127"/>
      <c r="LPW134" s="127"/>
      <c r="LPX134" s="127"/>
      <c r="LPY134" s="127"/>
      <c r="LPZ134" s="127"/>
      <c r="LQA134" s="127"/>
      <c r="LQB134" s="127"/>
      <c r="LQC134" s="127"/>
      <c r="LQD134" s="127"/>
      <c r="LQE134" s="127"/>
      <c r="LQF134" s="127"/>
      <c r="LQG134" s="127"/>
      <c r="LQH134" s="127"/>
      <c r="LQI134" s="127"/>
      <c r="LQJ134" s="127"/>
      <c r="LQK134" s="127"/>
      <c r="LQL134" s="127"/>
      <c r="LQM134" s="127"/>
      <c r="LQN134" s="127"/>
      <c r="LQO134" s="127"/>
      <c r="LQP134" s="127"/>
      <c r="LQQ134" s="127"/>
      <c r="LQR134" s="127"/>
      <c r="LQS134" s="127"/>
      <c r="LQT134" s="127"/>
      <c r="LQU134" s="127"/>
      <c r="LQV134" s="127"/>
      <c r="LQW134" s="127"/>
      <c r="LQX134" s="127"/>
      <c r="LQY134" s="127"/>
      <c r="LQZ134" s="127"/>
      <c r="LRA134" s="127"/>
      <c r="LRB134" s="127"/>
      <c r="LRC134" s="127"/>
      <c r="LRD134" s="127"/>
      <c r="LRE134" s="127"/>
      <c r="LRF134" s="127"/>
      <c r="LRG134" s="127"/>
      <c r="LRH134" s="127"/>
      <c r="LRI134" s="127"/>
      <c r="LRJ134" s="127"/>
      <c r="LRK134" s="127"/>
      <c r="LRL134" s="127"/>
      <c r="LRM134" s="127"/>
      <c r="LRN134" s="127"/>
      <c r="LRO134" s="127"/>
      <c r="LRP134" s="127"/>
      <c r="LRQ134" s="127"/>
      <c r="LRR134" s="127"/>
      <c r="LRS134" s="127"/>
      <c r="LRT134" s="127"/>
      <c r="LRU134" s="127"/>
      <c r="LRV134" s="127"/>
      <c r="LRW134" s="127"/>
      <c r="LRX134" s="127"/>
      <c r="LRY134" s="127"/>
      <c r="LRZ134" s="127"/>
      <c r="LSA134" s="127"/>
      <c r="LSB134" s="127"/>
      <c r="LSC134" s="127"/>
      <c r="LSD134" s="127"/>
      <c r="LSE134" s="127"/>
      <c r="LSF134" s="127"/>
      <c r="LSG134" s="127"/>
      <c r="LSH134" s="127"/>
      <c r="LSI134" s="127"/>
      <c r="LSJ134" s="127"/>
      <c r="LSK134" s="127"/>
      <c r="LSL134" s="127"/>
      <c r="LSM134" s="127"/>
      <c r="LSN134" s="127"/>
      <c r="LSO134" s="127"/>
      <c r="LSP134" s="127"/>
      <c r="LSQ134" s="127"/>
      <c r="LSR134" s="127"/>
      <c r="LSS134" s="127"/>
      <c r="LST134" s="127"/>
      <c r="LSU134" s="127"/>
      <c r="LSV134" s="127"/>
      <c r="LSW134" s="127"/>
      <c r="LSX134" s="127"/>
      <c r="LSY134" s="127"/>
      <c r="LSZ134" s="127"/>
      <c r="LTA134" s="127"/>
      <c r="LTB134" s="127"/>
      <c r="LTC134" s="127"/>
      <c r="LTD134" s="127"/>
      <c r="LTE134" s="127"/>
      <c r="LTF134" s="127"/>
      <c r="LTG134" s="127"/>
      <c r="LTH134" s="127"/>
      <c r="LTI134" s="127"/>
      <c r="LTJ134" s="127"/>
      <c r="LTK134" s="127"/>
      <c r="LTL134" s="127"/>
      <c r="LTM134" s="127"/>
      <c r="LTN134" s="127"/>
      <c r="LTO134" s="127"/>
      <c r="LTP134" s="127"/>
      <c r="LTQ134" s="127"/>
      <c r="LTR134" s="127"/>
      <c r="LTS134" s="127"/>
      <c r="LTT134" s="127"/>
      <c r="LTU134" s="127"/>
      <c r="LTV134" s="127"/>
      <c r="LTW134" s="127"/>
      <c r="LTX134" s="127"/>
      <c r="LTY134" s="127"/>
      <c r="LTZ134" s="127"/>
      <c r="LUA134" s="127"/>
      <c r="LUB134" s="127"/>
      <c r="LUC134" s="127"/>
      <c r="LUD134" s="127"/>
      <c r="LUE134" s="127"/>
      <c r="LUF134" s="127"/>
      <c r="LUG134" s="127"/>
      <c r="LUH134" s="127"/>
      <c r="LUI134" s="127"/>
      <c r="LUJ134" s="127"/>
      <c r="LUK134" s="127"/>
      <c r="LUL134" s="127"/>
      <c r="LUM134" s="127"/>
      <c r="LUN134" s="127"/>
      <c r="LUO134" s="127"/>
      <c r="LUP134" s="127"/>
      <c r="LUQ134" s="127"/>
      <c r="LUR134" s="127"/>
      <c r="LUS134" s="127"/>
      <c r="LUT134" s="127"/>
      <c r="LUU134" s="127"/>
      <c r="LUV134" s="127"/>
      <c r="LUW134" s="127"/>
      <c r="LUX134" s="127"/>
      <c r="LUY134" s="127"/>
      <c r="LUZ134" s="127"/>
      <c r="LVA134" s="127"/>
      <c r="LVB134" s="127"/>
      <c r="LVC134" s="127"/>
      <c r="LVD134" s="127"/>
      <c r="LVE134" s="127"/>
      <c r="LVF134" s="127"/>
      <c r="LVG134" s="127"/>
      <c r="LVH134" s="127"/>
      <c r="LVI134" s="127"/>
      <c r="LVJ134" s="127"/>
      <c r="LVK134" s="127"/>
      <c r="LVL134" s="127"/>
      <c r="LVM134" s="127"/>
      <c r="LVN134" s="127"/>
      <c r="LVO134" s="127"/>
      <c r="LVP134" s="127"/>
      <c r="LVQ134" s="127"/>
      <c r="LVR134" s="127"/>
      <c r="LVS134" s="127"/>
      <c r="LVT134" s="127"/>
      <c r="LVU134" s="127"/>
      <c r="LVV134" s="127"/>
      <c r="LVW134" s="127"/>
      <c r="LVX134" s="127"/>
      <c r="LVY134" s="127"/>
      <c r="LVZ134" s="127"/>
      <c r="LWA134" s="127"/>
      <c r="LWB134" s="127"/>
      <c r="LWC134" s="127"/>
      <c r="LWD134" s="127"/>
      <c r="LWE134" s="127"/>
      <c r="LWF134" s="127"/>
      <c r="LWG134" s="127"/>
      <c r="LWH134" s="127"/>
      <c r="LWI134" s="127"/>
      <c r="LWJ134" s="127"/>
      <c r="LWK134" s="127"/>
      <c r="LWL134" s="127"/>
      <c r="LWM134" s="127"/>
      <c r="LWN134" s="127"/>
      <c r="LWO134" s="127"/>
      <c r="LWP134" s="127"/>
      <c r="LWQ134" s="127"/>
      <c r="LWR134" s="127"/>
      <c r="LWS134" s="127"/>
      <c r="LWT134" s="127"/>
      <c r="LWU134" s="127"/>
      <c r="LWV134" s="127"/>
      <c r="LWW134" s="127"/>
      <c r="LWX134" s="127"/>
      <c r="LWY134" s="127"/>
      <c r="LWZ134" s="127"/>
      <c r="LXA134" s="127"/>
      <c r="LXB134" s="127"/>
      <c r="LXC134" s="127"/>
      <c r="LXD134" s="127"/>
      <c r="LXE134" s="127"/>
      <c r="LXF134" s="127"/>
      <c r="LXG134" s="127"/>
      <c r="LXH134" s="127"/>
      <c r="LXI134" s="127"/>
      <c r="LXJ134" s="127"/>
      <c r="LXK134" s="127"/>
      <c r="LXL134" s="127"/>
      <c r="LXM134" s="127"/>
      <c r="LXN134" s="127"/>
      <c r="LXO134" s="127"/>
      <c r="LXP134" s="127"/>
      <c r="LXQ134" s="127"/>
      <c r="LXR134" s="127"/>
      <c r="LXS134" s="127"/>
      <c r="LXT134" s="127"/>
      <c r="LXU134" s="127"/>
      <c r="LXV134" s="127"/>
      <c r="LXW134" s="127"/>
      <c r="LXX134" s="127"/>
      <c r="LXY134" s="127"/>
      <c r="LXZ134" s="127"/>
      <c r="LYA134" s="127"/>
      <c r="LYB134" s="127"/>
      <c r="LYC134" s="127"/>
      <c r="LYD134" s="127"/>
      <c r="LYE134" s="127"/>
      <c r="LYF134" s="127"/>
      <c r="LYG134" s="127"/>
      <c r="LYH134" s="127"/>
      <c r="LYI134" s="127"/>
      <c r="LYJ134" s="127"/>
      <c r="LYK134" s="127"/>
      <c r="LYL134" s="127"/>
      <c r="LYM134" s="127"/>
      <c r="LYN134" s="127"/>
      <c r="LYO134" s="127"/>
      <c r="LYP134" s="127"/>
      <c r="LYQ134" s="127"/>
      <c r="LYR134" s="127"/>
      <c r="LYS134" s="127"/>
      <c r="LYT134" s="127"/>
      <c r="LYU134" s="127"/>
      <c r="LYV134" s="127"/>
      <c r="LYW134" s="127"/>
      <c r="LYX134" s="127"/>
      <c r="LYY134" s="127"/>
      <c r="LYZ134" s="127"/>
      <c r="LZA134" s="127"/>
      <c r="LZB134" s="127"/>
      <c r="LZC134" s="127"/>
      <c r="LZD134" s="127"/>
      <c r="LZE134" s="127"/>
      <c r="LZF134" s="127"/>
      <c r="LZG134" s="127"/>
      <c r="LZH134" s="127"/>
      <c r="LZI134" s="127"/>
      <c r="LZJ134" s="127"/>
      <c r="LZK134" s="127"/>
      <c r="LZL134" s="127"/>
      <c r="LZM134" s="127"/>
      <c r="LZN134" s="127"/>
      <c r="LZO134" s="127"/>
      <c r="LZP134" s="127"/>
      <c r="LZQ134" s="127"/>
      <c r="LZR134" s="127"/>
      <c r="LZS134" s="127"/>
      <c r="LZT134" s="127"/>
      <c r="LZU134" s="127"/>
      <c r="LZV134" s="127"/>
      <c r="LZW134" s="127"/>
      <c r="LZX134" s="127"/>
      <c r="LZY134" s="127"/>
      <c r="LZZ134" s="127"/>
      <c r="MAA134" s="127"/>
      <c r="MAB134" s="127"/>
      <c r="MAC134" s="127"/>
      <c r="MAD134" s="127"/>
      <c r="MAE134" s="127"/>
      <c r="MAF134" s="127"/>
      <c r="MAG134" s="127"/>
      <c r="MAH134" s="127"/>
      <c r="MAI134" s="127"/>
      <c r="MAJ134" s="127"/>
      <c r="MAK134" s="127"/>
      <c r="MAL134" s="127"/>
      <c r="MAM134" s="127"/>
      <c r="MAN134" s="127"/>
      <c r="MAO134" s="127"/>
      <c r="MAP134" s="127"/>
      <c r="MAQ134" s="127"/>
      <c r="MAR134" s="127"/>
      <c r="MAS134" s="127"/>
      <c r="MAT134" s="127"/>
      <c r="MAU134" s="127"/>
      <c r="MAV134" s="127"/>
      <c r="MAW134" s="127"/>
      <c r="MAX134" s="127"/>
      <c r="MAY134" s="127"/>
      <c r="MAZ134" s="127"/>
      <c r="MBA134" s="127"/>
      <c r="MBB134" s="127"/>
      <c r="MBC134" s="127"/>
      <c r="MBD134" s="127"/>
      <c r="MBE134" s="127"/>
      <c r="MBF134" s="127"/>
      <c r="MBG134" s="127"/>
      <c r="MBH134" s="127"/>
      <c r="MBI134" s="127"/>
      <c r="MBJ134" s="127"/>
      <c r="MBK134" s="127"/>
      <c r="MBL134" s="127"/>
      <c r="MBM134" s="127"/>
      <c r="MBN134" s="127"/>
      <c r="MBO134" s="127"/>
      <c r="MBP134" s="127"/>
      <c r="MBQ134" s="127"/>
      <c r="MBR134" s="127"/>
      <c r="MBS134" s="127"/>
      <c r="MBT134" s="127"/>
      <c r="MBU134" s="127"/>
      <c r="MBV134" s="127"/>
      <c r="MBW134" s="127"/>
      <c r="MBX134" s="127"/>
      <c r="MBY134" s="127"/>
      <c r="MBZ134" s="127"/>
      <c r="MCA134" s="127"/>
      <c r="MCB134" s="127"/>
      <c r="MCC134" s="127"/>
      <c r="MCD134" s="127"/>
      <c r="MCE134" s="127"/>
      <c r="MCF134" s="127"/>
      <c r="MCG134" s="127"/>
      <c r="MCH134" s="127"/>
      <c r="MCI134" s="127"/>
      <c r="MCJ134" s="127"/>
      <c r="MCK134" s="127"/>
      <c r="MCL134" s="127"/>
      <c r="MCM134" s="127"/>
      <c r="MCN134" s="127"/>
      <c r="MCO134" s="127"/>
      <c r="MCP134" s="127"/>
      <c r="MCQ134" s="127"/>
      <c r="MCR134" s="127"/>
      <c r="MCS134" s="127"/>
      <c r="MCT134" s="127"/>
      <c r="MCU134" s="127"/>
      <c r="MCV134" s="127"/>
      <c r="MCW134" s="127"/>
      <c r="MCX134" s="127"/>
      <c r="MCY134" s="127"/>
      <c r="MCZ134" s="127"/>
      <c r="MDA134" s="127"/>
      <c r="MDB134" s="127"/>
      <c r="MDC134" s="127"/>
      <c r="MDD134" s="127"/>
      <c r="MDE134" s="127"/>
      <c r="MDF134" s="127"/>
      <c r="MDG134" s="127"/>
      <c r="MDH134" s="127"/>
      <c r="MDI134" s="127"/>
      <c r="MDJ134" s="127"/>
      <c r="MDK134" s="127"/>
      <c r="MDL134" s="127"/>
      <c r="MDM134" s="127"/>
      <c r="MDN134" s="127"/>
      <c r="MDO134" s="127"/>
      <c r="MDP134" s="127"/>
      <c r="MDQ134" s="127"/>
      <c r="MDR134" s="127"/>
      <c r="MDS134" s="127"/>
      <c r="MDT134" s="127"/>
      <c r="MDU134" s="127"/>
      <c r="MDV134" s="127"/>
      <c r="MDW134" s="127"/>
      <c r="MDX134" s="127"/>
      <c r="MDY134" s="127"/>
      <c r="MDZ134" s="127"/>
      <c r="MEA134" s="127"/>
      <c r="MEB134" s="127"/>
      <c r="MEC134" s="127"/>
      <c r="MED134" s="127"/>
      <c r="MEE134" s="127"/>
      <c r="MEF134" s="127"/>
      <c r="MEG134" s="127"/>
      <c r="MEH134" s="127"/>
      <c r="MEI134" s="127"/>
      <c r="MEJ134" s="127"/>
      <c r="MEK134" s="127"/>
      <c r="MEL134" s="127"/>
      <c r="MEM134" s="127"/>
      <c r="MEN134" s="127"/>
      <c r="MEO134" s="127"/>
      <c r="MEP134" s="127"/>
      <c r="MEQ134" s="127"/>
      <c r="MER134" s="127"/>
      <c r="MES134" s="127"/>
      <c r="MET134" s="127"/>
      <c r="MEU134" s="127"/>
      <c r="MEV134" s="127"/>
      <c r="MEW134" s="127"/>
      <c r="MEX134" s="127"/>
      <c r="MEY134" s="127"/>
      <c r="MEZ134" s="127"/>
      <c r="MFA134" s="127"/>
      <c r="MFB134" s="127"/>
      <c r="MFC134" s="127"/>
      <c r="MFD134" s="127"/>
      <c r="MFE134" s="127"/>
      <c r="MFF134" s="127"/>
      <c r="MFG134" s="127"/>
      <c r="MFH134" s="127"/>
      <c r="MFI134" s="127"/>
      <c r="MFJ134" s="127"/>
      <c r="MFK134" s="127"/>
      <c r="MFL134" s="127"/>
      <c r="MFM134" s="127"/>
      <c r="MFN134" s="127"/>
      <c r="MFO134" s="127"/>
      <c r="MFP134" s="127"/>
      <c r="MFQ134" s="127"/>
      <c r="MFR134" s="127"/>
      <c r="MFS134" s="127"/>
      <c r="MFT134" s="127"/>
      <c r="MFU134" s="127"/>
      <c r="MFV134" s="127"/>
      <c r="MFW134" s="127"/>
      <c r="MFX134" s="127"/>
      <c r="MFY134" s="127"/>
      <c r="MFZ134" s="127"/>
      <c r="MGA134" s="127"/>
      <c r="MGB134" s="127"/>
      <c r="MGC134" s="127"/>
      <c r="MGD134" s="127"/>
      <c r="MGE134" s="127"/>
      <c r="MGF134" s="127"/>
      <c r="MGG134" s="127"/>
      <c r="MGH134" s="127"/>
      <c r="MGI134" s="127"/>
      <c r="MGJ134" s="127"/>
      <c r="MGK134" s="127"/>
      <c r="MGL134" s="127"/>
      <c r="MGM134" s="127"/>
      <c r="MGN134" s="127"/>
      <c r="MGO134" s="127"/>
      <c r="MGP134" s="127"/>
      <c r="MGQ134" s="127"/>
      <c r="MGR134" s="127"/>
      <c r="MGS134" s="127"/>
      <c r="MGT134" s="127"/>
      <c r="MGU134" s="127"/>
      <c r="MGV134" s="127"/>
      <c r="MGW134" s="127"/>
      <c r="MGX134" s="127"/>
      <c r="MGY134" s="127"/>
      <c r="MGZ134" s="127"/>
      <c r="MHA134" s="127"/>
      <c r="MHB134" s="127"/>
      <c r="MHC134" s="127"/>
      <c r="MHD134" s="127"/>
      <c r="MHE134" s="127"/>
      <c r="MHF134" s="127"/>
      <c r="MHG134" s="127"/>
      <c r="MHH134" s="127"/>
      <c r="MHI134" s="127"/>
      <c r="MHJ134" s="127"/>
      <c r="MHK134" s="127"/>
      <c r="MHL134" s="127"/>
      <c r="MHM134" s="127"/>
      <c r="MHN134" s="127"/>
      <c r="MHO134" s="127"/>
      <c r="MHP134" s="127"/>
      <c r="MHQ134" s="127"/>
      <c r="MHR134" s="127"/>
      <c r="MHS134" s="127"/>
      <c r="MHT134" s="127"/>
      <c r="MHU134" s="127"/>
      <c r="MHV134" s="127"/>
      <c r="MHW134" s="127"/>
      <c r="MHX134" s="127"/>
      <c r="MHY134" s="127"/>
      <c r="MHZ134" s="127"/>
      <c r="MIA134" s="127"/>
      <c r="MIB134" s="127"/>
      <c r="MIC134" s="127"/>
      <c r="MID134" s="127"/>
      <c r="MIE134" s="127"/>
      <c r="MIF134" s="127"/>
      <c r="MIG134" s="127"/>
      <c r="MIH134" s="127"/>
      <c r="MII134" s="127"/>
      <c r="MIJ134" s="127"/>
      <c r="MIK134" s="127"/>
      <c r="MIL134" s="127"/>
      <c r="MIM134" s="127"/>
      <c r="MIN134" s="127"/>
      <c r="MIO134" s="127"/>
      <c r="MIP134" s="127"/>
      <c r="MIQ134" s="127"/>
      <c r="MIR134" s="127"/>
      <c r="MIS134" s="127"/>
      <c r="MIT134" s="127"/>
      <c r="MIU134" s="127"/>
      <c r="MIV134" s="127"/>
      <c r="MIW134" s="127"/>
      <c r="MIX134" s="127"/>
      <c r="MIY134" s="127"/>
      <c r="MIZ134" s="127"/>
      <c r="MJA134" s="127"/>
      <c r="MJB134" s="127"/>
      <c r="MJC134" s="127"/>
      <c r="MJD134" s="127"/>
      <c r="MJE134" s="127"/>
      <c r="MJF134" s="127"/>
      <c r="MJG134" s="127"/>
      <c r="MJH134" s="127"/>
      <c r="MJI134" s="127"/>
      <c r="MJJ134" s="127"/>
      <c r="MJK134" s="127"/>
      <c r="MJL134" s="127"/>
      <c r="MJM134" s="127"/>
      <c r="MJN134" s="127"/>
      <c r="MJO134" s="127"/>
      <c r="MJP134" s="127"/>
      <c r="MJQ134" s="127"/>
      <c r="MJR134" s="127"/>
      <c r="MJS134" s="127"/>
      <c r="MJT134" s="127"/>
      <c r="MJU134" s="127"/>
      <c r="MJV134" s="127"/>
      <c r="MJW134" s="127"/>
      <c r="MJX134" s="127"/>
      <c r="MJY134" s="127"/>
      <c r="MJZ134" s="127"/>
      <c r="MKA134" s="127"/>
      <c r="MKB134" s="127"/>
      <c r="MKC134" s="127"/>
      <c r="MKD134" s="127"/>
      <c r="MKE134" s="127"/>
      <c r="MKF134" s="127"/>
      <c r="MKG134" s="127"/>
      <c r="MKH134" s="127"/>
      <c r="MKI134" s="127"/>
      <c r="MKJ134" s="127"/>
      <c r="MKK134" s="127"/>
      <c r="MKL134" s="127"/>
      <c r="MKM134" s="127"/>
      <c r="MKN134" s="127"/>
      <c r="MKO134" s="127"/>
      <c r="MKP134" s="127"/>
      <c r="MKQ134" s="127"/>
      <c r="MKR134" s="127"/>
      <c r="MKS134" s="127"/>
      <c r="MKT134" s="127"/>
      <c r="MKU134" s="127"/>
      <c r="MKV134" s="127"/>
      <c r="MKW134" s="127"/>
      <c r="MKX134" s="127"/>
      <c r="MKY134" s="127"/>
      <c r="MKZ134" s="127"/>
      <c r="MLA134" s="127"/>
      <c r="MLB134" s="127"/>
      <c r="MLC134" s="127"/>
      <c r="MLD134" s="127"/>
      <c r="MLE134" s="127"/>
      <c r="MLF134" s="127"/>
      <c r="MLG134" s="127"/>
      <c r="MLH134" s="127"/>
      <c r="MLI134" s="127"/>
      <c r="MLJ134" s="127"/>
      <c r="MLK134" s="127"/>
      <c r="MLL134" s="127"/>
      <c r="MLM134" s="127"/>
      <c r="MLN134" s="127"/>
      <c r="MLO134" s="127"/>
      <c r="MLP134" s="127"/>
      <c r="MLQ134" s="127"/>
      <c r="MLR134" s="127"/>
      <c r="MLS134" s="127"/>
      <c r="MLT134" s="127"/>
      <c r="MLU134" s="127"/>
      <c r="MLV134" s="127"/>
      <c r="MLW134" s="127"/>
      <c r="MLX134" s="127"/>
      <c r="MLY134" s="127"/>
      <c r="MLZ134" s="127"/>
      <c r="MMA134" s="127"/>
      <c r="MMB134" s="127"/>
      <c r="MMC134" s="127"/>
      <c r="MMD134" s="127"/>
      <c r="MME134" s="127"/>
      <c r="MMF134" s="127"/>
      <c r="MMG134" s="127"/>
      <c r="MMH134" s="127"/>
      <c r="MMI134" s="127"/>
      <c r="MMJ134" s="127"/>
      <c r="MMK134" s="127"/>
      <c r="MML134" s="127"/>
      <c r="MMM134" s="127"/>
      <c r="MMN134" s="127"/>
      <c r="MMO134" s="127"/>
      <c r="MMP134" s="127"/>
      <c r="MMQ134" s="127"/>
      <c r="MMR134" s="127"/>
      <c r="MMS134" s="127"/>
      <c r="MMT134" s="127"/>
      <c r="MMU134" s="127"/>
      <c r="MMV134" s="127"/>
      <c r="MMW134" s="127"/>
      <c r="MMX134" s="127"/>
      <c r="MMY134" s="127"/>
      <c r="MMZ134" s="127"/>
      <c r="MNA134" s="127"/>
      <c r="MNB134" s="127"/>
      <c r="MNC134" s="127"/>
      <c r="MND134" s="127"/>
      <c r="MNE134" s="127"/>
      <c r="MNF134" s="127"/>
      <c r="MNG134" s="127"/>
      <c r="MNH134" s="127"/>
      <c r="MNI134" s="127"/>
      <c r="MNJ134" s="127"/>
      <c r="MNK134" s="127"/>
      <c r="MNL134" s="127"/>
      <c r="MNM134" s="127"/>
      <c r="MNN134" s="127"/>
      <c r="MNO134" s="127"/>
      <c r="MNP134" s="127"/>
      <c r="MNQ134" s="127"/>
      <c r="MNR134" s="127"/>
      <c r="MNS134" s="127"/>
      <c r="MNT134" s="127"/>
      <c r="MNU134" s="127"/>
      <c r="MNV134" s="127"/>
      <c r="MNW134" s="127"/>
      <c r="MNX134" s="127"/>
      <c r="MNY134" s="127"/>
      <c r="MNZ134" s="127"/>
      <c r="MOA134" s="127"/>
      <c r="MOB134" s="127"/>
      <c r="MOC134" s="127"/>
      <c r="MOD134" s="127"/>
      <c r="MOE134" s="127"/>
      <c r="MOF134" s="127"/>
      <c r="MOG134" s="127"/>
      <c r="MOH134" s="127"/>
      <c r="MOI134" s="127"/>
      <c r="MOJ134" s="127"/>
      <c r="MOK134" s="127"/>
      <c r="MOL134" s="127"/>
      <c r="MOM134" s="127"/>
      <c r="MON134" s="127"/>
      <c r="MOO134" s="127"/>
      <c r="MOP134" s="127"/>
      <c r="MOQ134" s="127"/>
      <c r="MOR134" s="127"/>
      <c r="MOS134" s="127"/>
      <c r="MOT134" s="127"/>
      <c r="MOU134" s="127"/>
      <c r="MOV134" s="127"/>
      <c r="MOW134" s="127"/>
      <c r="MOX134" s="127"/>
      <c r="MOY134" s="127"/>
      <c r="MOZ134" s="127"/>
      <c r="MPA134" s="127"/>
      <c r="MPB134" s="127"/>
      <c r="MPC134" s="127"/>
      <c r="MPD134" s="127"/>
      <c r="MPE134" s="127"/>
      <c r="MPF134" s="127"/>
      <c r="MPG134" s="127"/>
      <c r="MPH134" s="127"/>
      <c r="MPI134" s="127"/>
      <c r="MPJ134" s="127"/>
      <c r="MPK134" s="127"/>
      <c r="MPL134" s="127"/>
      <c r="MPM134" s="127"/>
      <c r="MPN134" s="127"/>
      <c r="MPO134" s="127"/>
      <c r="MPP134" s="127"/>
      <c r="MPQ134" s="127"/>
      <c r="MPR134" s="127"/>
      <c r="MPS134" s="127"/>
      <c r="MPT134" s="127"/>
      <c r="MPU134" s="127"/>
      <c r="MPV134" s="127"/>
      <c r="MPW134" s="127"/>
      <c r="MPX134" s="127"/>
      <c r="MPY134" s="127"/>
      <c r="MPZ134" s="127"/>
      <c r="MQA134" s="127"/>
      <c r="MQB134" s="127"/>
      <c r="MQC134" s="127"/>
      <c r="MQD134" s="127"/>
      <c r="MQE134" s="127"/>
      <c r="MQF134" s="127"/>
      <c r="MQG134" s="127"/>
      <c r="MQH134" s="127"/>
      <c r="MQI134" s="127"/>
      <c r="MQJ134" s="127"/>
      <c r="MQK134" s="127"/>
      <c r="MQL134" s="127"/>
      <c r="MQM134" s="127"/>
      <c r="MQN134" s="127"/>
      <c r="MQO134" s="127"/>
      <c r="MQP134" s="127"/>
      <c r="MQQ134" s="127"/>
      <c r="MQR134" s="127"/>
      <c r="MQS134" s="127"/>
      <c r="MQT134" s="127"/>
      <c r="MQU134" s="127"/>
      <c r="MQV134" s="127"/>
      <c r="MQW134" s="127"/>
      <c r="MQX134" s="127"/>
      <c r="MQY134" s="127"/>
      <c r="MQZ134" s="127"/>
      <c r="MRA134" s="127"/>
      <c r="MRB134" s="127"/>
      <c r="MRC134" s="127"/>
      <c r="MRD134" s="127"/>
      <c r="MRE134" s="127"/>
      <c r="MRF134" s="127"/>
      <c r="MRG134" s="127"/>
      <c r="MRH134" s="127"/>
      <c r="MRI134" s="127"/>
      <c r="MRJ134" s="127"/>
      <c r="MRK134" s="127"/>
      <c r="MRL134" s="127"/>
      <c r="MRM134" s="127"/>
      <c r="MRN134" s="127"/>
      <c r="MRO134" s="127"/>
      <c r="MRP134" s="127"/>
      <c r="MRQ134" s="127"/>
      <c r="MRR134" s="127"/>
      <c r="MRS134" s="127"/>
      <c r="MRT134" s="127"/>
      <c r="MRU134" s="127"/>
      <c r="MRV134" s="127"/>
      <c r="MRW134" s="127"/>
      <c r="MRX134" s="127"/>
      <c r="MRY134" s="127"/>
      <c r="MRZ134" s="127"/>
      <c r="MSA134" s="127"/>
      <c r="MSB134" s="127"/>
      <c r="MSC134" s="127"/>
      <c r="MSD134" s="127"/>
      <c r="MSE134" s="127"/>
      <c r="MSF134" s="127"/>
      <c r="MSG134" s="127"/>
      <c r="MSH134" s="127"/>
      <c r="MSI134" s="127"/>
      <c r="MSJ134" s="127"/>
      <c r="MSK134" s="127"/>
      <c r="MSL134" s="127"/>
      <c r="MSM134" s="127"/>
      <c r="MSN134" s="127"/>
      <c r="MSO134" s="127"/>
      <c r="MSP134" s="127"/>
      <c r="MSQ134" s="127"/>
      <c r="MSR134" s="127"/>
      <c r="MSS134" s="127"/>
      <c r="MST134" s="127"/>
      <c r="MSU134" s="127"/>
      <c r="MSV134" s="127"/>
      <c r="MSW134" s="127"/>
      <c r="MSX134" s="127"/>
      <c r="MSY134" s="127"/>
      <c r="MSZ134" s="127"/>
      <c r="MTA134" s="127"/>
      <c r="MTB134" s="127"/>
      <c r="MTC134" s="127"/>
      <c r="MTD134" s="127"/>
      <c r="MTE134" s="127"/>
      <c r="MTF134" s="127"/>
      <c r="MTG134" s="127"/>
      <c r="MTH134" s="127"/>
      <c r="MTI134" s="127"/>
      <c r="MTJ134" s="127"/>
      <c r="MTK134" s="127"/>
      <c r="MTL134" s="127"/>
      <c r="MTM134" s="127"/>
      <c r="MTN134" s="127"/>
      <c r="MTO134" s="127"/>
      <c r="MTP134" s="127"/>
      <c r="MTQ134" s="127"/>
      <c r="MTR134" s="127"/>
      <c r="MTS134" s="127"/>
      <c r="MTT134" s="127"/>
      <c r="MTU134" s="127"/>
      <c r="MTV134" s="127"/>
      <c r="MTW134" s="127"/>
      <c r="MTX134" s="127"/>
      <c r="MTY134" s="127"/>
      <c r="MTZ134" s="127"/>
      <c r="MUA134" s="127"/>
      <c r="MUB134" s="127"/>
      <c r="MUC134" s="127"/>
      <c r="MUD134" s="127"/>
      <c r="MUE134" s="127"/>
      <c r="MUF134" s="127"/>
      <c r="MUG134" s="127"/>
      <c r="MUH134" s="127"/>
      <c r="MUI134" s="127"/>
      <c r="MUJ134" s="127"/>
      <c r="MUK134" s="127"/>
      <c r="MUL134" s="127"/>
      <c r="MUM134" s="127"/>
      <c r="MUN134" s="127"/>
      <c r="MUO134" s="127"/>
      <c r="MUP134" s="127"/>
      <c r="MUQ134" s="127"/>
      <c r="MUR134" s="127"/>
      <c r="MUS134" s="127"/>
      <c r="MUT134" s="127"/>
      <c r="MUU134" s="127"/>
      <c r="MUV134" s="127"/>
      <c r="MUW134" s="127"/>
      <c r="MUX134" s="127"/>
      <c r="MUY134" s="127"/>
      <c r="MUZ134" s="127"/>
      <c r="MVA134" s="127"/>
      <c r="MVB134" s="127"/>
      <c r="MVC134" s="127"/>
      <c r="MVD134" s="127"/>
      <c r="MVE134" s="127"/>
      <c r="MVF134" s="127"/>
      <c r="MVG134" s="127"/>
      <c r="MVH134" s="127"/>
      <c r="MVI134" s="127"/>
      <c r="MVJ134" s="127"/>
      <c r="MVK134" s="127"/>
      <c r="MVL134" s="127"/>
      <c r="MVM134" s="127"/>
      <c r="MVN134" s="127"/>
      <c r="MVO134" s="127"/>
      <c r="MVP134" s="127"/>
      <c r="MVQ134" s="127"/>
      <c r="MVR134" s="127"/>
      <c r="MVS134" s="127"/>
      <c r="MVT134" s="127"/>
      <c r="MVU134" s="127"/>
      <c r="MVV134" s="127"/>
      <c r="MVW134" s="127"/>
      <c r="MVX134" s="127"/>
      <c r="MVY134" s="127"/>
      <c r="MVZ134" s="127"/>
      <c r="MWA134" s="127"/>
      <c r="MWB134" s="127"/>
      <c r="MWC134" s="127"/>
      <c r="MWD134" s="127"/>
      <c r="MWE134" s="127"/>
      <c r="MWF134" s="127"/>
      <c r="MWG134" s="127"/>
      <c r="MWH134" s="127"/>
      <c r="MWI134" s="127"/>
      <c r="MWJ134" s="127"/>
      <c r="MWK134" s="127"/>
      <c r="MWL134" s="127"/>
      <c r="MWM134" s="127"/>
      <c r="MWN134" s="127"/>
      <c r="MWO134" s="127"/>
      <c r="MWP134" s="127"/>
      <c r="MWQ134" s="127"/>
      <c r="MWR134" s="127"/>
      <c r="MWS134" s="127"/>
      <c r="MWT134" s="127"/>
      <c r="MWU134" s="127"/>
      <c r="MWV134" s="127"/>
      <c r="MWW134" s="127"/>
      <c r="MWX134" s="127"/>
      <c r="MWY134" s="127"/>
      <c r="MWZ134" s="127"/>
      <c r="MXA134" s="127"/>
      <c r="MXB134" s="127"/>
      <c r="MXC134" s="127"/>
      <c r="MXD134" s="127"/>
      <c r="MXE134" s="127"/>
      <c r="MXF134" s="127"/>
      <c r="MXG134" s="127"/>
      <c r="MXH134" s="127"/>
      <c r="MXI134" s="127"/>
      <c r="MXJ134" s="127"/>
      <c r="MXK134" s="127"/>
      <c r="MXL134" s="127"/>
      <c r="MXM134" s="127"/>
      <c r="MXN134" s="127"/>
      <c r="MXO134" s="127"/>
      <c r="MXP134" s="127"/>
      <c r="MXQ134" s="127"/>
      <c r="MXR134" s="127"/>
      <c r="MXS134" s="127"/>
      <c r="MXT134" s="127"/>
      <c r="MXU134" s="127"/>
      <c r="MXV134" s="127"/>
      <c r="MXW134" s="127"/>
      <c r="MXX134" s="127"/>
      <c r="MXY134" s="127"/>
      <c r="MXZ134" s="127"/>
      <c r="MYA134" s="127"/>
      <c r="MYB134" s="127"/>
      <c r="MYC134" s="127"/>
      <c r="MYD134" s="127"/>
      <c r="MYE134" s="127"/>
      <c r="MYF134" s="127"/>
      <c r="MYG134" s="127"/>
      <c r="MYH134" s="127"/>
      <c r="MYI134" s="127"/>
      <c r="MYJ134" s="127"/>
      <c r="MYK134" s="127"/>
      <c r="MYL134" s="127"/>
      <c r="MYM134" s="127"/>
      <c r="MYN134" s="127"/>
      <c r="MYO134" s="127"/>
      <c r="MYP134" s="127"/>
      <c r="MYQ134" s="127"/>
      <c r="MYR134" s="127"/>
      <c r="MYS134" s="127"/>
      <c r="MYT134" s="127"/>
      <c r="MYU134" s="127"/>
      <c r="MYV134" s="127"/>
      <c r="MYW134" s="127"/>
      <c r="MYX134" s="127"/>
      <c r="MYY134" s="127"/>
      <c r="MYZ134" s="127"/>
      <c r="MZA134" s="127"/>
      <c r="MZB134" s="127"/>
      <c r="MZC134" s="127"/>
      <c r="MZD134" s="127"/>
      <c r="MZE134" s="127"/>
      <c r="MZF134" s="127"/>
      <c r="MZG134" s="127"/>
      <c r="MZH134" s="127"/>
      <c r="MZI134" s="127"/>
      <c r="MZJ134" s="127"/>
      <c r="MZK134" s="127"/>
      <c r="MZL134" s="127"/>
      <c r="MZM134" s="127"/>
      <c r="MZN134" s="127"/>
      <c r="MZO134" s="127"/>
      <c r="MZP134" s="127"/>
      <c r="MZQ134" s="127"/>
      <c r="MZR134" s="127"/>
      <c r="MZS134" s="127"/>
      <c r="MZT134" s="127"/>
      <c r="MZU134" s="127"/>
      <c r="MZV134" s="127"/>
      <c r="MZW134" s="127"/>
      <c r="MZX134" s="127"/>
      <c r="MZY134" s="127"/>
      <c r="MZZ134" s="127"/>
      <c r="NAA134" s="127"/>
      <c r="NAB134" s="127"/>
      <c r="NAC134" s="127"/>
      <c r="NAD134" s="127"/>
      <c r="NAE134" s="127"/>
      <c r="NAF134" s="127"/>
      <c r="NAG134" s="127"/>
      <c r="NAH134" s="127"/>
      <c r="NAI134" s="127"/>
      <c r="NAJ134" s="127"/>
      <c r="NAK134" s="127"/>
      <c r="NAL134" s="127"/>
      <c r="NAM134" s="127"/>
      <c r="NAN134" s="127"/>
      <c r="NAO134" s="127"/>
      <c r="NAP134" s="127"/>
      <c r="NAQ134" s="127"/>
      <c r="NAR134" s="127"/>
      <c r="NAS134" s="127"/>
      <c r="NAT134" s="127"/>
      <c r="NAU134" s="127"/>
      <c r="NAV134" s="127"/>
      <c r="NAW134" s="127"/>
      <c r="NAX134" s="127"/>
      <c r="NAY134" s="127"/>
      <c r="NAZ134" s="127"/>
      <c r="NBA134" s="127"/>
      <c r="NBB134" s="127"/>
      <c r="NBC134" s="127"/>
      <c r="NBD134" s="127"/>
      <c r="NBE134" s="127"/>
      <c r="NBF134" s="127"/>
      <c r="NBG134" s="127"/>
      <c r="NBH134" s="127"/>
      <c r="NBI134" s="127"/>
      <c r="NBJ134" s="127"/>
      <c r="NBK134" s="127"/>
      <c r="NBL134" s="127"/>
      <c r="NBM134" s="127"/>
      <c r="NBN134" s="127"/>
      <c r="NBO134" s="127"/>
      <c r="NBP134" s="127"/>
      <c r="NBQ134" s="127"/>
      <c r="NBR134" s="127"/>
      <c r="NBS134" s="127"/>
      <c r="NBT134" s="127"/>
      <c r="NBU134" s="127"/>
      <c r="NBV134" s="127"/>
      <c r="NBW134" s="127"/>
      <c r="NBX134" s="127"/>
      <c r="NBY134" s="127"/>
      <c r="NBZ134" s="127"/>
      <c r="NCA134" s="127"/>
      <c r="NCB134" s="127"/>
      <c r="NCC134" s="127"/>
      <c r="NCD134" s="127"/>
      <c r="NCE134" s="127"/>
      <c r="NCF134" s="127"/>
      <c r="NCG134" s="127"/>
      <c r="NCH134" s="127"/>
      <c r="NCI134" s="127"/>
      <c r="NCJ134" s="127"/>
      <c r="NCK134" s="127"/>
      <c r="NCL134" s="127"/>
      <c r="NCM134" s="127"/>
      <c r="NCN134" s="127"/>
      <c r="NCO134" s="127"/>
      <c r="NCP134" s="127"/>
      <c r="NCQ134" s="127"/>
      <c r="NCR134" s="127"/>
      <c r="NCS134" s="127"/>
      <c r="NCT134" s="127"/>
      <c r="NCU134" s="127"/>
      <c r="NCV134" s="127"/>
      <c r="NCW134" s="127"/>
      <c r="NCX134" s="127"/>
      <c r="NCY134" s="127"/>
      <c r="NCZ134" s="127"/>
      <c r="NDA134" s="127"/>
      <c r="NDB134" s="127"/>
      <c r="NDC134" s="127"/>
      <c r="NDD134" s="127"/>
      <c r="NDE134" s="127"/>
      <c r="NDF134" s="127"/>
      <c r="NDG134" s="127"/>
      <c r="NDH134" s="127"/>
      <c r="NDI134" s="127"/>
      <c r="NDJ134" s="127"/>
      <c r="NDK134" s="127"/>
      <c r="NDL134" s="127"/>
      <c r="NDM134" s="127"/>
      <c r="NDN134" s="127"/>
      <c r="NDO134" s="127"/>
      <c r="NDP134" s="127"/>
      <c r="NDQ134" s="127"/>
      <c r="NDR134" s="127"/>
      <c r="NDS134" s="127"/>
      <c r="NDT134" s="127"/>
      <c r="NDU134" s="127"/>
      <c r="NDV134" s="127"/>
      <c r="NDW134" s="127"/>
      <c r="NDX134" s="127"/>
      <c r="NDY134" s="127"/>
      <c r="NDZ134" s="127"/>
      <c r="NEA134" s="127"/>
      <c r="NEB134" s="127"/>
      <c r="NEC134" s="127"/>
      <c r="NED134" s="127"/>
      <c r="NEE134" s="127"/>
      <c r="NEF134" s="127"/>
      <c r="NEG134" s="127"/>
      <c r="NEH134" s="127"/>
      <c r="NEI134" s="127"/>
      <c r="NEJ134" s="127"/>
      <c r="NEK134" s="127"/>
      <c r="NEL134" s="127"/>
      <c r="NEM134" s="127"/>
      <c r="NEN134" s="127"/>
      <c r="NEO134" s="127"/>
      <c r="NEP134" s="127"/>
      <c r="NEQ134" s="127"/>
      <c r="NER134" s="127"/>
      <c r="NES134" s="127"/>
      <c r="NET134" s="127"/>
      <c r="NEU134" s="127"/>
      <c r="NEV134" s="127"/>
      <c r="NEW134" s="127"/>
      <c r="NEX134" s="127"/>
      <c r="NEY134" s="127"/>
      <c r="NEZ134" s="127"/>
      <c r="NFA134" s="127"/>
      <c r="NFB134" s="127"/>
      <c r="NFC134" s="127"/>
      <c r="NFD134" s="127"/>
      <c r="NFE134" s="127"/>
      <c r="NFF134" s="127"/>
      <c r="NFG134" s="127"/>
      <c r="NFH134" s="127"/>
      <c r="NFI134" s="127"/>
      <c r="NFJ134" s="127"/>
      <c r="NFK134" s="127"/>
      <c r="NFL134" s="127"/>
      <c r="NFM134" s="127"/>
      <c r="NFN134" s="127"/>
      <c r="NFO134" s="127"/>
      <c r="NFP134" s="127"/>
      <c r="NFQ134" s="127"/>
      <c r="NFR134" s="127"/>
      <c r="NFS134" s="127"/>
      <c r="NFT134" s="127"/>
      <c r="NFU134" s="127"/>
      <c r="NFV134" s="127"/>
      <c r="NFW134" s="127"/>
      <c r="NFX134" s="127"/>
      <c r="NFY134" s="127"/>
      <c r="NFZ134" s="127"/>
      <c r="NGA134" s="127"/>
      <c r="NGB134" s="127"/>
      <c r="NGC134" s="127"/>
      <c r="NGD134" s="127"/>
      <c r="NGE134" s="127"/>
      <c r="NGF134" s="127"/>
      <c r="NGG134" s="127"/>
      <c r="NGH134" s="127"/>
      <c r="NGI134" s="127"/>
      <c r="NGJ134" s="127"/>
      <c r="NGK134" s="127"/>
      <c r="NGL134" s="127"/>
      <c r="NGM134" s="127"/>
      <c r="NGN134" s="127"/>
      <c r="NGO134" s="127"/>
      <c r="NGP134" s="127"/>
      <c r="NGQ134" s="127"/>
      <c r="NGR134" s="127"/>
      <c r="NGS134" s="127"/>
      <c r="NGT134" s="127"/>
      <c r="NGU134" s="127"/>
      <c r="NGV134" s="127"/>
      <c r="NGW134" s="127"/>
      <c r="NGX134" s="127"/>
      <c r="NGY134" s="127"/>
      <c r="NGZ134" s="127"/>
      <c r="NHA134" s="127"/>
      <c r="NHB134" s="127"/>
      <c r="NHC134" s="127"/>
      <c r="NHD134" s="127"/>
      <c r="NHE134" s="127"/>
      <c r="NHF134" s="127"/>
      <c r="NHG134" s="127"/>
      <c r="NHH134" s="127"/>
      <c r="NHI134" s="127"/>
      <c r="NHJ134" s="127"/>
      <c r="NHK134" s="127"/>
      <c r="NHL134" s="127"/>
      <c r="NHM134" s="127"/>
      <c r="NHN134" s="127"/>
      <c r="NHO134" s="127"/>
      <c r="NHP134" s="127"/>
      <c r="NHQ134" s="127"/>
      <c r="NHR134" s="127"/>
      <c r="NHS134" s="127"/>
      <c r="NHT134" s="127"/>
      <c r="NHU134" s="127"/>
      <c r="NHV134" s="127"/>
      <c r="NHW134" s="127"/>
      <c r="NHX134" s="127"/>
      <c r="NHY134" s="127"/>
      <c r="NHZ134" s="127"/>
      <c r="NIA134" s="127"/>
      <c r="NIB134" s="127"/>
      <c r="NIC134" s="127"/>
      <c r="NID134" s="127"/>
      <c r="NIE134" s="127"/>
      <c r="NIF134" s="127"/>
      <c r="NIG134" s="127"/>
      <c r="NIH134" s="127"/>
      <c r="NII134" s="127"/>
      <c r="NIJ134" s="127"/>
      <c r="NIK134" s="127"/>
      <c r="NIL134" s="127"/>
      <c r="NIM134" s="127"/>
      <c r="NIN134" s="127"/>
      <c r="NIO134" s="127"/>
      <c r="NIP134" s="127"/>
      <c r="NIQ134" s="127"/>
      <c r="NIR134" s="127"/>
      <c r="NIS134" s="127"/>
      <c r="NIT134" s="127"/>
      <c r="NIU134" s="127"/>
      <c r="NIV134" s="127"/>
      <c r="NIW134" s="127"/>
      <c r="NIX134" s="127"/>
      <c r="NIY134" s="127"/>
      <c r="NIZ134" s="127"/>
      <c r="NJA134" s="127"/>
      <c r="NJB134" s="127"/>
      <c r="NJC134" s="127"/>
      <c r="NJD134" s="127"/>
      <c r="NJE134" s="127"/>
      <c r="NJF134" s="127"/>
      <c r="NJG134" s="127"/>
      <c r="NJH134" s="127"/>
      <c r="NJI134" s="127"/>
      <c r="NJJ134" s="127"/>
      <c r="NJK134" s="127"/>
      <c r="NJL134" s="127"/>
      <c r="NJM134" s="127"/>
      <c r="NJN134" s="127"/>
      <c r="NJO134" s="127"/>
      <c r="NJP134" s="127"/>
      <c r="NJQ134" s="127"/>
      <c r="NJR134" s="127"/>
      <c r="NJS134" s="127"/>
      <c r="NJT134" s="127"/>
      <c r="NJU134" s="127"/>
      <c r="NJV134" s="127"/>
      <c r="NJW134" s="127"/>
      <c r="NJX134" s="127"/>
      <c r="NJY134" s="127"/>
      <c r="NJZ134" s="127"/>
      <c r="NKA134" s="127"/>
      <c r="NKB134" s="127"/>
      <c r="NKC134" s="127"/>
      <c r="NKD134" s="127"/>
      <c r="NKE134" s="127"/>
      <c r="NKF134" s="127"/>
      <c r="NKG134" s="127"/>
      <c r="NKH134" s="127"/>
      <c r="NKI134" s="127"/>
      <c r="NKJ134" s="127"/>
      <c r="NKK134" s="127"/>
      <c r="NKL134" s="127"/>
      <c r="NKM134" s="127"/>
      <c r="NKN134" s="127"/>
      <c r="NKO134" s="127"/>
      <c r="NKP134" s="127"/>
      <c r="NKQ134" s="127"/>
      <c r="NKR134" s="127"/>
      <c r="NKS134" s="127"/>
      <c r="NKT134" s="127"/>
      <c r="NKU134" s="127"/>
      <c r="NKV134" s="127"/>
      <c r="NKW134" s="127"/>
      <c r="NKX134" s="127"/>
      <c r="NKY134" s="127"/>
      <c r="NKZ134" s="127"/>
      <c r="NLA134" s="127"/>
      <c r="NLB134" s="127"/>
      <c r="NLC134" s="127"/>
      <c r="NLD134" s="127"/>
      <c r="NLE134" s="127"/>
      <c r="NLF134" s="127"/>
      <c r="NLG134" s="127"/>
      <c r="NLH134" s="127"/>
      <c r="NLI134" s="127"/>
      <c r="NLJ134" s="127"/>
      <c r="NLK134" s="127"/>
      <c r="NLL134" s="127"/>
      <c r="NLM134" s="127"/>
      <c r="NLN134" s="127"/>
      <c r="NLO134" s="127"/>
      <c r="NLP134" s="127"/>
      <c r="NLQ134" s="127"/>
      <c r="NLR134" s="127"/>
      <c r="NLS134" s="127"/>
      <c r="NLT134" s="127"/>
      <c r="NLU134" s="127"/>
      <c r="NLV134" s="127"/>
      <c r="NLW134" s="127"/>
      <c r="NLX134" s="127"/>
      <c r="NLY134" s="127"/>
      <c r="NLZ134" s="127"/>
      <c r="NMA134" s="127"/>
      <c r="NMB134" s="127"/>
      <c r="NMC134" s="127"/>
      <c r="NMD134" s="127"/>
      <c r="NME134" s="127"/>
      <c r="NMF134" s="127"/>
      <c r="NMG134" s="127"/>
      <c r="NMH134" s="127"/>
      <c r="NMI134" s="127"/>
      <c r="NMJ134" s="127"/>
      <c r="NMK134" s="127"/>
      <c r="NML134" s="127"/>
      <c r="NMM134" s="127"/>
      <c r="NMN134" s="127"/>
      <c r="NMO134" s="127"/>
      <c r="NMP134" s="127"/>
      <c r="NMQ134" s="127"/>
      <c r="NMR134" s="127"/>
      <c r="NMS134" s="127"/>
      <c r="NMT134" s="127"/>
      <c r="NMU134" s="127"/>
      <c r="NMV134" s="127"/>
      <c r="NMW134" s="127"/>
      <c r="NMX134" s="127"/>
      <c r="NMY134" s="127"/>
      <c r="NMZ134" s="127"/>
      <c r="NNA134" s="127"/>
      <c r="NNB134" s="127"/>
      <c r="NNC134" s="127"/>
      <c r="NND134" s="127"/>
      <c r="NNE134" s="127"/>
      <c r="NNF134" s="127"/>
      <c r="NNG134" s="127"/>
      <c r="NNH134" s="127"/>
      <c r="NNI134" s="127"/>
      <c r="NNJ134" s="127"/>
      <c r="NNK134" s="127"/>
      <c r="NNL134" s="127"/>
      <c r="NNM134" s="127"/>
      <c r="NNN134" s="127"/>
      <c r="NNO134" s="127"/>
      <c r="NNP134" s="127"/>
      <c r="NNQ134" s="127"/>
      <c r="NNR134" s="127"/>
      <c r="NNS134" s="127"/>
      <c r="NNT134" s="127"/>
      <c r="NNU134" s="127"/>
      <c r="NNV134" s="127"/>
      <c r="NNW134" s="127"/>
      <c r="NNX134" s="127"/>
      <c r="NNY134" s="127"/>
      <c r="NNZ134" s="127"/>
      <c r="NOA134" s="127"/>
      <c r="NOB134" s="127"/>
      <c r="NOC134" s="127"/>
      <c r="NOD134" s="127"/>
      <c r="NOE134" s="127"/>
      <c r="NOF134" s="127"/>
      <c r="NOG134" s="127"/>
      <c r="NOH134" s="127"/>
      <c r="NOI134" s="127"/>
      <c r="NOJ134" s="127"/>
      <c r="NOK134" s="127"/>
      <c r="NOL134" s="127"/>
      <c r="NOM134" s="127"/>
      <c r="NON134" s="127"/>
      <c r="NOO134" s="127"/>
      <c r="NOP134" s="127"/>
      <c r="NOQ134" s="127"/>
      <c r="NOR134" s="127"/>
      <c r="NOS134" s="127"/>
      <c r="NOT134" s="127"/>
      <c r="NOU134" s="127"/>
      <c r="NOV134" s="127"/>
      <c r="NOW134" s="127"/>
      <c r="NOX134" s="127"/>
      <c r="NOY134" s="127"/>
      <c r="NOZ134" s="127"/>
      <c r="NPA134" s="127"/>
      <c r="NPB134" s="127"/>
      <c r="NPC134" s="127"/>
      <c r="NPD134" s="127"/>
      <c r="NPE134" s="127"/>
      <c r="NPF134" s="127"/>
      <c r="NPG134" s="127"/>
      <c r="NPH134" s="127"/>
      <c r="NPI134" s="127"/>
      <c r="NPJ134" s="127"/>
      <c r="NPK134" s="127"/>
      <c r="NPL134" s="127"/>
      <c r="NPM134" s="127"/>
      <c r="NPN134" s="127"/>
      <c r="NPO134" s="127"/>
      <c r="NPP134" s="127"/>
      <c r="NPQ134" s="127"/>
      <c r="NPR134" s="127"/>
      <c r="NPS134" s="127"/>
      <c r="NPT134" s="127"/>
      <c r="NPU134" s="127"/>
      <c r="NPV134" s="127"/>
      <c r="NPW134" s="127"/>
      <c r="NPX134" s="127"/>
      <c r="NPY134" s="127"/>
      <c r="NPZ134" s="127"/>
      <c r="NQA134" s="127"/>
      <c r="NQB134" s="127"/>
      <c r="NQC134" s="127"/>
      <c r="NQD134" s="127"/>
      <c r="NQE134" s="127"/>
      <c r="NQF134" s="127"/>
      <c r="NQG134" s="127"/>
      <c r="NQH134" s="127"/>
      <c r="NQI134" s="127"/>
      <c r="NQJ134" s="127"/>
      <c r="NQK134" s="127"/>
      <c r="NQL134" s="127"/>
      <c r="NQM134" s="127"/>
      <c r="NQN134" s="127"/>
      <c r="NQO134" s="127"/>
      <c r="NQP134" s="127"/>
      <c r="NQQ134" s="127"/>
      <c r="NQR134" s="127"/>
      <c r="NQS134" s="127"/>
      <c r="NQT134" s="127"/>
      <c r="NQU134" s="127"/>
      <c r="NQV134" s="127"/>
      <c r="NQW134" s="127"/>
      <c r="NQX134" s="127"/>
      <c r="NQY134" s="127"/>
      <c r="NQZ134" s="127"/>
      <c r="NRA134" s="127"/>
      <c r="NRB134" s="127"/>
      <c r="NRC134" s="127"/>
      <c r="NRD134" s="127"/>
      <c r="NRE134" s="127"/>
      <c r="NRF134" s="127"/>
      <c r="NRG134" s="127"/>
      <c r="NRH134" s="127"/>
      <c r="NRI134" s="127"/>
      <c r="NRJ134" s="127"/>
      <c r="NRK134" s="127"/>
      <c r="NRL134" s="127"/>
      <c r="NRM134" s="127"/>
      <c r="NRN134" s="127"/>
      <c r="NRO134" s="127"/>
      <c r="NRP134" s="127"/>
      <c r="NRQ134" s="127"/>
      <c r="NRR134" s="127"/>
      <c r="NRS134" s="127"/>
      <c r="NRT134" s="127"/>
      <c r="NRU134" s="127"/>
      <c r="NRV134" s="127"/>
      <c r="NRW134" s="127"/>
      <c r="NRX134" s="127"/>
      <c r="NRY134" s="127"/>
      <c r="NRZ134" s="127"/>
      <c r="NSA134" s="127"/>
      <c r="NSB134" s="127"/>
      <c r="NSC134" s="127"/>
      <c r="NSD134" s="127"/>
      <c r="NSE134" s="127"/>
      <c r="NSF134" s="127"/>
      <c r="NSG134" s="127"/>
      <c r="NSH134" s="127"/>
      <c r="NSI134" s="127"/>
      <c r="NSJ134" s="127"/>
      <c r="NSK134" s="127"/>
      <c r="NSL134" s="127"/>
      <c r="NSM134" s="127"/>
      <c r="NSN134" s="127"/>
      <c r="NSO134" s="127"/>
      <c r="NSP134" s="127"/>
      <c r="NSQ134" s="127"/>
      <c r="NSR134" s="127"/>
      <c r="NSS134" s="127"/>
      <c r="NST134" s="127"/>
      <c r="NSU134" s="127"/>
      <c r="NSV134" s="127"/>
      <c r="NSW134" s="127"/>
      <c r="NSX134" s="127"/>
      <c r="NSY134" s="127"/>
      <c r="NSZ134" s="127"/>
      <c r="NTA134" s="127"/>
      <c r="NTB134" s="127"/>
      <c r="NTC134" s="127"/>
      <c r="NTD134" s="127"/>
      <c r="NTE134" s="127"/>
      <c r="NTF134" s="127"/>
      <c r="NTG134" s="127"/>
      <c r="NTH134" s="127"/>
      <c r="NTI134" s="127"/>
      <c r="NTJ134" s="127"/>
      <c r="NTK134" s="127"/>
      <c r="NTL134" s="127"/>
      <c r="NTM134" s="127"/>
      <c r="NTN134" s="127"/>
      <c r="NTO134" s="127"/>
      <c r="NTP134" s="127"/>
      <c r="NTQ134" s="127"/>
      <c r="NTR134" s="127"/>
      <c r="NTS134" s="127"/>
      <c r="NTT134" s="127"/>
      <c r="NTU134" s="127"/>
      <c r="NTV134" s="127"/>
      <c r="NTW134" s="127"/>
      <c r="NTX134" s="127"/>
      <c r="NTY134" s="127"/>
      <c r="NTZ134" s="127"/>
      <c r="NUA134" s="127"/>
      <c r="NUB134" s="127"/>
      <c r="NUC134" s="127"/>
      <c r="NUD134" s="127"/>
      <c r="NUE134" s="127"/>
      <c r="NUF134" s="127"/>
      <c r="NUG134" s="127"/>
      <c r="NUH134" s="127"/>
      <c r="NUI134" s="127"/>
      <c r="NUJ134" s="127"/>
      <c r="NUK134" s="127"/>
      <c r="NUL134" s="127"/>
      <c r="NUM134" s="127"/>
      <c r="NUN134" s="127"/>
      <c r="NUO134" s="127"/>
      <c r="NUP134" s="127"/>
      <c r="NUQ134" s="127"/>
      <c r="NUR134" s="127"/>
      <c r="NUS134" s="127"/>
      <c r="NUT134" s="127"/>
      <c r="NUU134" s="127"/>
      <c r="NUV134" s="127"/>
      <c r="NUW134" s="127"/>
      <c r="NUX134" s="127"/>
      <c r="NUY134" s="127"/>
      <c r="NUZ134" s="127"/>
      <c r="NVA134" s="127"/>
      <c r="NVB134" s="127"/>
      <c r="NVC134" s="127"/>
      <c r="NVD134" s="127"/>
      <c r="NVE134" s="127"/>
      <c r="NVF134" s="127"/>
      <c r="NVG134" s="127"/>
      <c r="NVH134" s="127"/>
      <c r="NVI134" s="127"/>
      <c r="NVJ134" s="127"/>
      <c r="NVK134" s="127"/>
      <c r="NVL134" s="127"/>
      <c r="NVM134" s="127"/>
      <c r="NVN134" s="127"/>
      <c r="NVO134" s="127"/>
      <c r="NVP134" s="127"/>
      <c r="NVQ134" s="127"/>
      <c r="NVR134" s="127"/>
      <c r="NVS134" s="127"/>
      <c r="NVT134" s="127"/>
      <c r="NVU134" s="127"/>
      <c r="NVV134" s="127"/>
      <c r="NVW134" s="127"/>
      <c r="NVX134" s="127"/>
      <c r="NVY134" s="127"/>
      <c r="NVZ134" s="127"/>
      <c r="NWA134" s="127"/>
      <c r="NWB134" s="127"/>
      <c r="NWC134" s="127"/>
      <c r="NWD134" s="127"/>
      <c r="NWE134" s="127"/>
      <c r="NWF134" s="127"/>
      <c r="NWG134" s="127"/>
      <c r="NWH134" s="127"/>
      <c r="NWI134" s="127"/>
      <c r="NWJ134" s="127"/>
      <c r="NWK134" s="127"/>
      <c r="NWL134" s="127"/>
      <c r="NWM134" s="127"/>
      <c r="NWN134" s="127"/>
      <c r="NWO134" s="127"/>
      <c r="NWP134" s="127"/>
      <c r="NWQ134" s="127"/>
      <c r="NWR134" s="127"/>
      <c r="NWS134" s="127"/>
      <c r="NWT134" s="127"/>
      <c r="NWU134" s="127"/>
      <c r="NWV134" s="127"/>
      <c r="NWW134" s="127"/>
      <c r="NWX134" s="127"/>
      <c r="NWY134" s="127"/>
      <c r="NWZ134" s="127"/>
      <c r="NXA134" s="127"/>
      <c r="NXB134" s="127"/>
      <c r="NXC134" s="127"/>
      <c r="NXD134" s="127"/>
      <c r="NXE134" s="127"/>
      <c r="NXF134" s="127"/>
      <c r="NXG134" s="127"/>
      <c r="NXH134" s="127"/>
      <c r="NXI134" s="127"/>
      <c r="NXJ134" s="127"/>
      <c r="NXK134" s="127"/>
      <c r="NXL134" s="127"/>
      <c r="NXM134" s="127"/>
      <c r="NXN134" s="127"/>
      <c r="NXO134" s="127"/>
      <c r="NXP134" s="127"/>
      <c r="NXQ134" s="127"/>
      <c r="NXR134" s="127"/>
      <c r="NXS134" s="127"/>
      <c r="NXT134" s="127"/>
      <c r="NXU134" s="127"/>
      <c r="NXV134" s="127"/>
      <c r="NXW134" s="127"/>
      <c r="NXX134" s="127"/>
      <c r="NXY134" s="127"/>
      <c r="NXZ134" s="127"/>
      <c r="NYA134" s="127"/>
      <c r="NYB134" s="127"/>
      <c r="NYC134" s="127"/>
      <c r="NYD134" s="127"/>
      <c r="NYE134" s="127"/>
      <c r="NYF134" s="127"/>
      <c r="NYG134" s="127"/>
      <c r="NYH134" s="127"/>
      <c r="NYI134" s="127"/>
      <c r="NYJ134" s="127"/>
      <c r="NYK134" s="127"/>
      <c r="NYL134" s="127"/>
      <c r="NYM134" s="127"/>
      <c r="NYN134" s="127"/>
      <c r="NYO134" s="127"/>
      <c r="NYP134" s="127"/>
      <c r="NYQ134" s="127"/>
      <c r="NYR134" s="127"/>
      <c r="NYS134" s="127"/>
      <c r="NYT134" s="127"/>
      <c r="NYU134" s="127"/>
      <c r="NYV134" s="127"/>
      <c r="NYW134" s="127"/>
      <c r="NYX134" s="127"/>
      <c r="NYY134" s="127"/>
      <c r="NYZ134" s="127"/>
      <c r="NZA134" s="127"/>
      <c r="NZB134" s="127"/>
      <c r="NZC134" s="127"/>
      <c r="NZD134" s="127"/>
      <c r="NZE134" s="127"/>
      <c r="NZF134" s="127"/>
      <c r="NZG134" s="127"/>
      <c r="NZH134" s="127"/>
      <c r="NZI134" s="127"/>
      <c r="NZJ134" s="127"/>
      <c r="NZK134" s="127"/>
      <c r="NZL134" s="127"/>
      <c r="NZM134" s="127"/>
      <c r="NZN134" s="127"/>
      <c r="NZO134" s="127"/>
      <c r="NZP134" s="127"/>
      <c r="NZQ134" s="127"/>
      <c r="NZR134" s="127"/>
      <c r="NZS134" s="127"/>
      <c r="NZT134" s="127"/>
      <c r="NZU134" s="127"/>
      <c r="NZV134" s="127"/>
      <c r="NZW134" s="127"/>
      <c r="NZX134" s="127"/>
      <c r="NZY134" s="127"/>
      <c r="NZZ134" s="127"/>
      <c r="OAA134" s="127"/>
      <c r="OAB134" s="127"/>
      <c r="OAC134" s="127"/>
      <c r="OAD134" s="127"/>
      <c r="OAE134" s="127"/>
      <c r="OAF134" s="127"/>
      <c r="OAG134" s="127"/>
      <c r="OAH134" s="127"/>
      <c r="OAI134" s="127"/>
      <c r="OAJ134" s="127"/>
      <c r="OAK134" s="127"/>
      <c r="OAL134" s="127"/>
      <c r="OAM134" s="127"/>
      <c r="OAN134" s="127"/>
      <c r="OAO134" s="127"/>
      <c r="OAP134" s="127"/>
      <c r="OAQ134" s="127"/>
      <c r="OAR134" s="127"/>
      <c r="OAS134" s="127"/>
      <c r="OAT134" s="127"/>
      <c r="OAU134" s="127"/>
      <c r="OAV134" s="127"/>
      <c r="OAW134" s="127"/>
      <c r="OAX134" s="127"/>
      <c r="OAY134" s="127"/>
      <c r="OAZ134" s="127"/>
      <c r="OBA134" s="127"/>
      <c r="OBB134" s="127"/>
      <c r="OBC134" s="127"/>
      <c r="OBD134" s="127"/>
      <c r="OBE134" s="127"/>
      <c r="OBF134" s="127"/>
      <c r="OBG134" s="127"/>
      <c r="OBH134" s="127"/>
      <c r="OBI134" s="127"/>
      <c r="OBJ134" s="127"/>
      <c r="OBK134" s="127"/>
      <c r="OBL134" s="127"/>
      <c r="OBM134" s="127"/>
      <c r="OBN134" s="127"/>
      <c r="OBO134" s="127"/>
      <c r="OBP134" s="127"/>
      <c r="OBQ134" s="127"/>
      <c r="OBR134" s="127"/>
      <c r="OBS134" s="127"/>
      <c r="OBT134" s="127"/>
      <c r="OBU134" s="127"/>
      <c r="OBV134" s="127"/>
      <c r="OBW134" s="127"/>
      <c r="OBX134" s="127"/>
      <c r="OBY134" s="127"/>
      <c r="OBZ134" s="127"/>
      <c r="OCA134" s="127"/>
      <c r="OCB134" s="127"/>
      <c r="OCC134" s="127"/>
      <c r="OCD134" s="127"/>
      <c r="OCE134" s="127"/>
      <c r="OCF134" s="127"/>
      <c r="OCG134" s="127"/>
      <c r="OCH134" s="127"/>
      <c r="OCI134" s="127"/>
      <c r="OCJ134" s="127"/>
      <c r="OCK134" s="127"/>
      <c r="OCL134" s="127"/>
      <c r="OCM134" s="127"/>
      <c r="OCN134" s="127"/>
      <c r="OCO134" s="127"/>
      <c r="OCP134" s="127"/>
      <c r="OCQ134" s="127"/>
      <c r="OCR134" s="127"/>
      <c r="OCS134" s="127"/>
      <c r="OCT134" s="127"/>
      <c r="OCU134" s="127"/>
      <c r="OCV134" s="127"/>
      <c r="OCW134" s="127"/>
      <c r="OCX134" s="127"/>
      <c r="OCY134" s="127"/>
      <c r="OCZ134" s="127"/>
      <c r="ODA134" s="127"/>
      <c r="ODB134" s="127"/>
      <c r="ODC134" s="127"/>
      <c r="ODD134" s="127"/>
      <c r="ODE134" s="127"/>
      <c r="ODF134" s="127"/>
      <c r="ODG134" s="127"/>
      <c r="ODH134" s="127"/>
      <c r="ODI134" s="127"/>
      <c r="ODJ134" s="127"/>
      <c r="ODK134" s="127"/>
      <c r="ODL134" s="127"/>
      <c r="ODM134" s="127"/>
      <c r="ODN134" s="127"/>
      <c r="ODO134" s="127"/>
      <c r="ODP134" s="127"/>
      <c r="ODQ134" s="127"/>
      <c r="ODR134" s="127"/>
      <c r="ODS134" s="127"/>
      <c r="ODT134" s="127"/>
      <c r="ODU134" s="127"/>
      <c r="ODV134" s="127"/>
      <c r="ODW134" s="127"/>
      <c r="ODX134" s="127"/>
      <c r="ODY134" s="127"/>
      <c r="ODZ134" s="127"/>
      <c r="OEA134" s="127"/>
      <c r="OEB134" s="127"/>
      <c r="OEC134" s="127"/>
      <c r="OED134" s="127"/>
      <c r="OEE134" s="127"/>
      <c r="OEF134" s="127"/>
      <c r="OEG134" s="127"/>
      <c r="OEH134" s="127"/>
      <c r="OEI134" s="127"/>
      <c r="OEJ134" s="127"/>
      <c r="OEK134" s="127"/>
      <c r="OEL134" s="127"/>
      <c r="OEM134" s="127"/>
      <c r="OEN134" s="127"/>
      <c r="OEO134" s="127"/>
      <c r="OEP134" s="127"/>
      <c r="OEQ134" s="127"/>
      <c r="OER134" s="127"/>
      <c r="OES134" s="127"/>
      <c r="OET134" s="127"/>
      <c r="OEU134" s="127"/>
      <c r="OEV134" s="127"/>
      <c r="OEW134" s="127"/>
      <c r="OEX134" s="127"/>
      <c r="OEY134" s="127"/>
      <c r="OEZ134" s="127"/>
      <c r="OFA134" s="127"/>
      <c r="OFB134" s="127"/>
      <c r="OFC134" s="127"/>
      <c r="OFD134" s="127"/>
      <c r="OFE134" s="127"/>
      <c r="OFF134" s="127"/>
      <c r="OFG134" s="127"/>
      <c r="OFH134" s="127"/>
      <c r="OFI134" s="127"/>
      <c r="OFJ134" s="127"/>
      <c r="OFK134" s="127"/>
      <c r="OFL134" s="127"/>
      <c r="OFM134" s="127"/>
      <c r="OFN134" s="127"/>
      <c r="OFO134" s="127"/>
      <c r="OFP134" s="127"/>
      <c r="OFQ134" s="127"/>
      <c r="OFR134" s="127"/>
      <c r="OFS134" s="127"/>
      <c r="OFT134" s="127"/>
      <c r="OFU134" s="127"/>
      <c r="OFV134" s="127"/>
      <c r="OFW134" s="127"/>
      <c r="OFX134" s="127"/>
      <c r="OFY134" s="127"/>
      <c r="OFZ134" s="127"/>
      <c r="OGA134" s="127"/>
      <c r="OGB134" s="127"/>
      <c r="OGC134" s="127"/>
      <c r="OGD134" s="127"/>
      <c r="OGE134" s="127"/>
      <c r="OGF134" s="127"/>
      <c r="OGG134" s="127"/>
      <c r="OGH134" s="127"/>
      <c r="OGI134" s="127"/>
      <c r="OGJ134" s="127"/>
      <c r="OGK134" s="127"/>
      <c r="OGL134" s="127"/>
      <c r="OGM134" s="127"/>
      <c r="OGN134" s="127"/>
      <c r="OGO134" s="127"/>
      <c r="OGP134" s="127"/>
      <c r="OGQ134" s="127"/>
      <c r="OGR134" s="127"/>
      <c r="OGS134" s="127"/>
      <c r="OGT134" s="127"/>
      <c r="OGU134" s="127"/>
      <c r="OGV134" s="127"/>
      <c r="OGW134" s="127"/>
      <c r="OGX134" s="127"/>
      <c r="OGY134" s="127"/>
      <c r="OGZ134" s="127"/>
      <c r="OHA134" s="127"/>
      <c r="OHB134" s="127"/>
      <c r="OHC134" s="127"/>
      <c r="OHD134" s="127"/>
      <c r="OHE134" s="127"/>
      <c r="OHF134" s="127"/>
      <c r="OHG134" s="127"/>
      <c r="OHH134" s="127"/>
      <c r="OHI134" s="127"/>
      <c r="OHJ134" s="127"/>
      <c r="OHK134" s="127"/>
      <c r="OHL134" s="127"/>
      <c r="OHM134" s="127"/>
      <c r="OHN134" s="127"/>
      <c r="OHO134" s="127"/>
      <c r="OHP134" s="127"/>
      <c r="OHQ134" s="127"/>
      <c r="OHR134" s="127"/>
      <c r="OHS134" s="127"/>
      <c r="OHT134" s="127"/>
      <c r="OHU134" s="127"/>
      <c r="OHV134" s="127"/>
      <c r="OHW134" s="127"/>
      <c r="OHX134" s="127"/>
      <c r="OHY134" s="127"/>
      <c r="OHZ134" s="127"/>
      <c r="OIA134" s="127"/>
      <c r="OIB134" s="127"/>
      <c r="OIC134" s="127"/>
      <c r="OID134" s="127"/>
      <c r="OIE134" s="127"/>
      <c r="OIF134" s="127"/>
      <c r="OIG134" s="127"/>
      <c r="OIH134" s="127"/>
      <c r="OII134" s="127"/>
      <c r="OIJ134" s="127"/>
      <c r="OIK134" s="127"/>
      <c r="OIL134" s="127"/>
      <c r="OIM134" s="127"/>
      <c r="OIN134" s="127"/>
      <c r="OIO134" s="127"/>
      <c r="OIP134" s="127"/>
      <c r="OIQ134" s="127"/>
      <c r="OIR134" s="127"/>
      <c r="OIS134" s="127"/>
      <c r="OIT134" s="127"/>
      <c r="OIU134" s="127"/>
      <c r="OIV134" s="127"/>
      <c r="OIW134" s="127"/>
      <c r="OIX134" s="127"/>
      <c r="OIY134" s="127"/>
      <c r="OIZ134" s="127"/>
      <c r="OJA134" s="127"/>
      <c r="OJB134" s="127"/>
      <c r="OJC134" s="127"/>
      <c r="OJD134" s="127"/>
      <c r="OJE134" s="127"/>
      <c r="OJF134" s="127"/>
      <c r="OJG134" s="127"/>
      <c r="OJH134" s="127"/>
      <c r="OJI134" s="127"/>
      <c r="OJJ134" s="127"/>
      <c r="OJK134" s="127"/>
      <c r="OJL134" s="127"/>
      <c r="OJM134" s="127"/>
      <c r="OJN134" s="127"/>
      <c r="OJO134" s="127"/>
      <c r="OJP134" s="127"/>
      <c r="OJQ134" s="127"/>
      <c r="OJR134" s="127"/>
      <c r="OJS134" s="127"/>
      <c r="OJT134" s="127"/>
      <c r="OJU134" s="127"/>
      <c r="OJV134" s="127"/>
      <c r="OJW134" s="127"/>
      <c r="OJX134" s="127"/>
      <c r="OJY134" s="127"/>
      <c r="OJZ134" s="127"/>
      <c r="OKA134" s="127"/>
      <c r="OKB134" s="127"/>
      <c r="OKC134" s="127"/>
      <c r="OKD134" s="127"/>
      <c r="OKE134" s="127"/>
      <c r="OKF134" s="127"/>
      <c r="OKG134" s="127"/>
      <c r="OKH134" s="127"/>
      <c r="OKI134" s="127"/>
      <c r="OKJ134" s="127"/>
      <c r="OKK134" s="127"/>
      <c r="OKL134" s="127"/>
      <c r="OKM134" s="127"/>
      <c r="OKN134" s="127"/>
      <c r="OKO134" s="127"/>
      <c r="OKP134" s="127"/>
      <c r="OKQ134" s="127"/>
      <c r="OKR134" s="127"/>
      <c r="OKS134" s="127"/>
      <c r="OKT134" s="127"/>
      <c r="OKU134" s="127"/>
      <c r="OKV134" s="127"/>
      <c r="OKW134" s="127"/>
      <c r="OKX134" s="127"/>
      <c r="OKY134" s="127"/>
      <c r="OKZ134" s="127"/>
      <c r="OLA134" s="127"/>
      <c r="OLB134" s="127"/>
      <c r="OLC134" s="127"/>
      <c r="OLD134" s="127"/>
      <c r="OLE134" s="127"/>
      <c r="OLF134" s="127"/>
      <c r="OLG134" s="127"/>
      <c r="OLH134" s="127"/>
      <c r="OLI134" s="127"/>
      <c r="OLJ134" s="127"/>
      <c r="OLK134" s="127"/>
      <c r="OLL134" s="127"/>
      <c r="OLM134" s="127"/>
      <c r="OLN134" s="127"/>
      <c r="OLO134" s="127"/>
      <c r="OLP134" s="127"/>
      <c r="OLQ134" s="127"/>
      <c r="OLR134" s="127"/>
      <c r="OLS134" s="127"/>
      <c r="OLT134" s="127"/>
      <c r="OLU134" s="127"/>
      <c r="OLV134" s="127"/>
      <c r="OLW134" s="127"/>
      <c r="OLX134" s="127"/>
      <c r="OLY134" s="127"/>
      <c r="OLZ134" s="127"/>
      <c r="OMA134" s="127"/>
      <c r="OMB134" s="127"/>
      <c r="OMC134" s="127"/>
      <c r="OMD134" s="127"/>
      <c r="OME134" s="127"/>
      <c r="OMF134" s="127"/>
      <c r="OMG134" s="127"/>
      <c r="OMH134" s="127"/>
      <c r="OMI134" s="127"/>
      <c r="OMJ134" s="127"/>
      <c r="OMK134" s="127"/>
      <c r="OML134" s="127"/>
      <c r="OMM134" s="127"/>
      <c r="OMN134" s="127"/>
      <c r="OMO134" s="127"/>
      <c r="OMP134" s="127"/>
      <c r="OMQ134" s="127"/>
      <c r="OMR134" s="127"/>
      <c r="OMS134" s="127"/>
      <c r="OMT134" s="127"/>
      <c r="OMU134" s="127"/>
      <c r="OMV134" s="127"/>
      <c r="OMW134" s="127"/>
      <c r="OMX134" s="127"/>
      <c r="OMY134" s="127"/>
      <c r="OMZ134" s="127"/>
      <c r="ONA134" s="127"/>
      <c r="ONB134" s="127"/>
      <c r="ONC134" s="127"/>
      <c r="OND134" s="127"/>
      <c r="ONE134" s="127"/>
      <c r="ONF134" s="127"/>
      <c r="ONG134" s="127"/>
      <c r="ONH134" s="127"/>
      <c r="ONI134" s="127"/>
      <c r="ONJ134" s="127"/>
      <c r="ONK134" s="127"/>
      <c r="ONL134" s="127"/>
      <c r="ONM134" s="127"/>
      <c r="ONN134" s="127"/>
      <c r="ONO134" s="127"/>
      <c r="ONP134" s="127"/>
      <c r="ONQ134" s="127"/>
      <c r="ONR134" s="127"/>
      <c r="ONS134" s="127"/>
      <c r="ONT134" s="127"/>
      <c r="ONU134" s="127"/>
      <c r="ONV134" s="127"/>
      <c r="ONW134" s="127"/>
      <c r="ONX134" s="127"/>
      <c r="ONY134" s="127"/>
      <c r="ONZ134" s="127"/>
      <c r="OOA134" s="127"/>
      <c r="OOB134" s="127"/>
      <c r="OOC134" s="127"/>
      <c r="OOD134" s="127"/>
      <c r="OOE134" s="127"/>
      <c r="OOF134" s="127"/>
      <c r="OOG134" s="127"/>
      <c r="OOH134" s="127"/>
      <c r="OOI134" s="127"/>
      <c r="OOJ134" s="127"/>
      <c r="OOK134" s="127"/>
      <c r="OOL134" s="127"/>
      <c r="OOM134" s="127"/>
      <c r="OON134" s="127"/>
      <c r="OOO134" s="127"/>
      <c r="OOP134" s="127"/>
      <c r="OOQ134" s="127"/>
      <c r="OOR134" s="127"/>
      <c r="OOS134" s="127"/>
      <c r="OOT134" s="127"/>
      <c r="OOU134" s="127"/>
      <c r="OOV134" s="127"/>
      <c r="OOW134" s="127"/>
      <c r="OOX134" s="127"/>
      <c r="OOY134" s="127"/>
      <c r="OOZ134" s="127"/>
      <c r="OPA134" s="127"/>
      <c r="OPB134" s="127"/>
      <c r="OPC134" s="127"/>
      <c r="OPD134" s="127"/>
      <c r="OPE134" s="127"/>
      <c r="OPF134" s="127"/>
      <c r="OPG134" s="127"/>
      <c r="OPH134" s="127"/>
      <c r="OPI134" s="127"/>
      <c r="OPJ134" s="127"/>
      <c r="OPK134" s="127"/>
      <c r="OPL134" s="127"/>
      <c r="OPM134" s="127"/>
      <c r="OPN134" s="127"/>
      <c r="OPO134" s="127"/>
      <c r="OPP134" s="127"/>
      <c r="OPQ134" s="127"/>
      <c r="OPR134" s="127"/>
      <c r="OPS134" s="127"/>
      <c r="OPT134" s="127"/>
      <c r="OPU134" s="127"/>
      <c r="OPV134" s="127"/>
      <c r="OPW134" s="127"/>
      <c r="OPX134" s="127"/>
      <c r="OPY134" s="127"/>
      <c r="OPZ134" s="127"/>
      <c r="OQA134" s="127"/>
      <c r="OQB134" s="127"/>
      <c r="OQC134" s="127"/>
      <c r="OQD134" s="127"/>
      <c r="OQE134" s="127"/>
      <c r="OQF134" s="127"/>
      <c r="OQG134" s="127"/>
      <c r="OQH134" s="127"/>
      <c r="OQI134" s="127"/>
      <c r="OQJ134" s="127"/>
      <c r="OQK134" s="127"/>
      <c r="OQL134" s="127"/>
      <c r="OQM134" s="127"/>
      <c r="OQN134" s="127"/>
      <c r="OQO134" s="127"/>
      <c r="OQP134" s="127"/>
      <c r="OQQ134" s="127"/>
      <c r="OQR134" s="127"/>
      <c r="OQS134" s="127"/>
      <c r="OQT134" s="127"/>
      <c r="OQU134" s="127"/>
      <c r="OQV134" s="127"/>
      <c r="OQW134" s="127"/>
      <c r="OQX134" s="127"/>
      <c r="OQY134" s="127"/>
      <c r="OQZ134" s="127"/>
      <c r="ORA134" s="127"/>
      <c r="ORB134" s="127"/>
      <c r="ORC134" s="127"/>
      <c r="ORD134" s="127"/>
      <c r="ORE134" s="127"/>
      <c r="ORF134" s="127"/>
      <c r="ORG134" s="127"/>
      <c r="ORH134" s="127"/>
      <c r="ORI134" s="127"/>
      <c r="ORJ134" s="127"/>
      <c r="ORK134" s="127"/>
      <c r="ORL134" s="127"/>
      <c r="ORM134" s="127"/>
      <c r="ORN134" s="127"/>
      <c r="ORO134" s="127"/>
      <c r="ORP134" s="127"/>
      <c r="ORQ134" s="127"/>
      <c r="ORR134" s="127"/>
      <c r="ORS134" s="127"/>
      <c r="ORT134" s="127"/>
      <c r="ORU134" s="127"/>
      <c r="ORV134" s="127"/>
      <c r="ORW134" s="127"/>
      <c r="ORX134" s="127"/>
      <c r="ORY134" s="127"/>
      <c r="ORZ134" s="127"/>
      <c r="OSA134" s="127"/>
      <c r="OSB134" s="127"/>
      <c r="OSC134" s="127"/>
      <c r="OSD134" s="127"/>
      <c r="OSE134" s="127"/>
      <c r="OSF134" s="127"/>
      <c r="OSG134" s="127"/>
      <c r="OSH134" s="127"/>
      <c r="OSI134" s="127"/>
      <c r="OSJ134" s="127"/>
      <c r="OSK134" s="127"/>
      <c r="OSL134" s="127"/>
      <c r="OSM134" s="127"/>
      <c r="OSN134" s="127"/>
      <c r="OSO134" s="127"/>
      <c r="OSP134" s="127"/>
      <c r="OSQ134" s="127"/>
      <c r="OSR134" s="127"/>
      <c r="OSS134" s="127"/>
      <c r="OST134" s="127"/>
      <c r="OSU134" s="127"/>
      <c r="OSV134" s="127"/>
      <c r="OSW134" s="127"/>
      <c r="OSX134" s="127"/>
      <c r="OSY134" s="127"/>
      <c r="OSZ134" s="127"/>
      <c r="OTA134" s="127"/>
      <c r="OTB134" s="127"/>
      <c r="OTC134" s="127"/>
      <c r="OTD134" s="127"/>
      <c r="OTE134" s="127"/>
      <c r="OTF134" s="127"/>
      <c r="OTG134" s="127"/>
      <c r="OTH134" s="127"/>
      <c r="OTI134" s="127"/>
      <c r="OTJ134" s="127"/>
      <c r="OTK134" s="127"/>
      <c r="OTL134" s="127"/>
      <c r="OTM134" s="127"/>
      <c r="OTN134" s="127"/>
      <c r="OTO134" s="127"/>
      <c r="OTP134" s="127"/>
      <c r="OTQ134" s="127"/>
      <c r="OTR134" s="127"/>
      <c r="OTS134" s="127"/>
      <c r="OTT134" s="127"/>
      <c r="OTU134" s="127"/>
      <c r="OTV134" s="127"/>
      <c r="OTW134" s="127"/>
      <c r="OTX134" s="127"/>
      <c r="OTY134" s="127"/>
      <c r="OTZ134" s="127"/>
      <c r="OUA134" s="127"/>
      <c r="OUB134" s="127"/>
      <c r="OUC134" s="127"/>
      <c r="OUD134" s="127"/>
      <c r="OUE134" s="127"/>
      <c r="OUF134" s="127"/>
      <c r="OUG134" s="127"/>
      <c r="OUH134" s="127"/>
      <c r="OUI134" s="127"/>
      <c r="OUJ134" s="127"/>
      <c r="OUK134" s="127"/>
      <c r="OUL134" s="127"/>
      <c r="OUM134" s="127"/>
      <c r="OUN134" s="127"/>
      <c r="OUO134" s="127"/>
      <c r="OUP134" s="127"/>
      <c r="OUQ134" s="127"/>
      <c r="OUR134" s="127"/>
      <c r="OUS134" s="127"/>
      <c r="OUT134" s="127"/>
      <c r="OUU134" s="127"/>
      <c r="OUV134" s="127"/>
      <c r="OUW134" s="127"/>
      <c r="OUX134" s="127"/>
      <c r="OUY134" s="127"/>
      <c r="OUZ134" s="127"/>
      <c r="OVA134" s="127"/>
      <c r="OVB134" s="127"/>
      <c r="OVC134" s="127"/>
      <c r="OVD134" s="127"/>
      <c r="OVE134" s="127"/>
      <c r="OVF134" s="127"/>
      <c r="OVG134" s="127"/>
      <c r="OVH134" s="127"/>
      <c r="OVI134" s="127"/>
      <c r="OVJ134" s="127"/>
      <c r="OVK134" s="127"/>
      <c r="OVL134" s="127"/>
      <c r="OVM134" s="127"/>
      <c r="OVN134" s="127"/>
      <c r="OVO134" s="127"/>
      <c r="OVP134" s="127"/>
      <c r="OVQ134" s="127"/>
      <c r="OVR134" s="127"/>
      <c r="OVS134" s="127"/>
      <c r="OVT134" s="127"/>
      <c r="OVU134" s="127"/>
      <c r="OVV134" s="127"/>
      <c r="OVW134" s="127"/>
      <c r="OVX134" s="127"/>
      <c r="OVY134" s="127"/>
      <c r="OVZ134" s="127"/>
      <c r="OWA134" s="127"/>
      <c r="OWB134" s="127"/>
      <c r="OWC134" s="127"/>
      <c r="OWD134" s="127"/>
      <c r="OWE134" s="127"/>
      <c r="OWF134" s="127"/>
      <c r="OWG134" s="127"/>
      <c r="OWH134" s="127"/>
      <c r="OWI134" s="127"/>
      <c r="OWJ134" s="127"/>
      <c r="OWK134" s="127"/>
      <c r="OWL134" s="127"/>
      <c r="OWM134" s="127"/>
      <c r="OWN134" s="127"/>
      <c r="OWO134" s="127"/>
      <c r="OWP134" s="127"/>
      <c r="OWQ134" s="127"/>
      <c r="OWR134" s="127"/>
      <c r="OWS134" s="127"/>
      <c r="OWT134" s="127"/>
      <c r="OWU134" s="127"/>
      <c r="OWV134" s="127"/>
      <c r="OWW134" s="127"/>
      <c r="OWX134" s="127"/>
      <c r="OWY134" s="127"/>
      <c r="OWZ134" s="127"/>
      <c r="OXA134" s="127"/>
      <c r="OXB134" s="127"/>
      <c r="OXC134" s="127"/>
      <c r="OXD134" s="127"/>
      <c r="OXE134" s="127"/>
      <c r="OXF134" s="127"/>
      <c r="OXG134" s="127"/>
      <c r="OXH134" s="127"/>
      <c r="OXI134" s="127"/>
      <c r="OXJ134" s="127"/>
      <c r="OXK134" s="127"/>
      <c r="OXL134" s="127"/>
      <c r="OXM134" s="127"/>
      <c r="OXN134" s="127"/>
      <c r="OXO134" s="127"/>
      <c r="OXP134" s="127"/>
      <c r="OXQ134" s="127"/>
      <c r="OXR134" s="127"/>
      <c r="OXS134" s="127"/>
      <c r="OXT134" s="127"/>
      <c r="OXU134" s="127"/>
      <c r="OXV134" s="127"/>
      <c r="OXW134" s="127"/>
      <c r="OXX134" s="127"/>
      <c r="OXY134" s="127"/>
      <c r="OXZ134" s="127"/>
      <c r="OYA134" s="127"/>
      <c r="OYB134" s="127"/>
      <c r="OYC134" s="127"/>
      <c r="OYD134" s="127"/>
      <c r="OYE134" s="127"/>
      <c r="OYF134" s="127"/>
      <c r="OYG134" s="127"/>
      <c r="OYH134" s="127"/>
      <c r="OYI134" s="127"/>
      <c r="OYJ134" s="127"/>
      <c r="OYK134" s="127"/>
      <c r="OYL134" s="127"/>
      <c r="OYM134" s="127"/>
      <c r="OYN134" s="127"/>
      <c r="OYO134" s="127"/>
      <c r="OYP134" s="127"/>
      <c r="OYQ134" s="127"/>
      <c r="OYR134" s="127"/>
      <c r="OYS134" s="127"/>
      <c r="OYT134" s="127"/>
      <c r="OYU134" s="127"/>
      <c r="OYV134" s="127"/>
      <c r="OYW134" s="127"/>
      <c r="OYX134" s="127"/>
      <c r="OYY134" s="127"/>
      <c r="OYZ134" s="127"/>
      <c r="OZA134" s="127"/>
      <c r="OZB134" s="127"/>
      <c r="OZC134" s="127"/>
      <c r="OZD134" s="127"/>
      <c r="OZE134" s="127"/>
      <c r="OZF134" s="127"/>
      <c r="OZG134" s="127"/>
      <c r="OZH134" s="127"/>
      <c r="OZI134" s="127"/>
      <c r="OZJ134" s="127"/>
      <c r="OZK134" s="127"/>
      <c r="OZL134" s="127"/>
      <c r="OZM134" s="127"/>
      <c r="OZN134" s="127"/>
      <c r="OZO134" s="127"/>
      <c r="OZP134" s="127"/>
      <c r="OZQ134" s="127"/>
      <c r="OZR134" s="127"/>
      <c r="OZS134" s="127"/>
      <c r="OZT134" s="127"/>
      <c r="OZU134" s="127"/>
      <c r="OZV134" s="127"/>
      <c r="OZW134" s="127"/>
      <c r="OZX134" s="127"/>
      <c r="OZY134" s="127"/>
      <c r="OZZ134" s="127"/>
      <c r="PAA134" s="127"/>
      <c r="PAB134" s="127"/>
      <c r="PAC134" s="127"/>
      <c r="PAD134" s="127"/>
      <c r="PAE134" s="127"/>
      <c r="PAF134" s="127"/>
      <c r="PAG134" s="127"/>
      <c r="PAH134" s="127"/>
      <c r="PAI134" s="127"/>
      <c r="PAJ134" s="127"/>
      <c r="PAK134" s="127"/>
      <c r="PAL134" s="127"/>
      <c r="PAM134" s="127"/>
      <c r="PAN134" s="127"/>
      <c r="PAO134" s="127"/>
      <c r="PAP134" s="127"/>
      <c r="PAQ134" s="127"/>
      <c r="PAR134" s="127"/>
      <c r="PAS134" s="127"/>
      <c r="PAT134" s="127"/>
      <c r="PAU134" s="127"/>
      <c r="PAV134" s="127"/>
      <c r="PAW134" s="127"/>
      <c r="PAX134" s="127"/>
      <c r="PAY134" s="127"/>
      <c r="PAZ134" s="127"/>
      <c r="PBA134" s="127"/>
      <c r="PBB134" s="127"/>
      <c r="PBC134" s="127"/>
      <c r="PBD134" s="127"/>
      <c r="PBE134" s="127"/>
      <c r="PBF134" s="127"/>
      <c r="PBG134" s="127"/>
      <c r="PBH134" s="127"/>
      <c r="PBI134" s="127"/>
      <c r="PBJ134" s="127"/>
      <c r="PBK134" s="127"/>
      <c r="PBL134" s="127"/>
      <c r="PBM134" s="127"/>
      <c r="PBN134" s="127"/>
      <c r="PBO134" s="127"/>
      <c r="PBP134" s="127"/>
      <c r="PBQ134" s="127"/>
      <c r="PBR134" s="127"/>
      <c r="PBS134" s="127"/>
      <c r="PBT134" s="127"/>
      <c r="PBU134" s="127"/>
      <c r="PBV134" s="127"/>
      <c r="PBW134" s="127"/>
      <c r="PBX134" s="127"/>
      <c r="PBY134" s="127"/>
      <c r="PBZ134" s="127"/>
      <c r="PCA134" s="127"/>
      <c r="PCB134" s="127"/>
      <c r="PCC134" s="127"/>
      <c r="PCD134" s="127"/>
      <c r="PCE134" s="127"/>
      <c r="PCF134" s="127"/>
      <c r="PCG134" s="127"/>
      <c r="PCH134" s="127"/>
      <c r="PCI134" s="127"/>
      <c r="PCJ134" s="127"/>
      <c r="PCK134" s="127"/>
      <c r="PCL134" s="127"/>
      <c r="PCM134" s="127"/>
      <c r="PCN134" s="127"/>
      <c r="PCO134" s="127"/>
      <c r="PCP134" s="127"/>
      <c r="PCQ134" s="127"/>
      <c r="PCR134" s="127"/>
      <c r="PCS134" s="127"/>
      <c r="PCT134" s="127"/>
      <c r="PCU134" s="127"/>
      <c r="PCV134" s="127"/>
      <c r="PCW134" s="127"/>
      <c r="PCX134" s="127"/>
      <c r="PCY134" s="127"/>
      <c r="PCZ134" s="127"/>
      <c r="PDA134" s="127"/>
      <c r="PDB134" s="127"/>
      <c r="PDC134" s="127"/>
      <c r="PDD134" s="127"/>
      <c r="PDE134" s="127"/>
      <c r="PDF134" s="127"/>
      <c r="PDG134" s="127"/>
      <c r="PDH134" s="127"/>
      <c r="PDI134" s="127"/>
      <c r="PDJ134" s="127"/>
      <c r="PDK134" s="127"/>
      <c r="PDL134" s="127"/>
      <c r="PDM134" s="127"/>
      <c r="PDN134" s="127"/>
      <c r="PDO134" s="127"/>
      <c r="PDP134" s="127"/>
      <c r="PDQ134" s="127"/>
      <c r="PDR134" s="127"/>
      <c r="PDS134" s="127"/>
      <c r="PDT134" s="127"/>
      <c r="PDU134" s="127"/>
      <c r="PDV134" s="127"/>
      <c r="PDW134" s="127"/>
      <c r="PDX134" s="127"/>
      <c r="PDY134" s="127"/>
      <c r="PDZ134" s="127"/>
      <c r="PEA134" s="127"/>
      <c r="PEB134" s="127"/>
      <c r="PEC134" s="127"/>
      <c r="PED134" s="127"/>
      <c r="PEE134" s="127"/>
      <c r="PEF134" s="127"/>
      <c r="PEG134" s="127"/>
      <c r="PEH134" s="127"/>
      <c r="PEI134" s="127"/>
      <c r="PEJ134" s="127"/>
      <c r="PEK134" s="127"/>
      <c r="PEL134" s="127"/>
      <c r="PEM134" s="127"/>
      <c r="PEN134" s="127"/>
      <c r="PEO134" s="127"/>
      <c r="PEP134" s="127"/>
      <c r="PEQ134" s="127"/>
      <c r="PER134" s="127"/>
      <c r="PES134" s="127"/>
      <c r="PET134" s="127"/>
      <c r="PEU134" s="127"/>
      <c r="PEV134" s="127"/>
      <c r="PEW134" s="127"/>
      <c r="PEX134" s="127"/>
      <c r="PEY134" s="127"/>
      <c r="PEZ134" s="127"/>
      <c r="PFA134" s="127"/>
      <c r="PFB134" s="127"/>
      <c r="PFC134" s="127"/>
      <c r="PFD134" s="127"/>
      <c r="PFE134" s="127"/>
      <c r="PFF134" s="127"/>
      <c r="PFG134" s="127"/>
      <c r="PFH134" s="127"/>
      <c r="PFI134" s="127"/>
      <c r="PFJ134" s="127"/>
      <c r="PFK134" s="127"/>
      <c r="PFL134" s="127"/>
      <c r="PFM134" s="127"/>
      <c r="PFN134" s="127"/>
      <c r="PFO134" s="127"/>
      <c r="PFP134" s="127"/>
      <c r="PFQ134" s="127"/>
      <c r="PFR134" s="127"/>
      <c r="PFS134" s="127"/>
      <c r="PFT134" s="127"/>
      <c r="PFU134" s="127"/>
      <c r="PFV134" s="127"/>
      <c r="PFW134" s="127"/>
      <c r="PFX134" s="127"/>
      <c r="PFY134" s="127"/>
      <c r="PFZ134" s="127"/>
      <c r="PGA134" s="127"/>
      <c r="PGB134" s="127"/>
      <c r="PGC134" s="127"/>
      <c r="PGD134" s="127"/>
      <c r="PGE134" s="127"/>
      <c r="PGF134" s="127"/>
      <c r="PGG134" s="127"/>
      <c r="PGH134" s="127"/>
      <c r="PGI134" s="127"/>
      <c r="PGJ134" s="127"/>
      <c r="PGK134" s="127"/>
      <c r="PGL134" s="127"/>
      <c r="PGM134" s="127"/>
      <c r="PGN134" s="127"/>
      <c r="PGO134" s="127"/>
      <c r="PGP134" s="127"/>
      <c r="PGQ134" s="127"/>
      <c r="PGR134" s="127"/>
      <c r="PGS134" s="127"/>
      <c r="PGT134" s="127"/>
      <c r="PGU134" s="127"/>
      <c r="PGV134" s="127"/>
      <c r="PGW134" s="127"/>
      <c r="PGX134" s="127"/>
      <c r="PGY134" s="127"/>
      <c r="PGZ134" s="127"/>
      <c r="PHA134" s="127"/>
      <c r="PHB134" s="127"/>
      <c r="PHC134" s="127"/>
      <c r="PHD134" s="127"/>
      <c r="PHE134" s="127"/>
      <c r="PHF134" s="127"/>
      <c r="PHG134" s="127"/>
      <c r="PHH134" s="127"/>
      <c r="PHI134" s="127"/>
      <c r="PHJ134" s="127"/>
      <c r="PHK134" s="127"/>
      <c r="PHL134" s="127"/>
      <c r="PHM134" s="127"/>
      <c r="PHN134" s="127"/>
      <c r="PHO134" s="127"/>
      <c r="PHP134" s="127"/>
      <c r="PHQ134" s="127"/>
      <c r="PHR134" s="127"/>
      <c r="PHS134" s="127"/>
      <c r="PHT134" s="127"/>
      <c r="PHU134" s="127"/>
      <c r="PHV134" s="127"/>
      <c r="PHW134" s="127"/>
      <c r="PHX134" s="127"/>
      <c r="PHY134" s="127"/>
      <c r="PHZ134" s="127"/>
      <c r="PIA134" s="127"/>
      <c r="PIB134" s="127"/>
      <c r="PIC134" s="127"/>
      <c r="PID134" s="127"/>
      <c r="PIE134" s="127"/>
      <c r="PIF134" s="127"/>
      <c r="PIG134" s="127"/>
      <c r="PIH134" s="127"/>
      <c r="PII134" s="127"/>
      <c r="PIJ134" s="127"/>
      <c r="PIK134" s="127"/>
      <c r="PIL134" s="127"/>
      <c r="PIM134" s="127"/>
      <c r="PIN134" s="127"/>
      <c r="PIO134" s="127"/>
      <c r="PIP134" s="127"/>
      <c r="PIQ134" s="127"/>
      <c r="PIR134" s="127"/>
      <c r="PIS134" s="127"/>
      <c r="PIT134" s="127"/>
      <c r="PIU134" s="127"/>
      <c r="PIV134" s="127"/>
      <c r="PIW134" s="127"/>
      <c r="PIX134" s="127"/>
      <c r="PIY134" s="127"/>
      <c r="PIZ134" s="127"/>
      <c r="PJA134" s="127"/>
      <c r="PJB134" s="127"/>
      <c r="PJC134" s="127"/>
      <c r="PJD134" s="127"/>
      <c r="PJE134" s="127"/>
      <c r="PJF134" s="127"/>
      <c r="PJG134" s="127"/>
      <c r="PJH134" s="127"/>
      <c r="PJI134" s="127"/>
      <c r="PJJ134" s="127"/>
      <c r="PJK134" s="127"/>
      <c r="PJL134" s="127"/>
      <c r="PJM134" s="127"/>
      <c r="PJN134" s="127"/>
      <c r="PJO134" s="127"/>
      <c r="PJP134" s="127"/>
      <c r="PJQ134" s="127"/>
      <c r="PJR134" s="127"/>
      <c r="PJS134" s="127"/>
      <c r="PJT134" s="127"/>
      <c r="PJU134" s="127"/>
      <c r="PJV134" s="127"/>
      <c r="PJW134" s="127"/>
      <c r="PJX134" s="127"/>
      <c r="PJY134" s="127"/>
      <c r="PJZ134" s="127"/>
      <c r="PKA134" s="127"/>
      <c r="PKB134" s="127"/>
      <c r="PKC134" s="127"/>
      <c r="PKD134" s="127"/>
      <c r="PKE134" s="127"/>
      <c r="PKF134" s="127"/>
      <c r="PKG134" s="127"/>
      <c r="PKH134" s="127"/>
      <c r="PKI134" s="127"/>
      <c r="PKJ134" s="127"/>
      <c r="PKK134" s="127"/>
      <c r="PKL134" s="127"/>
      <c r="PKM134" s="127"/>
      <c r="PKN134" s="127"/>
      <c r="PKO134" s="127"/>
      <c r="PKP134" s="127"/>
      <c r="PKQ134" s="127"/>
      <c r="PKR134" s="127"/>
      <c r="PKS134" s="127"/>
      <c r="PKT134" s="127"/>
      <c r="PKU134" s="127"/>
      <c r="PKV134" s="127"/>
      <c r="PKW134" s="127"/>
      <c r="PKX134" s="127"/>
      <c r="PKY134" s="127"/>
      <c r="PKZ134" s="127"/>
      <c r="PLA134" s="127"/>
      <c r="PLB134" s="127"/>
      <c r="PLC134" s="127"/>
      <c r="PLD134" s="127"/>
      <c r="PLE134" s="127"/>
      <c r="PLF134" s="127"/>
      <c r="PLG134" s="127"/>
      <c r="PLH134" s="127"/>
      <c r="PLI134" s="127"/>
      <c r="PLJ134" s="127"/>
      <c r="PLK134" s="127"/>
      <c r="PLL134" s="127"/>
      <c r="PLM134" s="127"/>
      <c r="PLN134" s="127"/>
      <c r="PLO134" s="127"/>
      <c r="PLP134" s="127"/>
      <c r="PLQ134" s="127"/>
      <c r="PLR134" s="127"/>
      <c r="PLS134" s="127"/>
      <c r="PLT134" s="127"/>
      <c r="PLU134" s="127"/>
      <c r="PLV134" s="127"/>
      <c r="PLW134" s="127"/>
      <c r="PLX134" s="127"/>
      <c r="PLY134" s="127"/>
      <c r="PLZ134" s="127"/>
      <c r="PMA134" s="127"/>
      <c r="PMB134" s="127"/>
      <c r="PMC134" s="127"/>
      <c r="PMD134" s="127"/>
      <c r="PME134" s="127"/>
      <c r="PMF134" s="127"/>
      <c r="PMG134" s="127"/>
      <c r="PMH134" s="127"/>
      <c r="PMI134" s="127"/>
      <c r="PMJ134" s="127"/>
      <c r="PMK134" s="127"/>
      <c r="PML134" s="127"/>
      <c r="PMM134" s="127"/>
      <c r="PMN134" s="127"/>
      <c r="PMO134" s="127"/>
      <c r="PMP134" s="127"/>
      <c r="PMQ134" s="127"/>
      <c r="PMR134" s="127"/>
      <c r="PMS134" s="127"/>
      <c r="PMT134" s="127"/>
      <c r="PMU134" s="127"/>
      <c r="PMV134" s="127"/>
      <c r="PMW134" s="127"/>
      <c r="PMX134" s="127"/>
      <c r="PMY134" s="127"/>
      <c r="PMZ134" s="127"/>
      <c r="PNA134" s="127"/>
      <c r="PNB134" s="127"/>
      <c r="PNC134" s="127"/>
      <c r="PND134" s="127"/>
      <c r="PNE134" s="127"/>
      <c r="PNF134" s="127"/>
      <c r="PNG134" s="127"/>
      <c r="PNH134" s="127"/>
      <c r="PNI134" s="127"/>
      <c r="PNJ134" s="127"/>
      <c r="PNK134" s="127"/>
      <c r="PNL134" s="127"/>
      <c r="PNM134" s="127"/>
      <c r="PNN134" s="127"/>
      <c r="PNO134" s="127"/>
      <c r="PNP134" s="127"/>
      <c r="PNQ134" s="127"/>
      <c r="PNR134" s="127"/>
      <c r="PNS134" s="127"/>
      <c r="PNT134" s="127"/>
      <c r="PNU134" s="127"/>
      <c r="PNV134" s="127"/>
      <c r="PNW134" s="127"/>
      <c r="PNX134" s="127"/>
      <c r="PNY134" s="127"/>
      <c r="PNZ134" s="127"/>
      <c r="POA134" s="127"/>
      <c r="POB134" s="127"/>
      <c r="POC134" s="127"/>
      <c r="POD134" s="127"/>
      <c r="POE134" s="127"/>
      <c r="POF134" s="127"/>
      <c r="POG134" s="127"/>
      <c r="POH134" s="127"/>
      <c r="POI134" s="127"/>
      <c r="POJ134" s="127"/>
      <c r="POK134" s="127"/>
      <c r="POL134" s="127"/>
      <c r="POM134" s="127"/>
      <c r="PON134" s="127"/>
      <c r="POO134" s="127"/>
      <c r="POP134" s="127"/>
      <c r="POQ134" s="127"/>
      <c r="POR134" s="127"/>
      <c r="POS134" s="127"/>
      <c r="POT134" s="127"/>
      <c r="POU134" s="127"/>
      <c r="POV134" s="127"/>
      <c r="POW134" s="127"/>
      <c r="POX134" s="127"/>
      <c r="POY134" s="127"/>
      <c r="POZ134" s="127"/>
      <c r="PPA134" s="127"/>
      <c r="PPB134" s="127"/>
      <c r="PPC134" s="127"/>
      <c r="PPD134" s="127"/>
      <c r="PPE134" s="127"/>
      <c r="PPF134" s="127"/>
      <c r="PPG134" s="127"/>
      <c r="PPH134" s="127"/>
      <c r="PPI134" s="127"/>
      <c r="PPJ134" s="127"/>
      <c r="PPK134" s="127"/>
      <c r="PPL134" s="127"/>
      <c r="PPM134" s="127"/>
      <c r="PPN134" s="127"/>
      <c r="PPO134" s="127"/>
      <c r="PPP134" s="127"/>
      <c r="PPQ134" s="127"/>
      <c r="PPR134" s="127"/>
      <c r="PPS134" s="127"/>
      <c r="PPT134" s="127"/>
      <c r="PPU134" s="127"/>
      <c r="PPV134" s="127"/>
      <c r="PPW134" s="127"/>
      <c r="PPX134" s="127"/>
      <c r="PPY134" s="127"/>
      <c r="PPZ134" s="127"/>
      <c r="PQA134" s="127"/>
      <c r="PQB134" s="127"/>
      <c r="PQC134" s="127"/>
      <c r="PQD134" s="127"/>
      <c r="PQE134" s="127"/>
      <c r="PQF134" s="127"/>
      <c r="PQG134" s="127"/>
      <c r="PQH134" s="127"/>
      <c r="PQI134" s="127"/>
      <c r="PQJ134" s="127"/>
      <c r="PQK134" s="127"/>
      <c r="PQL134" s="127"/>
      <c r="PQM134" s="127"/>
      <c r="PQN134" s="127"/>
      <c r="PQO134" s="127"/>
      <c r="PQP134" s="127"/>
      <c r="PQQ134" s="127"/>
      <c r="PQR134" s="127"/>
      <c r="PQS134" s="127"/>
      <c r="PQT134" s="127"/>
      <c r="PQU134" s="127"/>
      <c r="PQV134" s="127"/>
      <c r="PQW134" s="127"/>
      <c r="PQX134" s="127"/>
      <c r="PQY134" s="127"/>
      <c r="PQZ134" s="127"/>
      <c r="PRA134" s="127"/>
      <c r="PRB134" s="127"/>
      <c r="PRC134" s="127"/>
      <c r="PRD134" s="127"/>
      <c r="PRE134" s="127"/>
      <c r="PRF134" s="127"/>
      <c r="PRG134" s="127"/>
      <c r="PRH134" s="127"/>
      <c r="PRI134" s="127"/>
      <c r="PRJ134" s="127"/>
      <c r="PRK134" s="127"/>
      <c r="PRL134" s="127"/>
      <c r="PRM134" s="127"/>
      <c r="PRN134" s="127"/>
      <c r="PRO134" s="127"/>
      <c r="PRP134" s="127"/>
      <c r="PRQ134" s="127"/>
      <c r="PRR134" s="127"/>
      <c r="PRS134" s="127"/>
      <c r="PRT134" s="127"/>
      <c r="PRU134" s="127"/>
      <c r="PRV134" s="127"/>
      <c r="PRW134" s="127"/>
      <c r="PRX134" s="127"/>
      <c r="PRY134" s="127"/>
      <c r="PRZ134" s="127"/>
      <c r="PSA134" s="127"/>
      <c r="PSB134" s="127"/>
      <c r="PSC134" s="127"/>
      <c r="PSD134" s="127"/>
      <c r="PSE134" s="127"/>
      <c r="PSF134" s="127"/>
      <c r="PSG134" s="127"/>
      <c r="PSH134" s="127"/>
      <c r="PSI134" s="127"/>
      <c r="PSJ134" s="127"/>
      <c r="PSK134" s="127"/>
      <c r="PSL134" s="127"/>
      <c r="PSM134" s="127"/>
      <c r="PSN134" s="127"/>
      <c r="PSO134" s="127"/>
      <c r="PSP134" s="127"/>
      <c r="PSQ134" s="127"/>
      <c r="PSR134" s="127"/>
      <c r="PSS134" s="127"/>
      <c r="PST134" s="127"/>
      <c r="PSU134" s="127"/>
      <c r="PSV134" s="127"/>
      <c r="PSW134" s="127"/>
      <c r="PSX134" s="127"/>
      <c r="PSY134" s="127"/>
      <c r="PSZ134" s="127"/>
      <c r="PTA134" s="127"/>
      <c r="PTB134" s="127"/>
      <c r="PTC134" s="127"/>
      <c r="PTD134" s="127"/>
      <c r="PTE134" s="127"/>
      <c r="PTF134" s="127"/>
      <c r="PTG134" s="127"/>
      <c r="PTH134" s="127"/>
      <c r="PTI134" s="127"/>
      <c r="PTJ134" s="127"/>
      <c r="PTK134" s="127"/>
      <c r="PTL134" s="127"/>
      <c r="PTM134" s="127"/>
      <c r="PTN134" s="127"/>
      <c r="PTO134" s="127"/>
      <c r="PTP134" s="127"/>
      <c r="PTQ134" s="127"/>
      <c r="PTR134" s="127"/>
      <c r="PTS134" s="127"/>
      <c r="PTT134" s="127"/>
      <c r="PTU134" s="127"/>
      <c r="PTV134" s="127"/>
      <c r="PTW134" s="127"/>
      <c r="PTX134" s="127"/>
      <c r="PTY134" s="127"/>
      <c r="PTZ134" s="127"/>
      <c r="PUA134" s="127"/>
      <c r="PUB134" s="127"/>
      <c r="PUC134" s="127"/>
      <c r="PUD134" s="127"/>
      <c r="PUE134" s="127"/>
      <c r="PUF134" s="127"/>
      <c r="PUG134" s="127"/>
      <c r="PUH134" s="127"/>
      <c r="PUI134" s="127"/>
      <c r="PUJ134" s="127"/>
      <c r="PUK134" s="127"/>
      <c r="PUL134" s="127"/>
      <c r="PUM134" s="127"/>
      <c r="PUN134" s="127"/>
      <c r="PUO134" s="127"/>
      <c r="PUP134" s="127"/>
      <c r="PUQ134" s="127"/>
      <c r="PUR134" s="127"/>
      <c r="PUS134" s="127"/>
      <c r="PUT134" s="127"/>
      <c r="PUU134" s="127"/>
      <c r="PUV134" s="127"/>
      <c r="PUW134" s="127"/>
      <c r="PUX134" s="127"/>
      <c r="PUY134" s="127"/>
      <c r="PUZ134" s="127"/>
      <c r="PVA134" s="127"/>
      <c r="PVB134" s="127"/>
      <c r="PVC134" s="127"/>
      <c r="PVD134" s="127"/>
      <c r="PVE134" s="127"/>
      <c r="PVF134" s="127"/>
      <c r="PVG134" s="127"/>
      <c r="PVH134" s="127"/>
      <c r="PVI134" s="127"/>
      <c r="PVJ134" s="127"/>
      <c r="PVK134" s="127"/>
      <c r="PVL134" s="127"/>
      <c r="PVM134" s="127"/>
      <c r="PVN134" s="127"/>
      <c r="PVO134" s="127"/>
      <c r="PVP134" s="127"/>
      <c r="PVQ134" s="127"/>
      <c r="PVR134" s="127"/>
      <c r="PVS134" s="127"/>
      <c r="PVT134" s="127"/>
      <c r="PVU134" s="127"/>
      <c r="PVV134" s="127"/>
      <c r="PVW134" s="127"/>
      <c r="PVX134" s="127"/>
      <c r="PVY134" s="127"/>
      <c r="PVZ134" s="127"/>
      <c r="PWA134" s="127"/>
      <c r="PWB134" s="127"/>
      <c r="PWC134" s="127"/>
      <c r="PWD134" s="127"/>
      <c r="PWE134" s="127"/>
      <c r="PWF134" s="127"/>
      <c r="PWG134" s="127"/>
      <c r="PWH134" s="127"/>
      <c r="PWI134" s="127"/>
      <c r="PWJ134" s="127"/>
      <c r="PWK134" s="127"/>
      <c r="PWL134" s="127"/>
      <c r="PWM134" s="127"/>
      <c r="PWN134" s="127"/>
      <c r="PWO134" s="127"/>
      <c r="PWP134" s="127"/>
      <c r="PWQ134" s="127"/>
      <c r="PWR134" s="127"/>
      <c r="PWS134" s="127"/>
      <c r="PWT134" s="127"/>
      <c r="PWU134" s="127"/>
      <c r="PWV134" s="127"/>
      <c r="PWW134" s="127"/>
      <c r="PWX134" s="127"/>
      <c r="PWY134" s="127"/>
      <c r="PWZ134" s="127"/>
      <c r="PXA134" s="127"/>
      <c r="PXB134" s="127"/>
      <c r="PXC134" s="127"/>
      <c r="PXD134" s="127"/>
      <c r="PXE134" s="127"/>
      <c r="PXF134" s="127"/>
      <c r="PXG134" s="127"/>
      <c r="PXH134" s="127"/>
      <c r="PXI134" s="127"/>
      <c r="PXJ134" s="127"/>
      <c r="PXK134" s="127"/>
      <c r="PXL134" s="127"/>
      <c r="PXM134" s="127"/>
      <c r="PXN134" s="127"/>
      <c r="PXO134" s="127"/>
      <c r="PXP134" s="127"/>
      <c r="PXQ134" s="127"/>
      <c r="PXR134" s="127"/>
      <c r="PXS134" s="127"/>
      <c r="PXT134" s="127"/>
      <c r="PXU134" s="127"/>
      <c r="PXV134" s="127"/>
      <c r="PXW134" s="127"/>
      <c r="PXX134" s="127"/>
      <c r="PXY134" s="127"/>
      <c r="PXZ134" s="127"/>
      <c r="PYA134" s="127"/>
      <c r="PYB134" s="127"/>
      <c r="PYC134" s="127"/>
      <c r="PYD134" s="127"/>
      <c r="PYE134" s="127"/>
      <c r="PYF134" s="127"/>
      <c r="PYG134" s="127"/>
      <c r="PYH134" s="127"/>
      <c r="PYI134" s="127"/>
      <c r="PYJ134" s="127"/>
      <c r="PYK134" s="127"/>
      <c r="PYL134" s="127"/>
      <c r="PYM134" s="127"/>
      <c r="PYN134" s="127"/>
      <c r="PYO134" s="127"/>
      <c r="PYP134" s="127"/>
      <c r="PYQ134" s="127"/>
      <c r="PYR134" s="127"/>
      <c r="PYS134" s="127"/>
      <c r="PYT134" s="127"/>
      <c r="PYU134" s="127"/>
      <c r="PYV134" s="127"/>
      <c r="PYW134" s="127"/>
      <c r="PYX134" s="127"/>
      <c r="PYY134" s="127"/>
      <c r="PYZ134" s="127"/>
      <c r="PZA134" s="127"/>
      <c r="PZB134" s="127"/>
      <c r="PZC134" s="127"/>
      <c r="PZD134" s="127"/>
      <c r="PZE134" s="127"/>
      <c r="PZF134" s="127"/>
      <c r="PZG134" s="127"/>
      <c r="PZH134" s="127"/>
      <c r="PZI134" s="127"/>
      <c r="PZJ134" s="127"/>
      <c r="PZK134" s="127"/>
      <c r="PZL134" s="127"/>
      <c r="PZM134" s="127"/>
      <c r="PZN134" s="127"/>
      <c r="PZO134" s="127"/>
      <c r="PZP134" s="127"/>
      <c r="PZQ134" s="127"/>
      <c r="PZR134" s="127"/>
      <c r="PZS134" s="127"/>
      <c r="PZT134" s="127"/>
      <c r="PZU134" s="127"/>
      <c r="PZV134" s="127"/>
      <c r="PZW134" s="127"/>
      <c r="PZX134" s="127"/>
      <c r="PZY134" s="127"/>
      <c r="PZZ134" s="127"/>
      <c r="QAA134" s="127"/>
      <c r="QAB134" s="127"/>
      <c r="QAC134" s="127"/>
      <c r="QAD134" s="127"/>
      <c r="QAE134" s="127"/>
      <c r="QAF134" s="127"/>
      <c r="QAG134" s="127"/>
      <c r="QAH134" s="127"/>
      <c r="QAI134" s="127"/>
      <c r="QAJ134" s="127"/>
      <c r="QAK134" s="127"/>
      <c r="QAL134" s="127"/>
      <c r="QAM134" s="127"/>
      <c r="QAN134" s="127"/>
      <c r="QAO134" s="127"/>
      <c r="QAP134" s="127"/>
      <c r="QAQ134" s="127"/>
      <c r="QAR134" s="127"/>
      <c r="QAS134" s="127"/>
      <c r="QAT134" s="127"/>
      <c r="QAU134" s="127"/>
      <c r="QAV134" s="127"/>
      <c r="QAW134" s="127"/>
      <c r="QAX134" s="127"/>
      <c r="QAY134" s="127"/>
      <c r="QAZ134" s="127"/>
      <c r="QBA134" s="127"/>
      <c r="QBB134" s="127"/>
      <c r="QBC134" s="127"/>
      <c r="QBD134" s="127"/>
      <c r="QBE134" s="127"/>
      <c r="QBF134" s="127"/>
      <c r="QBG134" s="127"/>
      <c r="QBH134" s="127"/>
      <c r="QBI134" s="127"/>
      <c r="QBJ134" s="127"/>
      <c r="QBK134" s="127"/>
      <c r="QBL134" s="127"/>
      <c r="QBM134" s="127"/>
      <c r="QBN134" s="127"/>
      <c r="QBO134" s="127"/>
      <c r="QBP134" s="127"/>
      <c r="QBQ134" s="127"/>
      <c r="QBR134" s="127"/>
      <c r="QBS134" s="127"/>
      <c r="QBT134" s="127"/>
      <c r="QBU134" s="127"/>
      <c r="QBV134" s="127"/>
      <c r="QBW134" s="127"/>
      <c r="QBX134" s="127"/>
      <c r="QBY134" s="127"/>
      <c r="QBZ134" s="127"/>
      <c r="QCA134" s="127"/>
      <c r="QCB134" s="127"/>
      <c r="QCC134" s="127"/>
      <c r="QCD134" s="127"/>
      <c r="QCE134" s="127"/>
      <c r="QCF134" s="127"/>
      <c r="QCG134" s="127"/>
      <c r="QCH134" s="127"/>
      <c r="QCI134" s="127"/>
      <c r="QCJ134" s="127"/>
      <c r="QCK134" s="127"/>
      <c r="QCL134" s="127"/>
      <c r="QCM134" s="127"/>
      <c r="QCN134" s="127"/>
      <c r="QCO134" s="127"/>
      <c r="QCP134" s="127"/>
      <c r="QCQ134" s="127"/>
      <c r="QCR134" s="127"/>
      <c r="QCS134" s="127"/>
      <c r="QCT134" s="127"/>
      <c r="QCU134" s="127"/>
      <c r="QCV134" s="127"/>
      <c r="QCW134" s="127"/>
      <c r="QCX134" s="127"/>
      <c r="QCY134" s="127"/>
      <c r="QCZ134" s="127"/>
      <c r="QDA134" s="127"/>
      <c r="QDB134" s="127"/>
      <c r="QDC134" s="127"/>
      <c r="QDD134" s="127"/>
      <c r="QDE134" s="127"/>
      <c r="QDF134" s="127"/>
      <c r="QDG134" s="127"/>
      <c r="QDH134" s="127"/>
      <c r="QDI134" s="127"/>
      <c r="QDJ134" s="127"/>
      <c r="QDK134" s="127"/>
      <c r="QDL134" s="127"/>
      <c r="QDM134" s="127"/>
      <c r="QDN134" s="127"/>
      <c r="QDO134" s="127"/>
      <c r="QDP134" s="127"/>
      <c r="QDQ134" s="127"/>
      <c r="QDR134" s="127"/>
      <c r="QDS134" s="127"/>
      <c r="QDT134" s="127"/>
      <c r="QDU134" s="127"/>
      <c r="QDV134" s="127"/>
      <c r="QDW134" s="127"/>
      <c r="QDX134" s="127"/>
      <c r="QDY134" s="127"/>
      <c r="QDZ134" s="127"/>
      <c r="QEA134" s="127"/>
      <c r="QEB134" s="127"/>
      <c r="QEC134" s="127"/>
      <c r="QED134" s="127"/>
      <c r="QEE134" s="127"/>
      <c r="QEF134" s="127"/>
      <c r="QEG134" s="127"/>
      <c r="QEH134" s="127"/>
      <c r="QEI134" s="127"/>
      <c r="QEJ134" s="127"/>
      <c r="QEK134" s="127"/>
      <c r="QEL134" s="127"/>
      <c r="QEM134" s="127"/>
      <c r="QEN134" s="127"/>
      <c r="QEO134" s="127"/>
      <c r="QEP134" s="127"/>
      <c r="QEQ134" s="127"/>
      <c r="QER134" s="127"/>
      <c r="QES134" s="127"/>
      <c r="QET134" s="127"/>
      <c r="QEU134" s="127"/>
      <c r="QEV134" s="127"/>
      <c r="QEW134" s="127"/>
      <c r="QEX134" s="127"/>
      <c r="QEY134" s="127"/>
      <c r="QEZ134" s="127"/>
      <c r="QFA134" s="127"/>
      <c r="QFB134" s="127"/>
      <c r="QFC134" s="127"/>
      <c r="QFD134" s="127"/>
      <c r="QFE134" s="127"/>
      <c r="QFF134" s="127"/>
      <c r="QFG134" s="127"/>
      <c r="QFH134" s="127"/>
      <c r="QFI134" s="127"/>
      <c r="QFJ134" s="127"/>
      <c r="QFK134" s="127"/>
      <c r="QFL134" s="127"/>
      <c r="QFM134" s="127"/>
      <c r="QFN134" s="127"/>
      <c r="QFO134" s="127"/>
      <c r="QFP134" s="127"/>
      <c r="QFQ134" s="127"/>
      <c r="QFR134" s="127"/>
      <c r="QFS134" s="127"/>
      <c r="QFT134" s="127"/>
      <c r="QFU134" s="127"/>
      <c r="QFV134" s="127"/>
      <c r="QFW134" s="127"/>
      <c r="QFX134" s="127"/>
      <c r="QFY134" s="127"/>
      <c r="QFZ134" s="127"/>
      <c r="QGA134" s="127"/>
      <c r="QGB134" s="127"/>
      <c r="QGC134" s="127"/>
      <c r="QGD134" s="127"/>
      <c r="QGE134" s="127"/>
      <c r="QGF134" s="127"/>
      <c r="QGG134" s="127"/>
      <c r="QGH134" s="127"/>
      <c r="QGI134" s="127"/>
      <c r="QGJ134" s="127"/>
      <c r="QGK134" s="127"/>
      <c r="QGL134" s="127"/>
      <c r="QGM134" s="127"/>
      <c r="QGN134" s="127"/>
      <c r="QGO134" s="127"/>
      <c r="QGP134" s="127"/>
      <c r="QGQ134" s="127"/>
      <c r="QGR134" s="127"/>
      <c r="QGS134" s="127"/>
      <c r="QGT134" s="127"/>
      <c r="QGU134" s="127"/>
      <c r="QGV134" s="127"/>
      <c r="QGW134" s="127"/>
      <c r="QGX134" s="127"/>
      <c r="QGY134" s="127"/>
      <c r="QGZ134" s="127"/>
      <c r="QHA134" s="127"/>
      <c r="QHB134" s="127"/>
      <c r="QHC134" s="127"/>
      <c r="QHD134" s="127"/>
      <c r="QHE134" s="127"/>
      <c r="QHF134" s="127"/>
      <c r="QHG134" s="127"/>
      <c r="QHH134" s="127"/>
      <c r="QHI134" s="127"/>
      <c r="QHJ134" s="127"/>
      <c r="QHK134" s="127"/>
      <c r="QHL134" s="127"/>
      <c r="QHM134" s="127"/>
      <c r="QHN134" s="127"/>
      <c r="QHO134" s="127"/>
      <c r="QHP134" s="127"/>
      <c r="QHQ134" s="127"/>
      <c r="QHR134" s="127"/>
      <c r="QHS134" s="127"/>
      <c r="QHT134" s="127"/>
      <c r="QHU134" s="127"/>
      <c r="QHV134" s="127"/>
      <c r="QHW134" s="127"/>
      <c r="QHX134" s="127"/>
      <c r="QHY134" s="127"/>
      <c r="QHZ134" s="127"/>
      <c r="QIA134" s="127"/>
      <c r="QIB134" s="127"/>
      <c r="QIC134" s="127"/>
      <c r="QID134" s="127"/>
      <c r="QIE134" s="127"/>
      <c r="QIF134" s="127"/>
      <c r="QIG134" s="127"/>
      <c r="QIH134" s="127"/>
      <c r="QII134" s="127"/>
      <c r="QIJ134" s="127"/>
      <c r="QIK134" s="127"/>
      <c r="QIL134" s="127"/>
      <c r="QIM134" s="127"/>
      <c r="QIN134" s="127"/>
      <c r="QIO134" s="127"/>
      <c r="QIP134" s="127"/>
      <c r="QIQ134" s="127"/>
      <c r="QIR134" s="127"/>
      <c r="QIS134" s="127"/>
      <c r="QIT134" s="127"/>
      <c r="QIU134" s="127"/>
      <c r="QIV134" s="127"/>
      <c r="QIW134" s="127"/>
      <c r="QIX134" s="127"/>
      <c r="QIY134" s="127"/>
      <c r="QIZ134" s="127"/>
      <c r="QJA134" s="127"/>
      <c r="QJB134" s="127"/>
      <c r="QJC134" s="127"/>
      <c r="QJD134" s="127"/>
      <c r="QJE134" s="127"/>
      <c r="QJF134" s="127"/>
      <c r="QJG134" s="127"/>
      <c r="QJH134" s="127"/>
      <c r="QJI134" s="127"/>
      <c r="QJJ134" s="127"/>
      <c r="QJK134" s="127"/>
      <c r="QJL134" s="127"/>
      <c r="QJM134" s="127"/>
      <c r="QJN134" s="127"/>
      <c r="QJO134" s="127"/>
      <c r="QJP134" s="127"/>
      <c r="QJQ134" s="127"/>
      <c r="QJR134" s="127"/>
      <c r="QJS134" s="127"/>
      <c r="QJT134" s="127"/>
      <c r="QJU134" s="127"/>
      <c r="QJV134" s="127"/>
      <c r="QJW134" s="127"/>
      <c r="QJX134" s="127"/>
      <c r="QJY134" s="127"/>
      <c r="QJZ134" s="127"/>
      <c r="QKA134" s="127"/>
      <c r="QKB134" s="127"/>
      <c r="QKC134" s="127"/>
      <c r="QKD134" s="127"/>
      <c r="QKE134" s="127"/>
      <c r="QKF134" s="127"/>
      <c r="QKG134" s="127"/>
      <c r="QKH134" s="127"/>
      <c r="QKI134" s="127"/>
      <c r="QKJ134" s="127"/>
      <c r="QKK134" s="127"/>
      <c r="QKL134" s="127"/>
      <c r="QKM134" s="127"/>
      <c r="QKN134" s="127"/>
      <c r="QKO134" s="127"/>
      <c r="QKP134" s="127"/>
      <c r="QKQ134" s="127"/>
      <c r="QKR134" s="127"/>
      <c r="QKS134" s="127"/>
      <c r="QKT134" s="127"/>
      <c r="QKU134" s="127"/>
      <c r="QKV134" s="127"/>
      <c r="QKW134" s="127"/>
      <c r="QKX134" s="127"/>
      <c r="QKY134" s="127"/>
      <c r="QKZ134" s="127"/>
      <c r="QLA134" s="127"/>
      <c r="QLB134" s="127"/>
      <c r="QLC134" s="127"/>
      <c r="QLD134" s="127"/>
      <c r="QLE134" s="127"/>
      <c r="QLF134" s="127"/>
      <c r="QLG134" s="127"/>
      <c r="QLH134" s="127"/>
      <c r="QLI134" s="127"/>
      <c r="QLJ134" s="127"/>
      <c r="QLK134" s="127"/>
      <c r="QLL134" s="127"/>
      <c r="QLM134" s="127"/>
      <c r="QLN134" s="127"/>
      <c r="QLO134" s="127"/>
      <c r="QLP134" s="127"/>
      <c r="QLQ134" s="127"/>
      <c r="QLR134" s="127"/>
      <c r="QLS134" s="127"/>
      <c r="QLT134" s="127"/>
      <c r="QLU134" s="127"/>
      <c r="QLV134" s="127"/>
      <c r="QLW134" s="127"/>
      <c r="QLX134" s="127"/>
      <c r="QLY134" s="127"/>
      <c r="QLZ134" s="127"/>
      <c r="QMA134" s="127"/>
      <c r="QMB134" s="127"/>
      <c r="QMC134" s="127"/>
      <c r="QMD134" s="127"/>
      <c r="QME134" s="127"/>
      <c r="QMF134" s="127"/>
      <c r="QMG134" s="127"/>
      <c r="QMH134" s="127"/>
      <c r="QMI134" s="127"/>
      <c r="QMJ134" s="127"/>
      <c r="QMK134" s="127"/>
      <c r="QML134" s="127"/>
      <c r="QMM134" s="127"/>
      <c r="QMN134" s="127"/>
      <c r="QMO134" s="127"/>
      <c r="QMP134" s="127"/>
      <c r="QMQ134" s="127"/>
      <c r="QMR134" s="127"/>
      <c r="QMS134" s="127"/>
      <c r="QMT134" s="127"/>
      <c r="QMU134" s="127"/>
      <c r="QMV134" s="127"/>
      <c r="QMW134" s="127"/>
      <c r="QMX134" s="127"/>
      <c r="QMY134" s="127"/>
      <c r="QMZ134" s="127"/>
      <c r="QNA134" s="127"/>
      <c r="QNB134" s="127"/>
      <c r="QNC134" s="127"/>
      <c r="QND134" s="127"/>
      <c r="QNE134" s="127"/>
      <c r="QNF134" s="127"/>
      <c r="QNG134" s="127"/>
      <c r="QNH134" s="127"/>
      <c r="QNI134" s="127"/>
      <c r="QNJ134" s="127"/>
      <c r="QNK134" s="127"/>
      <c r="QNL134" s="127"/>
      <c r="QNM134" s="127"/>
      <c r="QNN134" s="127"/>
      <c r="QNO134" s="127"/>
      <c r="QNP134" s="127"/>
      <c r="QNQ134" s="127"/>
      <c r="QNR134" s="127"/>
      <c r="QNS134" s="127"/>
      <c r="QNT134" s="127"/>
      <c r="QNU134" s="127"/>
      <c r="QNV134" s="127"/>
      <c r="QNW134" s="127"/>
      <c r="QNX134" s="127"/>
      <c r="QNY134" s="127"/>
      <c r="QNZ134" s="127"/>
      <c r="QOA134" s="127"/>
      <c r="QOB134" s="127"/>
      <c r="QOC134" s="127"/>
      <c r="QOD134" s="127"/>
      <c r="QOE134" s="127"/>
      <c r="QOF134" s="127"/>
      <c r="QOG134" s="127"/>
      <c r="QOH134" s="127"/>
      <c r="QOI134" s="127"/>
      <c r="QOJ134" s="127"/>
      <c r="QOK134" s="127"/>
      <c r="QOL134" s="127"/>
      <c r="QOM134" s="127"/>
      <c r="QON134" s="127"/>
      <c r="QOO134" s="127"/>
      <c r="QOP134" s="127"/>
      <c r="QOQ134" s="127"/>
      <c r="QOR134" s="127"/>
      <c r="QOS134" s="127"/>
      <c r="QOT134" s="127"/>
      <c r="QOU134" s="127"/>
      <c r="QOV134" s="127"/>
      <c r="QOW134" s="127"/>
      <c r="QOX134" s="127"/>
      <c r="QOY134" s="127"/>
      <c r="QOZ134" s="127"/>
      <c r="QPA134" s="127"/>
      <c r="QPB134" s="127"/>
      <c r="QPC134" s="127"/>
      <c r="QPD134" s="127"/>
      <c r="QPE134" s="127"/>
      <c r="QPF134" s="127"/>
      <c r="QPG134" s="127"/>
      <c r="QPH134" s="127"/>
      <c r="QPI134" s="127"/>
      <c r="QPJ134" s="127"/>
      <c r="QPK134" s="127"/>
      <c r="QPL134" s="127"/>
      <c r="QPM134" s="127"/>
      <c r="QPN134" s="127"/>
      <c r="QPO134" s="127"/>
      <c r="QPP134" s="127"/>
      <c r="QPQ134" s="127"/>
      <c r="QPR134" s="127"/>
      <c r="QPS134" s="127"/>
      <c r="QPT134" s="127"/>
      <c r="QPU134" s="127"/>
      <c r="QPV134" s="127"/>
      <c r="QPW134" s="127"/>
      <c r="QPX134" s="127"/>
      <c r="QPY134" s="127"/>
      <c r="QPZ134" s="127"/>
      <c r="QQA134" s="127"/>
      <c r="QQB134" s="127"/>
      <c r="QQC134" s="127"/>
      <c r="QQD134" s="127"/>
      <c r="QQE134" s="127"/>
      <c r="QQF134" s="127"/>
      <c r="QQG134" s="127"/>
      <c r="QQH134" s="127"/>
      <c r="QQI134" s="127"/>
      <c r="QQJ134" s="127"/>
      <c r="QQK134" s="127"/>
      <c r="QQL134" s="127"/>
      <c r="QQM134" s="127"/>
      <c r="QQN134" s="127"/>
      <c r="QQO134" s="127"/>
      <c r="QQP134" s="127"/>
      <c r="QQQ134" s="127"/>
      <c r="QQR134" s="127"/>
      <c r="QQS134" s="127"/>
      <c r="QQT134" s="127"/>
      <c r="QQU134" s="127"/>
      <c r="QQV134" s="127"/>
      <c r="QQW134" s="127"/>
      <c r="QQX134" s="127"/>
      <c r="QQY134" s="127"/>
      <c r="QQZ134" s="127"/>
      <c r="QRA134" s="127"/>
      <c r="QRB134" s="127"/>
      <c r="QRC134" s="127"/>
      <c r="QRD134" s="127"/>
      <c r="QRE134" s="127"/>
      <c r="QRF134" s="127"/>
      <c r="QRG134" s="127"/>
      <c r="QRH134" s="127"/>
      <c r="QRI134" s="127"/>
      <c r="QRJ134" s="127"/>
      <c r="QRK134" s="127"/>
      <c r="QRL134" s="127"/>
      <c r="QRM134" s="127"/>
      <c r="QRN134" s="127"/>
      <c r="QRO134" s="127"/>
      <c r="QRP134" s="127"/>
      <c r="QRQ134" s="127"/>
      <c r="QRR134" s="127"/>
      <c r="QRS134" s="127"/>
      <c r="QRT134" s="127"/>
      <c r="QRU134" s="127"/>
      <c r="QRV134" s="127"/>
      <c r="QRW134" s="127"/>
      <c r="QRX134" s="127"/>
      <c r="QRY134" s="127"/>
      <c r="QRZ134" s="127"/>
      <c r="QSA134" s="127"/>
      <c r="QSB134" s="127"/>
      <c r="QSC134" s="127"/>
      <c r="QSD134" s="127"/>
      <c r="QSE134" s="127"/>
      <c r="QSF134" s="127"/>
      <c r="QSG134" s="127"/>
      <c r="QSH134" s="127"/>
      <c r="QSI134" s="127"/>
      <c r="QSJ134" s="127"/>
      <c r="QSK134" s="127"/>
      <c r="QSL134" s="127"/>
      <c r="QSM134" s="127"/>
      <c r="QSN134" s="127"/>
      <c r="QSO134" s="127"/>
      <c r="QSP134" s="127"/>
      <c r="QSQ134" s="127"/>
      <c r="QSR134" s="127"/>
      <c r="QSS134" s="127"/>
      <c r="QST134" s="127"/>
      <c r="QSU134" s="127"/>
      <c r="QSV134" s="127"/>
      <c r="QSW134" s="127"/>
      <c r="QSX134" s="127"/>
      <c r="QSY134" s="127"/>
      <c r="QSZ134" s="127"/>
      <c r="QTA134" s="127"/>
      <c r="QTB134" s="127"/>
      <c r="QTC134" s="127"/>
      <c r="QTD134" s="127"/>
      <c r="QTE134" s="127"/>
      <c r="QTF134" s="127"/>
      <c r="QTG134" s="127"/>
      <c r="QTH134" s="127"/>
      <c r="QTI134" s="127"/>
      <c r="QTJ134" s="127"/>
      <c r="QTK134" s="127"/>
      <c r="QTL134" s="127"/>
      <c r="QTM134" s="127"/>
      <c r="QTN134" s="127"/>
      <c r="QTO134" s="127"/>
      <c r="QTP134" s="127"/>
      <c r="QTQ134" s="127"/>
      <c r="QTR134" s="127"/>
      <c r="QTS134" s="127"/>
      <c r="QTT134" s="127"/>
      <c r="QTU134" s="127"/>
      <c r="QTV134" s="127"/>
      <c r="QTW134" s="127"/>
      <c r="QTX134" s="127"/>
      <c r="QTY134" s="127"/>
      <c r="QTZ134" s="127"/>
      <c r="QUA134" s="127"/>
      <c r="QUB134" s="127"/>
      <c r="QUC134" s="127"/>
      <c r="QUD134" s="127"/>
      <c r="QUE134" s="127"/>
      <c r="QUF134" s="127"/>
      <c r="QUG134" s="127"/>
      <c r="QUH134" s="127"/>
      <c r="QUI134" s="127"/>
      <c r="QUJ134" s="127"/>
      <c r="QUK134" s="127"/>
      <c r="QUL134" s="127"/>
      <c r="QUM134" s="127"/>
      <c r="QUN134" s="127"/>
      <c r="QUO134" s="127"/>
      <c r="QUP134" s="127"/>
      <c r="QUQ134" s="127"/>
      <c r="QUR134" s="127"/>
      <c r="QUS134" s="127"/>
      <c r="QUT134" s="127"/>
      <c r="QUU134" s="127"/>
      <c r="QUV134" s="127"/>
      <c r="QUW134" s="127"/>
      <c r="QUX134" s="127"/>
      <c r="QUY134" s="127"/>
      <c r="QUZ134" s="127"/>
      <c r="QVA134" s="127"/>
      <c r="QVB134" s="127"/>
      <c r="QVC134" s="127"/>
      <c r="QVD134" s="127"/>
      <c r="QVE134" s="127"/>
      <c r="QVF134" s="127"/>
      <c r="QVG134" s="127"/>
      <c r="QVH134" s="127"/>
      <c r="QVI134" s="127"/>
      <c r="QVJ134" s="127"/>
      <c r="QVK134" s="127"/>
      <c r="QVL134" s="127"/>
      <c r="QVM134" s="127"/>
      <c r="QVN134" s="127"/>
      <c r="QVO134" s="127"/>
      <c r="QVP134" s="127"/>
      <c r="QVQ134" s="127"/>
      <c r="QVR134" s="127"/>
      <c r="QVS134" s="127"/>
      <c r="QVT134" s="127"/>
      <c r="QVU134" s="127"/>
      <c r="QVV134" s="127"/>
      <c r="QVW134" s="127"/>
      <c r="QVX134" s="127"/>
      <c r="QVY134" s="127"/>
      <c r="QVZ134" s="127"/>
      <c r="QWA134" s="127"/>
      <c r="QWB134" s="127"/>
      <c r="QWC134" s="127"/>
      <c r="QWD134" s="127"/>
      <c r="QWE134" s="127"/>
      <c r="QWF134" s="127"/>
      <c r="QWG134" s="127"/>
      <c r="QWH134" s="127"/>
      <c r="QWI134" s="127"/>
      <c r="QWJ134" s="127"/>
      <c r="QWK134" s="127"/>
      <c r="QWL134" s="127"/>
      <c r="QWM134" s="127"/>
      <c r="QWN134" s="127"/>
      <c r="QWO134" s="127"/>
      <c r="QWP134" s="127"/>
      <c r="QWQ134" s="127"/>
      <c r="QWR134" s="127"/>
      <c r="QWS134" s="127"/>
      <c r="QWT134" s="127"/>
      <c r="QWU134" s="127"/>
      <c r="QWV134" s="127"/>
      <c r="QWW134" s="127"/>
      <c r="QWX134" s="127"/>
      <c r="QWY134" s="127"/>
      <c r="QWZ134" s="127"/>
      <c r="QXA134" s="127"/>
      <c r="QXB134" s="127"/>
      <c r="QXC134" s="127"/>
      <c r="QXD134" s="127"/>
      <c r="QXE134" s="127"/>
      <c r="QXF134" s="127"/>
      <c r="QXG134" s="127"/>
      <c r="QXH134" s="127"/>
      <c r="QXI134" s="127"/>
      <c r="QXJ134" s="127"/>
      <c r="QXK134" s="127"/>
      <c r="QXL134" s="127"/>
      <c r="QXM134" s="127"/>
      <c r="QXN134" s="127"/>
      <c r="QXO134" s="127"/>
      <c r="QXP134" s="127"/>
      <c r="QXQ134" s="127"/>
      <c r="QXR134" s="127"/>
      <c r="QXS134" s="127"/>
      <c r="QXT134" s="127"/>
      <c r="QXU134" s="127"/>
      <c r="QXV134" s="127"/>
      <c r="QXW134" s="127"/>
      <c r="QXX134" s="127"/>
      <c r="QXY134" s="127"/>
      <c r="QXZ134" s="127"/>
      <c r="QYA134" s="127"/>
      <c r="QYB134" s="127"/>
      <c r="QYC134" s="127"/>
      <c r="QYD134" s="127"/>
      <c r="QYE134" s="127"/>
      <c r="QYF134" s="127"/>
      <c r="QYG134" s="127"/>
      <c r="QYH134" s="127"/>
      <c r="QYI134" s="127"/>
      <c r="QYJ134" s="127"/>
      <c r="QYK134" s="127"/>
      <c r="QYL134" s="127"/>
      <c r="QYM134" s="127"/>
      <c r="QYN134" s="127"/>
      <c r="QYO134" s="127"/>
      <c r="QYP134" s="127"/>
      <c r="QYQ134" s="127"/>
      <c r="QYR134" s="127"/>
      <c r="QYS134" s="127"/>
      <c r="QYT134" s="127"/>
      <c r="QYU134" s="127"/>
      <c r="QYV134" s="127"/>
      <c r="QYW134" s="127"/>
      <c r="QYX134" s="127"/>
      <c r="QYY134" s="127"/>
      <c r="QYZ134" s="127"/>
      <c r="QZA134" s="127"/>
      <c r="QZB134" s="127"/>
      <c r="QZC134" s="127"/>
      <c r="QZD134" s="127"/>
      <c r="QZE134" s="127"/>
      <c r="QZF134" s="127"/>
      <c r="QZG134" s="127"/>
      <c r="QZH134" s="127"/>
      <c r="QZI134" s="127"/>
      <c r="QZJ134" s="127"/>
      <c r="QZK134" s="127"/>
      <c r="QZL134" s="127"/>
      <c r="QZM134" s="127"/>
      <c r="QZN134" s="127"/>
      <c r="QZO134" s="127"/>
      <c r="QZP134" s="127"/>
      <c r="QZQ134" s="127"/>
      <c r="QZR134" s="127"/>
      <c r="QZS134" s="127"/>
      <c r="QZT134" s="127"/>
      <c r="QZU134" s="127"/>
      <c r="QZV134" s="127"/>
      <c r="QZW134" s="127"/>
      <c r="QZX134" s="127"/>
      <c r="QZY134" s="127"/>
      <c r="QZZ134" s="127"/>
      <c r="RAA134" s="127"/>
      <c r="RAB134" s="127"/>
      <c r="RAC134" s="127"/>
      <c r="RAD134" s="127"/>
      <c r="RAE134" s="127"/>
      <c r="RAF134" s="127"/>
      <c r="RAG134" s="127"/>
      <c r="RAH134" s="127"/>
      <c r="RAI134" s="127"/>
      <c r="RAJ134" s="127"/>
      <c r="RAK134" s="127"/>
      <c r="RAL134" s="127"/>
      <c r="RAM134" s="127"/>
      <c r="RAN134" s="127"/>
      <c r="RAO134" s="127"/>
      <c r="RAP134" s="127"/>
      <c r="RAQ134" s="127"/>
      <c r="RAR134" s="127"/>
      <c r="RAS134" s="127"/>
      <c r="RAT134" s="127"/>
      <c r="RAU134" s="127"/>
      <c r="RAV134" s="127"/>
      <c r="RAW134" s="127"/>
      <c r="RAX134" s="127"/>
      <c r="RAY134" s="127"/>
      <c r="RAZ134" s="127"/>
      <c r="RBA134" s="127"/>
      <c r="RBB134" s="127"/>
      <c r="RBC134" s="127"/>
      <c r="RBD134" s="127"/>
      <c r="RBE134" s="127"/>
      <c r="RBF134" s="127"/>
      <c r="RBG134" s="127"/>
      <c r="RBH134" s="127"/>
      <c r="RBI134" s="127"/>
      <c r="RBJ134" s="127"/>
      <c r="RBK134" s="127"/>
      <c r="RBL134" s="127"/>
      <c r="RBM134" s="127"/>
      <c r="RBN134" s="127"/>
      <c r="RBO134" s="127"/>
      <c r="RBP134" s="127"/>
      <c r="RBQ134" s="127"/>
      <c r="RBR134" s="127"/>
      <c r="RBS134" s="127"/>
      <c r="RBT134" s="127"/>
      <c r="RBU134" s="127"/>
      <c r="RBV134" s="127"/>
      <c r="RBW134" s="127"/>
      <c r="RBX134" s="127"/>
      <c r="RBY134" s="127"/>
      <c r="RBZ134" s="127"/>
      <c r="RCA134" s="127"/>
      <c r="RCB134" s="127"/>
      <c r="RCC134" s="127"/>
      <c r="RCD134" s="127"/>
      <c r="RCE134" s="127"/>
      <c r="RCF134" s="127"/>
      <c r="RCG134" s="127"/>
      <c r="RCH134" s="127"/>
      <c r="RCI134" s="127"/>
      <c r="RCJ134" s="127"/>
      <c r="RCK134" s="127"/>
      <c r="RCL134" s="127"/>
      <c r="RCM134" s="127"/>
      <c r="RCN134" s="127"/>
      <c r="RCO134" s="127"/>
      <c r="RCP134" s="127"/>
      <c r="RCQ134" s="127"/>
      <c r="RCR134" s="127"/>
      <c r="RCS134" s="127"/>
      <c r="RCT134" s="127"/>
      <c r="RCU134" s="127"/>
      <c r="RCV134" s="127"/>
      <c r="RCW134" s="127"/>
      <c r="RCX134" s="127"/>
      <c r="RCY134" s="127"/>
      <c r="RCZ134" s="127"/>
      <c r="RDA134" s="127"/>
      <c r="RDB134" s="127"/>
      <c r="RDC134" s="127"/>
      <c r="RDD134" s="127"/>
      <c r="RDE134" s="127"/>
      <c r="RDF134" s="127"/>
      <c r="RDG134" s="127"/>
      <c r="RDH134" s="127"/>
      <c r="RDI134" s="127"/>
      <c r="RDJ134" s="127"/>
      <c r="RDK134" s="127"/>
      <c r="RDL134" s="127"/>
      <c r="RDM134" s="127"/>
      <c r="RDN134" s="127"/>
      <c r="RDO134" s="127"/>
      <c r="RDP134" s="127"/>
      <c r="RDQ134" s="127"/>
      <c r="RDR134" s="127"/>
      <c r="RDS134" s="127"/>
      <c r="RDT134" s="127"/>
      <c r="RDU134" s="127"/>
      <c r="RDV134" s="127"/>
      <c r="RDW134" s="127"/>
      <c r="RDX134" s="127"/>
      <c r="RDY134" s="127"/>
      <c r="RDZ134" s="127"/>
      <c r="REA134" s="127"/>
      <c r="REB134" s="127"/>
      <c r="REC134" s="127"/>
      <c r="RED134" s="127"/>
      <c r="REE134" s="127"/>
      <c r="REF134" s="127"/>
      <c r="REG134" s="127"/>
      <c r="REH134" s="127"/>
      <c r="REI134" s="127"/>
      <c r="REJ134" s="127"/>
      <c r="REK134" s="127"/>
      <c r="REL134" s="127"/>
      <c r="REM134" s="127"/>
      <c r="REN134" s="127"/>
      <c r="REO134" s="127"/>
      <c r="REP134" s="127"/>
      <c r="REQ134" s="127"/>
      <c r="RER134" s="127"/>
      <c r="RES134" s="127"/>
      <c r="RET134" s="127"/>
      <c r="REU134" s="127"/>
      <c r="REV134" s="127"/>
      <c r="REW134" s="127"/>
      <c r="REX134" s="127"/>
      <c r="REY134" s="127"/>
      <c r="REZ134" s="127"/>
      <c r="RFA134" s="127"/>
      <c r="RFB134" s="127"/>
      <c r="RFC134" s="127"/>
      <c r="RFD134" s="127"/>
      <c r="RFE134" s="127"/>
      <c r="RFF134" s="127"/>
      <c r="RFG134" s="127"/>
      <c r="RFH134" s="127"/>
      <c r="RFI134" s="127"/>
      <c r="RFJ134" s="127"/>
      <c r="RFK134" s="127"/>
      <c r="RFL134" s="127"/>
      <c r="RFM134" s="127"/>
      <c r="RFN134" s="127"/>
      <c r="RFO134" s="127"/>
      <c r="RFP134" s="127"/>
      <c r="RFQ134" s="127"/>
      <c r="RFR134" s="127"/>
      <c r="RFS134" s="127"/>
      <c r="RFT134" s="127"/>
      <c r="RFU134" s="127"/>
      <c r="RFV134" s="127"/>
      <c r="RFW134" s="127"/>
      <c r="RFX134" s="127"/>
      <c r="RFY134" s="127"/>
      <c r="RFZ134" s="127"/>
      <c r="RGA134" s="127"/>
      <c r="RGB134" s="127"/>
      <c r="RGC134" s="127"/>
      <c r="RGD134" s="127"/>
      <c r="RGE134" s="127"/>
      <c r="RGF134" s="127"/>
      <c r="RGG134" s="127"/>
      <c r="RGH134" s="127"/>
      <c r="RGI134" s="127"/>
      <c r="RGJ134" s="127"/>
      <c r="RGK134" s="127"/>
      <c r="RGL134" s="127"/>
      <c r="RGM134" s="127"/>
      <c r="RGN134" s="127"/>
      <c r="RGO134" s="127"/>
      <c r="RGP134" s="127"/>
      <c r="RGQ134" s="127"/>
      <c r="RGR134" s="127"/>
      <c r="RGS134" s="127"/>
      <c r="RGT134" s="127"/>
      <c r="RGU134" s="127"/>
      <c r="RGV134" s="127"/>
      <c r="RGW134" s="127"/>
      <c r="RGX134" s="127"/>
      <c r="RGY134" s="127"/>
      <c r="RGZ134" s="127"/>
      <c r="RHA134" s="127"/>
      <c r="RHB134" s="127"/>
      <c r="RHC134" s="127"/>
      <c r="RHD134" s="127"/>
      <c r="RHE134" s="127"/>
      <c r="RHF134" s="127"/>
      <c r="RHG134" s="127"/>
      <c r="RHH134" s="127"/>
      <c r="RHI134" s="127"/>
      <c r="RHJ134" s="127"/>
      <c r="RHK134" s="127"/>
      <c r="RHL134" s="127"/>
      <c r="RHM134" s="127"/>
      <c r="RHN134" s="127"/>
      <c r="RHO134" s="127"/>
      <c r="RHP134" s="127"/>
      <c r="RHQ134" s="127"/>
      <c r="RHR134" s="127"/>
      <c r="RHS134" s="127"/>
      <c r="RHT134" s="127"/>
      <c r="RHU134" s="127"/>
      <c r="RHV134" s="127"/>
      <c r="RHW134" s="127"/>
      <c r="RHX134" s="127"/>
      <c r="RHY134" s="127"/>
      <c r="RHZ134" s="127"/>
      <c r="RIA134" s="127"/>
      <c r="RIB134" s="127"/>
      <c r="RIC134" s="127"/>
      <c r="RID134" s="127"/>
      <c r="RIE134" s="127"/>
      <c r="RIF134" s="127"/>
      <c r="RIG134" s="127"/>
      <c r="RIH134" s="127"/>
      <c r="RII134" s="127"/>
      <c r="RIJ134" s="127"/>
      <c r="RIK134" s="127"/>
      <c r="RIL134" s="127"/>
      <c r="RIM134" s="127"/>
      <c r="RIN134" s="127"/>
      <c r="RIO134" s="127"/>
      <c r="RIP134" s="127"/>
      <c r="RIQ134" s="127"/>
      <c r="RIR134" s="127"/>
      <c r="RIS134" s="127"/>
      <c r="RIT134" s="127"/>
      <c r="RIU134" s="127"/>
      <c r="RIV134" s="127"/>
      <c r="RIW134" s="127"/>
      <c r="RIX134" s="127"/>
      <c r="RIY134" s="127"/>
      <c r="RIZ134" s="127"/>
      <c r="RJA134" s="127"/>
      <c r="RJB134" s="127"/>
      <c r="RJC134" s="127"/>
      <c r="RJD134" s="127"/>
      <c r="RJE134" s="127"/>
      <c r="RJF134" s="127"/>
      <c r="RJG134" s="127"/>
      <c r="RJH134" s="127"/>
      <c r="RJI134" s="127"/>
      <c r="RJJ134" s="127"/>
      <c r="RJK134" s="127"/>
      <c r="RJL134" s="127"/>
      <c r="RJM134" s="127"/>
      <c r="RJN134" s="127"/>
      <c r="RJO134" s="127"/>
      <c r="RJP134" s="127"/>
      <c r="RJQ134" s="127"/>
      <c r="RJR134" s="127"/>
      <c r="RJS134" s="127"/>
      <c r="RJT134" s="127"/>
      <c r="RJU134" s="127"/>
      <c r="RJV134" s="127"/>
      <c r="RJW134" s="127"/>
      <c r="RJX134" s="127"/>
      <c r="RJY134" s="127"/>
      <c r="RJZ134" s="127"/>
      <c r="RKA134" s="127"/>
      <c r="RKB134" s="127"/>
      <c r="RKC134" s="127"/>
      <c r="RKD134" s="127"/>
      <c r="RKE134" s="127"/>
      <c r="RKF134" s="127"/>
      <c r="RKG134" s="127"/>
      <c r="RKH134" s="127"/>
      <c r="RKI134" s="127"/>
      <c r="RKJ134" s="127"/>
      <c r="RKK134" s="127"/>
      <c r="RKL134" s="127"/>
      <c r="RKM134" s="127"/>
      <c r="RKN134" s="127"/>
      <c r="RKO134" s="127"/>
      <c r="RKP134" s="127"/>
      <c r="RKQ134" s="127"/>
      <c r="RKR134" s="127"/>
      <c r="RKS134" s="127"/>
      <c r="RKT134" s="127"/>
      <c r="RKU134" s="127"/>
      <c r="RKV134" s="127"/>
      <c r="RKW134" s="127"/>
      <c r="RKX134" s="127"/>
      <c r="RKY134" s="127"/>
      <c r="RKZ134" s="127"/>
      <c r="RLA134" s="127"/>
      <c r="RLB134" s="127"/>
      <c r="RLC134" s="127"/>
      <c r="RLD134" s="127"/>
      <c r="RLE134" s="127"/>
      <c r="RLF134" s="127"/>
      <c r="RLG134" s="127"/>
      <c r="RLH134" s="127"/>
      <c r="RLI134" s="127"/>
      <c r="RLJ134" s="127"/>
      <c r="RLK134" s="127"/>
      <c r="RLL134" s="127"/>
      <c r="RLM134" s="127"/>
      <c r="RLN134" s="127"/>
      <c r="RLO134" s="127"/>
      <c r="RLP134" s="127"/>
      <c r="RLQ134" s="127"/>
      <c r="RLR134" s="127"/>
      <c r="RLS134" s="127"/>
      <c r="RLT134" s="127"/>
      <c r="RLU134" s="127"/>
      <c r="RLV134" s="127"/>
      <c r="RLW134" s="127"/>
      <c r="RLX134" s="127"/>
      <c r="RLY134" s="127"/>
      <c r="RLZ134" s="127"/>
      <c r="RMA134" s="127"/>
      <c r="RMB134" s="127"/>
      <c r="RMC134" s="127"/>
      <c r="RMD134" s="127"/>
      <c r="RME134" s="127"/>
      <c r="RMF134" s="127"/>
      <c r="RMG134" s="127"/>
      <c r="RMH134" s="127"/>
      <c r="RMI134" s="127"/>
      <c r="RMJ134" s="127"/>
      <c r="RMK134" s="127"/>
      <c r="RML134" s="127"/>
      <c r="RMM134" s="127"/>
      <c r="RMN134" s="127"/>
      <c r="RMO134" s="127"/>
      <c r="RMP134" s="127"/>
      <c r="RMQ134" s="127"/>
      <c r="RMR134" s="127"/>
      <c r="RMS134" s="127"/>
      <c r="RMT134" s="127"/>
      <c r="RMU134" s="127"/>
      <c r="RMV134" s="127"/>
      <c r="RMW134" s="127"/>
      <c r="RMX134" s="127"/>
      <c r="RMY134" s="127"/>
      <c r="RMZ134" s="127"/>
      <c r="RNA134" s="127"/>
      <c r="RNB134" s="127"/>
      <c r="RNC134" s="127"/>
      <c r="RND134" s="127"/>
      <c r="RNE134" s="127"/>
      <c r="RNF134" s="127"/>
      <c r="RNG134" s="127"/>
      <c r="RNH134" s="127"/>
      <c r="RNI134" s="127"/>
      <c r="RNJ134" s="127"/>
      <c r="RNK134" s="127"/>
      <c r="RNL134" s="127"/>
      <c r="RNM134" s="127"/>
      <c r="RNN134" s="127"/>
      <c r="RNO134" s="127"/>
      <c r="RNP134" s="127"/>
      <c r="RNQ134" s="127"/>
      <c r="RNR134" s="127"/>
      <c r="RNS134" s="127"/>
      <c r="RNT134" s="127"/>
      <c r="RNU134" s="127"/>
      <c r="RNV134" s="127"/>
      <c r="RNW134" s="127"/>
      <c r="RNX134" s="127"/>
      <c r="RNY134" s="127"/>
      <c r="RNZ134" s="127"/>
      <c r="ROA134" s="127"/>
      <c r="ROB134" s="127"/>
      <c r="ROC134" s="127"/>
      <c r="ROD134" s="127"/>
      <c r="ROE134" s="127"/>
      <c r="ROF134" s="127"/>
      <c r="ROG134" s="127"/>
      <c r="ROH134" s="127"/>
      <c r="ROI134" s="127"/>
      <c r="ROJ134" s="127"/>
      <c r="ROK134" s="127"/>
      <c r="ROL134" s="127"/>
      <c r="ROM134" s="127"/>
      <c r="RON134" s="127"/>
      <c r="ROO134" s="127"/>
      <c r="ROP134" s="127"/>
      <c r="ROQ134" s="127"/>
      <c r="ROR134" s="127"/>
      <c r="ROS134" s="127"/>
      <c r="ROT134" s="127"/>
      <c r="ROU134" s="127"/>
      <c r="ROV134" s="127"/>
      <c r="ROW134" s="127"/>
      <c r="ROX134" s="127"/>
      <c r="ROY134" s="127"/>
      <c r="ROZ134" s="127"/>
      <c r="RPA134" s="127"/>
      <c r="RPB134" s="127"/>
      <c r="RPC134" s="127"/>
      <c r="RPD134" s="127"/>
      <c r="RPE134" s="127"/>
      <c r="RPF134" s="127"/>
      <c r="RPG134" s="127"/>
      <c r="RPH134" s="127"/>
      <c r="RPI134" s="127"/>
      <c r="RPJ134" s="127"/>
      <c r="RPK134" s="127"/>
      <c r="RPL134" s="127"/>
      <c r="RPM134" s="127"/>
      <c r="RPN134" s="127"/>
      <c r="RPO134" s="127"/>
      <c r="RPP134" s="127"/>
      <c r="RPQ134" s="127"/>
      <c r="RPR134" s="127"/>
      <c r="RPS134" s="127"/>
      <c r="RPT134" s="127"/>
      <c r="RPU134" s="127"/>
      <c r="RPV134" s="127"/>
      <c r="RPW134" s="127"/>
      <c r="RPX134" s="127"/>
      <c r="RPY134" s="127"/>
      <c r="RPZ134" s="127"/>
      <c r="RQA134" s="127"/>
      <c r="RQB134" s="127"/>
      <c r="RQC134" s="127"/>
      <c r="RQD134" s="127"/>
      <c r="RQE134" s="127"/>
      <c r="RQF134" s="127"/>
      <c r="RQG134" s="127"/>
      <c r="RQH134" s="127"/>
      <c r="RQI134" s="127"/>
      <c r="RQJ134" s="127"/>
      <c r="RQK134" s="127"/>
      <c r="RQL134" s="127"/>
      <c r="RQM134" s="127"/>
      <c r="RQN134" s="127"/>
      <c r="RQO134" s="127"/>
      <c r="RQP134" s="127"/>
      <c r="RQQ134" s="127"/>
      <c r="RQR134" s="127"/>
      <c r="RQS134" s="127"/>
      <c r="RQT134" s="127"/>
      <c r="RQU134" s="127"/>
      <c r="RQV134" s="127"/>
      <c r="RQW134" s="127"/>
      <c r="RQX134" s="127"/>
      <c r="RQY134" s="127"/>
      <c r="RQZ134" s="127"/>
      <c r="RRA134" s="127"/>
      <c r="RRB134" s="127"/>
      <c r="RRC134" s="127"/>
      <c r="RRD134" s="127"/>
      <c r="RRE134" s="127"/>
      <c r="RRF134" s="127"/>
      <c r="RRG134" s="127"/>
      <c r="RRH134" s="127"/>
      <c r="RRI134" s="127"/>
      <c r="RRJ134" s="127"/>
      <c r="RRK134" s="127"/>
      <c r="RRL134" s="127"/>
      <c r="RRM134" s="127"/>
      <c r="RRN134" s="127"/>
      <c r="RRO134" s="127"/>
      <c r="RRP134" s="127"/>
      <c r="RRQ134" s="127"/>
      <c r="RRR134" s="127"/>
      <c r="RRS134" s="127"/>
      <c r="RRT134" s="127"/>
      <c r="RRU134" s="127"/>
      <c r="RRV134" s="127"/>
      <c r="RRW134" s="127"/>
      <c r="RRX134" s="127"/>
      <c r="RRY134" s="127"/>
      <c r="RRZ134" s="127"/>
      <c r="RSA134" s="127"/>
      <c r="RSB134" s="127"/>
      <c r="RSC134" s="127"/>
      <c r="RSD134" s="127"/>
      <c r="RSE134" s="127"/>
      <c r="RSF134" s="127"/>
      <c r="RSG134" s="127"/>
      <c r="RSH134" s="127"/>
      <c r="RSI134" s="127"/>
      <c r="RSJ134" s="127"/>
      <c r="RSK134" s="127"/>
      <c r="RSL134" s="127"/>
      <c r="RSM134" s="127"/>
      <c r="RSN134" s="127"/>
      <c r="RSO134" s="127"/>
      <c r="RSP134" s="127"/>
      <c r="RSQ134" s="127"/>
      <c r="RSR134" s="127"/>
      <c r="RSS134" s="127"/>
      <c r="RST134" s="127"/>
      <c r="RSU134" s="127"/>
      <c r="RSV134" s="127"/>
      <c r="RSW134" s="127"/>
      <c r="RSX134" s="127"/>
      <c r="RSY134" s="127"/>
      <c r="RSZ134" s="127"/>
      <c r="RTA134" s="127"/>
      <c r="RTB134" s="127"/>
      <c r="RTC134" s="127"/>
      <c r="RTD134" s="127"/>
      <c r="RTE134" s="127"/>
      <c r="RTF134" s="127"/>
      <c r="RTG134" s="127"/>
      <c r="RTH134" s="127"/>
      <c r="RTI134" s="127"/>
      <c r="RTJ134" s="127"/>
      <c r="RTK134" s="127"/>
      <c r="RTL134" s="127"/>
      <c r="RTM134" s="127"/>
      <c r="RTN134" s="127"/>
      <c r="RTO134" s="127"/>
      <c r="RTP134" s="127"/>
      <c r="RTQ134" s="127"/>
      <c r="RTR134" s="127"/>
      <c r="RTS134" s="127"/>
      <c r="RTT134" s="127"/>
      <c r="RTU134" s="127"/>
      <c r="RTV134" s="127"/>
      <c r="RTW134" s="127"/>
      <c r="RTX134" s="127"/>
      <c r="RTY134" s="127"/>
      <c r="RTZ134" s="127"/>
      <c r="RUA134" s="127"/>
      <c r="RUB134" s="127"/>
      <c r="RUC134" s="127"/>
      <c r="RUD134" s="127"/>
      <c r="RUE134" s="127"/>
      <c r="RUF134" s="127"/>
      <c r="RUG134" s="127"/>
      <c r="RUH134" s="127"/>
      <c r="RUI134" s="127"/>
      <c r="RUJ134" s="127"/>
      <c r="RUK134" s="127"/>
      <c r="RUL134" s="127"/>
      <c r="RUM134" s="127"/>
      <c r="RUN134" s="127"/>
      <c r="RUO134" s="127"/>
      <c r="RUP134" s="127"/>
      <c r="RUQ134" s="127"/>
      <c r="RUR134" s="127"/>
      <c r="RUS134" s="127"/>
      <c r="RUT134" s="127"/>
      <c r="RUU134" s="127"/>
      <c r="RUV134" s="127"/>
      <c r="RUW134" s="127"/>
      <c r="RUX134" s="127"/>
      <c r="RUY134" s="127"/>
      <c r="RUZ134" s="127"/>
      <c r="RVA134" s="127"/>
      <c r="RVB134" s="127"/>
      <c r="RVC134" s="127"/>
      <c r="RVD134" s="127"/>
      <c r="RVE134" s="127"/>
      <c r="RVF134" s="127"/>
      <c r="RVG134" s="127"/>
      <c r="RVH134" s="127"/>
      <c r="RVI134" s="127"/>
      <c r="RVJ134" s="127"/>
      <c r="RVK134" s="127"/>
      <c r="RVL134" s="127"/>
      <c r="RVM134" s="127"/>
      <c r="RVN134" s="127"/>
      <c r="RVO134" s="127"/>
      <c r="RVP134" s="127"/>
      <c r="RVQ134" s="127"/>
      <c r="RVR134" s="127"/>
      <c r="RVS134" s="127"/>
      <c r="RVT134" s="127"/>
      <c r="RVU134" s="127"/>
      <c r="RVV134" s="127"/>
      <c r="RVW134" s="127"/>
      <c r="RVX134" s="127"/>
      <c r="RVY134" s="127"/>
      <c r="RVZ134" s="127"/>
      <c r="RWA134" s="127"/>
      <c r="RWB134" s="127"/>
      <c r="RWC134" s="127"/>
      <c r="RWD134" s="127"/>
      <c r="RWE134" s="127"/>
      <c r="RWF134" s="127"/>
      <c r="RWG134" s="127"/>
      <c r="RWH134" s="127"/>
      <c r="RWI134" s="127"/>
      <c r="RWJ134" s="127"/>
      <c r="RWK134" s="127"/>
      <c r="RWL134" s="127"/>
      <c r="RWM134" s="127"/>
      <c r="RWN134" s="127"/>
      <c r="RWO134" s="127"/>
      <c r="RWP134" s="127"/>
      <c r="RWQ134" s="127"/>
      <c r="RWR134" s="127"/>
      <c r="RWS134" s="127"/>
      <c r="RWT134" s="127"/>
      <c r="RWU134" s="127"/>
      <c r="RWV134" s="127"/>
      <c r="RWW134" s="127"/>
      <c r="RWX134" s="127"/>
      <c r="RWY134" s="127"/>
      <c r="RWZ134" s="127"/>
      <c r="RXA134" s="127"/>
      <c r="RXB134" s="127"/>
      <c r="RXC134" s="127"/>
      <c r="RXD134" s="127"/>
      <c r="RXE134" s="127"/>
      <c r="RXF134" s="127"/>
      <c r="RXG134" s="127"/>
      <c r="RXH134" s="127"/>
      <c r="RXI134" s="127"/>
      <c r="RXJ134" s="127"/>
      <c r="RXK134" s="127"/>
      <c r="RXL134" s="127"/>
      <c r="RXM134" s="127"/>
      <c r="RXN134" s="127"/>
      <c r="RXO134" s="127"/>
      <c r="RXP134" s="127"/>
      <c r="RXQ134" s="127"/>
      <c r="RXR134" s="127"/>
      <c r="RXS134" s="127"/>
      <c r="RXT134" s="127"/>
      <c r="RXU134" s="127"/>
      <c r="RXV134" s="127"/>
      <c r="RXW134" s="127"/>
      <c r="RXX134" s="127"/>
      <c r="RXY134" s="127"/>
      <c r="RXZ134" s="127"/>
      <c r="RYA134" s="127"/>
      <c r="RYB134" s="127"/>
      <c r="RYC134" s="127"/>
      <c r="RYD134" s="127"/>
      <c r="RYE134" s="127"/>
      <c r="RYF134" s="127"/>
      <c r="RYG134" s="127"/>
      <c r="RYH134" s="127"/>
      <c r="RYI134" s="127"/>
      <c r="RYJ134" s="127"/>
      <c r="RYK134" s="127"/>
      <c r="RYL134" s="127"/>
      <c r="RYM134" s="127"/>
      <c r="RYN134" s="127"/>
      <c r="RYO134" s="127"/>
      <c r="RYP134" s="127"/>
      <c r="RYQ134" s="127"/>
      <c r="RYR134" s="127"/>
      <c r="RYS134" s="127"/>
      <c r="RYT134" s="127"/>
      <c r="RYU134" s="127"/>
      <c r="RYV134" s="127"/>
      <c r="RYW134" s="127"/>
      <c r="RYX134" s="127"/>
      <c r="RYY134" s="127"/>
      <c r="RYZ134" s="127"/>
      <c r="RZA134" s="127"/>
      <c r="RZB134" s="127"/>
      <c r="RZC134" s="127"/>
      <c r="RZD134" s="127"/>
      <c r="RZE134" s="127"/>
      <c r="RZF134" s="127"/>
      <c r="RZG134" s="127"/>
      <c r="RZH134" s="127"/>
      <c r="RZI134" s="127"/>
      <c r="RZJ134" s="127"/>
      <c r="RZK134" s="127"/>
      <c r="RZL134" s="127"/>
      <c r="RZM134" s="127"/>
      <c r="RZN134" s="127"/>
      <c r="RZO134" s="127"/>
      <c r="RZP134" s="127"/>
      <c r="RZQ134" s="127"/>
      <c r="RZR134" s="127"/>
      <c r="RZS134" s="127"/>
      <c r="RZT134" s="127"/>
      <c r="RZU134" s="127"/>
      <c r="RZV134" s="127"/>
      <c r="RZW134" s="127"/>
      <c r="RZX134" s="127"/>
      <c r="RZY134" s="127"/>
      <c r="RZZ134" s="127"/>
      <c r="SAA134" s="127"/>
      <c r="SAB134" s="127"/>
      <c r="SAC134" s="127"/>
      <c r="SAD134" s="127"/>
      <c r="SAE134" s="127"/>
      <c r="SAF134" s="127"/>
      <c r="SAG134" s="127"/>
      <c r="SAH134" s="127"/>
      <c r="SAI134" s="127"/>
      <c r="SAJ134" s="127"/>
      <c r="SAK134" s="127"/>
      <c r="SAL134" s="127"/>
      <c r="SAM134" s="127"/>
      <c r="SAN134" s="127"/>
      <c r="SAO134" s="127"/>
      <c r="SAP134" s="127"/>
      <c r="SAQ134" s="127"/>
      <c r="SAR134" s="127"/>
      <c r="SAS134" s="127"/>
      <c r="SAT134" s="127"/>
      <c r="SAU134" s="127"/>
      <c r="SAV134" s="127"/>
      <c r="SAW134" s="127"/>
      <c r="SAX134" s="127"/>
      <c r="SAY134" s="127"/>
      <c r="SAZ134" s="127"/>
      <c r="SBA134" s="127"/>
      <c r="SBB134" s="127"/>
      <c r="SBC134" s="127"/>
      <c r="SBD134" s="127"/>
      <c r="SBE134" s="127"/>
      <c r="SBF134" s="127"/>
      <c r="SBG134" s="127"/>
      <c r="SBH134" s="127"/>
      <c r="SBI134" s="127"/>
      <c r="SBJ134" s="127"/>
      <c r="SBK134" s="127"/>
      <c r="SBL134" s="127"/>
      <c r="SBM134" s="127"/>
      <c r="SBN134" s="127"/>
      <c r="SBO134" s="127"/>
      <c r="SBP134" s="127"/>
      <c r="SBQ134" s="127"/>
      <c r="SBR134" s="127"/>
      <c r="SBS134" s="127"/>
      <c r="SBT134" s="127"/>
      <c r="SBU134" s="127"/>
      <c r="SBV134" s="127"/>
      <c r="SBW134" s="127"/>
      <c r="SBX134" s="127"/>
      <c r="SBY134" s="127"/>
      <c r="SBZ134" s="127"/>
      <c r="SCA134" s="127"/>
      <c r="SCB134" s="127"/>
      <c r="SCC134" s="127"/>
      <c r="SCD134" s="127"/>
      <c r="SCE134" s="127"/>
      <c r="SCF134" s="127"/>
      <c r="SCG134" s="127"/>
      <c r="SCH134" s="127"/>
      <c r="SCI134" s="127"/>
      <c r="SCJ134" s="127"/>
      <c r="SCK134" s="127"/>
      <c r="SCL134" s="127"/>
      <c r="SCM134" s="127"/>
      <c r="SCN134" s="127"/>
      <c r="SCO134" s="127"/>
      <c r="SCP134" s="127"/>
      <c r="SCQ134" s="127"/>
      <c r="SCR134" s="127"/>
      <c r="SCS134" s="127"/>
      <c r="SCT134" s="127"/>
      <c r="SCU134" s="127"/>
      <c r="SCV134" s="127"/>
      <c r="SCW134" s="127"/>
      <c r="SCX134" s="127"/>
      <c r="SCY134" s="127"/>
      <c r="SCZ134" s="127"/>
      <c r="SDA134" s="127"/>
      <c r="SDB134" s="127"/>
      <c r="SDC134" s="127"/>
      <c r="SDD134" s="127"/>
      <c r="SDE134" s="127"/>
      <c r="SDF134" s="127"/>
      <c r="SDG134" s="127"/>
      <c r="SDH134" s="127"/>
      <c r="SDI134" s="127"/>
      <c r="SDJ134" s="127"/>
      <c r="SDK134" s="127"/>
      <c r="SDL134" s="127"/>
      <c r="SDM134" s="127"/>
      <c r="SDN134" s="127"/>
      <c r="SDO134" s="127"/>
      <c r="SDP134" s="127"/>
      <c r="SDQ134" s="127"/>
      <c r="SDR134" s="127"/>
      <c r="SDS134" s="127"/>
      <c r="SDT134" s="127"/>
      <c r="SDU134" s="127"/>
      <c r="SDV134" s="127"/>
      <c r="SDW134" s="127"/>
      <c r="SDX134" s="127"/>
      <c r="SDY134" s="127"/>
      <c r="SDZ134" s="127"/>
      <c r="SEA134" s="127"/>
      <c r="SEB134" s="127"/>
      <c r="SEC134" s="127"/>
      <c r="SED134" s="127"/>
      <c r="SEE134" s="127"/>
      <c r="SEF134" s="127"/>
      <c r="SEG134" s="127"/>
      <c r="SEH134" s="127"/>
      <c r="SEI134" s="127"/>
      <c r="SEJ134" s="127"/>
      <c r="SEK134" s="127"/>
      <c r="SEL134" s="127"/>
      <c r="SEM134" s="127"/>
      <c r="SEN134" s="127"/>
      <c r="SEO134" s="127"/>
      <c r="SEP134" s="127"/>
      <c r="SEQ134" s="127"/>
      <c r="SER134" s="127"/>
      <c r="SES134" s="127"/>
      <c r="SET134" s="127"/>
      <c r="SEU134" s="127"/>
      <c r="SEV134" s="127"/>
      <c r="SEW134" s="127"/>
      <c r="SEX134" s="127"/>
      <c r="SEY134" s="127"/>
      <c r="SEZ134" s="127"/>
      <c r="SFA134" s="127"/>
      <c r="SFB134" s="127"/>
      <c r="SFC134" s="127"/>
      <c r="SFD134" s="127"/>
      <c r="SFE134" s="127"/>
      <c r="SFF134" s="127"/>
      <c r="SFG134" s="127"/>
      <c r="SFH134" s="127"/>
      <c r="SFI134" s="127"/>
      <c r="SFJ134" s="127"/>
      <c r="SFK134" s="127"/>
      <c r="SFL134" s="127"/>
      <c r="SFM134" s="127"/>
      <c r="SFN134" s="127"/>
      <c r="SFO134" s="127"/>
      <c r="SFP134" s="127"/>
      <c r="SFQ134" s="127"/>
      <c r="SFR134" s="127"/>
      <c r="SFS134" s="127"/>
      <c r="SFT134" s="127"/>
      <c r="SFU134" s="127"/>
      <c r="SFV134" s="127"/>
      <c r="SFW134" s="127"/>
      <c r="SFX134" s="127"/>
      <c r="SFY134" s="127"/>
      <c r="SFZ134" s="127"/>
      <c r="SGA134" s="127"/>
      <c r="SGB134" s="127"/>
      <c r="SGC134" s="127"/>
      <c r="SGD134" s="127"/>
      <c r="SGE134" s="127"/>
      <c r="SGF134" s="127"/>
      <c r="SGG134" s="127"/>
      <c r="SGH134" s="127"/>
      <c r="SGI134" s="127"/>
      <c r="SGJ134" s="127"/>
      <c r="SGK134" s="127"/>
      <c r="SGL134" s="127"/>
      <c r="SGM134" s="127"/>
      <c r="SGN134" s="127"/>
      <c r="SGO134" s="127"/>
      <c r="SGP134" s="127"/>
      <c r="SGQ134" s="127"/>
      <c r="SGR134" s="127"/>
      <c r="SGS134" s="127"/>
      <c r="SGT134" s="127"/>
      <c r="SGU134" s="127"/>
      <c r="SGV134" s="127"/>
      <c r="SGW134" s="127"/>
      <c r="SGX134" s="127"/>
      <c r="SGY134" s="127"/>
      <c r="SGZ134" s="127"/>
      <c r="SHA134" s="127"/>
      <c r="SHB134" s="127"/>
      <c r="SHC134" s="127"/>
      <c r="SHD134" s="127"/>
      <c r="SHE134" s="127"/>
      <c r="SHF134" s="127"/>
      <c r="SHG134" s="127"/>
      <c r="SHH134" s="127"/>
      <c r="SHI134" s="127"/>
      <c r="SHJ134" s="127"/>
      <c r="SHK134" s="127"/>
      <c r="SHL134" s="127"/>
      <c r="SHM134" s="127"/>
      <c r="SHN134" s="127"/>
      <c r="SHO134" s="127"/>
      <c r="SHP134" s="127"/>
      <c r="SHQ134" s="127"/>
      <c r="SHR134" s="127"/>
      <c r="SHS134" s="127"/>
      <c r="SHT134" s="127"/>
      <c r="SHU134" s="127"/>
      <c r="SHV134" s="127"/>
      <c r="SHW134" s="127"/>
      <c r="SHX134" s="127"/>
      <c r="SHY134" s="127"/>
      <c r="SHZ134" s="127"/>
      <c r="SIA134" s="127"/>
      <c r="SIB134" s="127"/>
      <c r="SIC134" s="127"/>
      <c r="SID134" s="127"/>
      <c r="SIE134" s="127"/>
      <c r="SIF134" s="127"/>
      <c r="SIG134" s="127"/>
      <c r="SIH134" s="127"/>
      <c r="SII134" s="127"/>
      <c r="SIJ134" s="127"/>
      <c r="SIK134" s="127"/>
      <c r="SIL134" s="127"/>
      <c r="SIM134" s="127"/>
      <c r="SIN134" s="127"/>
      <c r="SIO134" s="127"/>
      <c r="SIP134" s="127"/>
      <c r="SIQ134" s="127"/>
      <c r="SIR134" s="127"/>
      <c r="SIS134" s="127"/>
      <c r="SIT134" s="127"/>
      <c r="SIU134" s="127"/>
      <c r="SIV134" s="127"/>
      <c r="SIW134" s="127"/>
      <c r="SIX134" s="127"/>
      <c r="SIY134" s="127"/>
      <c r="SIZ134" s="127"/>
      <c r="SJA134" s="127"/>
      <c r="SJB134" s="127"/>
      <c r="SJC134" s="127"/>
      <c r="SJD134" s="127"/>
      <c r="SJE134" s="127"/>
      <c r="SJF134" s="127"/>
      <c r="SJG134" s="127"/>
      <c r="SJH134" s="127"/>
      <c r="SJI134" s="127"/>
      <c r="SJJ134" s="127"/>
      <c r="SJK134" s="127"/>
      <c r="SJL134" s="127"/>
      <c r="SJM134" s="127"/>
      <c r="SJN134" s="127"/>
      <c r="SJO134" s="127"/>
      <c r="SJP134" s="127"/>
      <c r="SJQ134" s="127"/>
      <c r="SJR134" s="127"/>
      <c r="SJS134" s="127"/>
      <c r="SJT134" s="127"/>
      <c r="SJU134" s="127"/>
      <c r="SJV134" s="127"/>
      <c r="SJW134" s="127"/>
      <c r="SJX134" s="127"/>
      <c r="SJY134" s="127"/>
      <c r="SJZ134" s="127"/>
      <c r="SKA134" s="127"/>
      <c r="SKB134" s="127"/>
      <c r="SKC134" s="127"/>
      <c r="SKD134" s="127"/>
      <c r="SKE134" s="127"/>
      <c r="SKF134" s="127"/>
      <c r="SKG134" s="127"/>
      <c r="SKH134" s="127"/>
      <c r="SKI134" s="127"/>
      <c r="SKJ134" s="127"/>
      <c r="SKK134" s="127"/>
      <c r="SKL134" s="127"/>
      <c r="SKM134" s="127"/>
      <c r="SKN134" s="127"/>
      <c r="SKO134" s="127"/>
      <c r="SKP134" s="127"/>
      <c r="SKQ134" s="127"/>
      <c r="SKR134" s="127"/>
      <c r="SKS134" s="127"/>
      <c r="SKT134" s="127"/>
      <c r="SKU134" s="127"/>
      <c r="SKV134" s="127"/>
      <c r="SKW134" s="127"/>
      <c r="SKX134" s="127"/>
      <c r="SKY134" s="127"/>
      <c r="SKZ134" s="127"/>
      <c r="SLA134" s="127"/>
      <c r="SLB134" s="127"/>
      <c r="SLC134" s="127"/>
      <c r="SLD134" s="127"/>
      <c r="SLE134" s="127"/>
      <c r="SLF134" s="127"/>
      <c r="SLG134" s="127"/>
      <c r="SLH134" s="127"/>
      <c r="SLI134" s="127"/>
      <c r="SLJ134" s="127"/>
      <c r="SLK134" s="127"/>
      <c r="SLL134" s="127"/>
      <c r="SLM134" s="127"/>
      <c r="SLN134" s="127"/>
      <c r="SLO134" s="127"/>
      <c r="SLP134" s="127"/>
      <c r="SLQ134" s="127"/>
      <c r="SLR134" s="127"/>
      <c r="SLS134" s="127"/>
      <c r="SLT134" s="127"/>
      <c r="SLU134" s="127"/>
      <c r="SLV134" s="127"/>
      <c r="SLW134" s="127"/>
      <c r="SLX134" s="127"/>
      <c r="SLY134" s="127"/>
      <c r="SLZ134" s="127"/>
      <c r="SMA134" s="127"/>
      <c r="SMB134" s="127"/>
      <c r="SMC134" s="127"/>
      <c r="SMD134" s="127"/>
      <c r="SME134" s="127"/>
      <c r="SMF134" s="127"/>
      <c r="SMG134" s="127"/>
      <c r="SMH134" s="127"/>
      <c r="SMI134" s="127"/>
      <c r="SMJ134" s="127"/>
      <c r="SMK134" s="127"/>
      <c r="SML134" s="127"/>
      <c r="SMM134" s="127"/>
      <c r="SMN134" s="127"/>
      <c r="SMO134" s="127"/>
      <c r="SMP134" s="127"/>
      <c r="SMQ134" s="127"/>
      <c r="SMR134" s="127"/>
      <c r="SMS134" s="127"/>
      <c r="SMT134" s="127"/>
      <c r="SMU134" s="127"/>
      <c r="SMV134" s="127"/>
      <c r="SMW134" s="127"/>
      <c r="SMX134" s="127"/>
      <c r="SMY134" s="127"/>
      <c r="SMZ134" s="127"/>
      <c r="SNA134" s="127"/>
      <c r="SNB134" s="127"/>
      <c r="SNC134" s="127"/>
      <c r="SND134" s="127"/>
      <c r="SNE134" s="127"/>
      <c r="SNF134" s="127"/>
      <c r="SNG134" s="127"/>
      <c r="SNH134" s="127"/>
      <c r="SNI134" s="127"/>
      <c r="SNJ134" s="127"/>
      <c r="SNK134" s="127"/>
      <c r="SNL134" s="127"/>
      <c r="SNM134" s="127"/>
      <c r="SNN134" s="127"/>
      <c r="SNO134" s="127"/>
      <c r="SNP134" s="127"/>
      <c r="SNQ134" s="127"/>
      <c r="SNR134" s="127"/>
      <c r="SNS134" s="127"/>
      <c r="SNT134" s="127"/>
      <c r="SNU134" s="127"/>
      <c r="SNV134" s="127"/>
      <c r="SNW134" s="127"/>
      <c r="SNX134" s="127"/>
      <c r="SNY134" s="127"/>
      <c r="SNZ134" s="127"/>
      <c r="SOA134" s="127"/>
      <c r="SOB134" s="127"/>
      <c r="SOC134" s="127"/>
      <c r="SOD134" s="127"/>
      <c r="SOE134" s="127"/>
      <c r="SOF134" s="127"/>
      <c r="SOG134" s="127"/>
      <c r="SOH134" s="127"/>
      <c r="SOI134" s="127"/>
      <c r="SOJ134" s="127"/>
      <c r="SOK134" s="127"/>
      <c r="SOL134" s="127"/>
      <c r="SOM134" s="127"/>
      <c r="SON134" s="127"/>
      <c r="SOO134" s="127"/>
      <c r="SOP134" s="127"/>
      <c r="SOQ134" s="127"/>
      <c r="SOR134" s="127"/>
      <c r="SOS134" s="127"/>
      <c r="SOT134" s="127"/>
      <c r="SOU134" s="127"/>
      <c r="SOV134" s="127"/>
      <c r="SOW134" s="127"/>
      <c r="SOX134" s="127"/>
      <c r="SOY134" s="127"/>
      <c r="SOZ134" s="127"/>
      <c r="SPA134" s="127"/>
      <c r="SPB134" s="127"/>
      <c r="SPC134" s="127"/>
      <c r="SPD134" s="127"/>
      <c r="SPE134" s="127"/>
      <c r="SPF134" s="127"/>
      <c r="SPG134" s="127"/>
      <c r="SPH134" s="127"/>
      <c r="SPI134" s="127"/>
      <c r="SPJ134" s="127"/>
      <c r="SPK134" s="127"/>
      <c r="SPL134" s="127"/>
      <c r="SPM134" s="127"/>
      <c r="SPN134" s="127"/>
      <c r="SPO134" s="127"/>
      <c r="SPP134" s="127"/>
      <c r="SPQ134" s="127"/>
      <c r="SPR134" s="127"/>
      <c r="SPS134" s="127"/>
      <c r="SPT134" s="127"/>
      <c r="SPU134" s="127"/>
      <c r="SPV134" s="127"/>
      <c r="SPW134" s="127"/>
      <c r="SPX134" s="127"/>
      <c r="SPY134" s="127"/>
      <c r="SPZ134" s="127"/>
      <c r="SQA134" s="127"/>
      <c r="SQB134" s="127"/>
      <c r="SQC134" s="127"/>
      <c r="SQD134" s="127"/>
      <c r="SQE134" s="127"/>
      <c r="SQF134" s="127"/>
      <c r="SQG134" s="127"/>
      <c r="SQH134" s="127"/>
      <c r="SQI134" s="127"/>
      <c r="SQJ134" s="127"/>
      <c r="SQK134" s="127"/>
      <c r="SQL134" s="127"/>
      <c r="SQM134" s="127"/>
      <c r="SQN134" s="127"/>
      <c r="SQO134" s="127"/>
      <c r="SQP134" s="127"/>
      <c r="SQQ134" s="127"/>
      <c r="SQR134" s="127"/>
      <c r="SQS134" s="127"/>
      <c r="SQT134" s="127"/>
      <c r="SQU134" s="127"/>
      <c r="SQV134" s="127"/>
      <c r="SQW134" s="127"/>
      <c r="SQX134" s="127"/>
      <c r="SQY134" s="127"/>
      <c r="SQZ134" s="127"/>
      <c r="SRA134" s="127"/>
      <c r="SRB134" s="127"/>
      <c r="SRC134" s="127"/>
      <c r="SRD134" s="127"/>
      <c r="SRE134" s="127"/>
      <c r="SRF134" s="127"/>
      <c r="SRG134" s="127"/>
      <c r="SRH134" s="127"/>
      <c r="SRI134" s="127"/>
      <c r="SRJ134" s="127"/>
      <c r="SRK134" s="127"/>
      <c r="SRL134" s="127"/>
      <c r="SRM134" s="127"/>
      <c r="SRN134" s="127"/>
      <c r="SRO134" s="127"/>
      <c r="SRP134" s="127"/>
      <c r="SRQ134" s="127"/>
      <c r="SRR134" s="127"/>
      <c r="SRS134" s="127"/>
      <c r="SRT134" s="127"/>
      <c r="SRU134" s="127"/>
      <c r="SRV134" s="127"/>
      <c r="SRW134" s="127"/>
      <c r="SRX134" s="127"/>
      <c r="SRY134" s="127"/>
      <c r="SRZ134" s="127"/>
      <c r="SSA134" s="127"/>
      <c r="SSB134" s="127"/>
      <c r="SSC134" s="127"/>
      <c r="SSD134" s="127"/>
      <c r="SSE134" s="127"/>
      <c r="SSF134" s="127"/>
      <c r="SSG134" s="127"/>
      <c r="SSH134" s="127"/>
      <c r="SSI134" s="127"/>
      <c r="SSJ134" s="127"/>
      <c r="SSK134" s="127"/>
      <c r="SSL134" s="127"/>
      <c r="SSM134" s="127"/>
      <c r="SSN134" s="127"/>
      <c r="SSO134" s="127"/>
      <c r="SSP134" s="127"/>
      <c r="SSQ134" s="127"/>
      <c r="SSR134" s="127"/>
      <c r="SSS134" s="127"/>
      <c r="SST134" s="127"/>
      <c r="SSU134" s="127"/>
      <c r="SSV134" s="127"/>
      <c r="SSW134" s="127"/>
      <c r="SSX134" s="127"/>
      <c r="SSY134" s="127"/>
      <c r="SSZ134" s="127"/>
      <c r="STA134" s="127"/>
      <c r="STB134" s="127"/>
      <c r="STC134" s="127"/>
      <c r="STD134" s="127"/>
      <c r="STE134" s="127"/>
      <c r="STF134" s="127"/>
      <c r="STG134" s="127"/>
      <c r="STH134" s="127"/>
      <c r="STI134" s="127"/>
      <c r="STJ134" s="127"/>
      <c r="STK134" s="127"/>
      <c r="STL134" s="127"/>
      <c r="STM134" s="127"/>
      <c r="STN134" s="127"/>
      <c r="STO134" s="127"/>
      <c r="STP134" s="127"/>
      <c r="STQ134" s="127"/>
      <c r="STR134" s="127"/>
      <c r="STS134" s="127"/>
      <c r="STT134" s="127"/>
      <c r="STU134" s="127"/>
      <c r="STV134" s="127"/>
      <c r="STW134" s="127"/>
      <c r="STX134" s="127"/>
      <c r="STY134" s="127"/>
      <c r="STZ134" s="127"/>
      <c r="SUA134" s="127"/>
      <c r="SUB134" s="127"/>
      <c r="SUC134" s="127"/>
      <c r="SUD134" s="127"/>
      <c r="SUE134" s="127"/>
      <c r="SUF134" s="127"/>
      <c r="SUG134" s="127"/>
      <c r="SUH134" s="127"/>
      <c r="SUI134" s="127"/>
      <c r="SUJ134" s="127"/>
      <c r="SUK134" s="127"/>
      <c r="SUL134" s="127"/>
      <c r="SUM134" s="127"/>
      <c r="SUN134" s="127"/>
      <c r="SUO134" s="127"/>
      <c r="SUP134" s="127"/>
      <c r="SUQ134" s="127"/>
      <c r="SUR134" s="127"/>
      <c r="SUS134" s="127"/>
      <c r="SUT134" s="127"/>
      <c r="SUU134" s="127"/>
      <c r="SUV134" s="127"/>
      <c r="SUW134" s="127"/>
      <c r="SUX134" s="127"/>
      <c r="SUY134" s="127"/>
      <c r="SUZ134" s="127"/>
      <c r="SVA134" s="127"/>
      <c r="SVB134" s="127"/>
      <c r="SVC134" s="127"/>
      <c r="SVD134" s="127"/>
      <c r="SVE134" s="127"/>
      <c r="SVF134" s="127"/>
      <c r="SVG134" s="127"/>
      <c r="SVH134" s="127"/>
      <c r="SVI134" s="127"/>
      <c r="SVJ134" s="127"/>
      <c r="SVK134" s="127"/>
      <c r="SVL134" s="127"/>
      <c r="SVM134" s="127"/>
      <c r="SVN134" s="127"/>
      <c r="SVO134" s="127"/>
      <c r="SVP134" s="127"/>
      <c r="SVQ134" s="127"/>
      <c r="SVR134" s="127"/>
      <c r="SVS134" s="127"/>
      <c r="SVT134" s="127"/>
      <c r="SVU134" s="127"/>
      <c r="SVV134" s="127"/>
      <c r="SVW134" s="127"/>
      <c r="SVX134" s="127"/>
      <c r="SVY134" s="127"/>
      <c r="SVZ134" s="127"/>
      <c r="SWA134" s="127"/>
      <c r="SWB134" s="127"/>
      <c r="SWC134" s="127"/>
      <c r="SWD134" s="127"/>
      <c r="SWE134" s="127"/>
      <c r="SWF134" s="127"/>
      <c r="SWG134" s="127"/>
      <c r="SWH134" s="127"/>
      <c r="SWI134" s="127"/>
      <c r="SWJ134" s="127"/>
      <c r="SWK134" s="127"/>
      <c r="SWL134" s="127"/>
      <c r="SWM134" s="127"/>
      <c r="SWN134" s="127"/>
      <c r="SWO134" s="127"/>
      <c r="SWP134" s="127"/>
      <c r="SWQ134" s="127"/>
      <c r="SWR134" s="127"/>
      <c r="SWS134" s="127"/>
      <c r="SWT134" s="127"/>
      <c r="SWU134" s="127"/>
      <c r="SWV134" s="127"/>
      <c r="SWW134" s="127"/>
      <c r="SWX134" s="127"/>
      <c r="SWY134" s="127"/>
      <c r="SWZ134" s="127"/>
      <c r="SXA134" s="127"/>
      <c r="SXB134" s="127"/>
      <c r="SXC134" s="127"/>
      <c r="SXD134" s="127"/>
      <c r="SXE134" s="127"/>
      <c r="SXF134" s="127"/>
      <c r="SXG134" s="127"/>
      <c r="SXH134" s="127"/>
      <c r="SXI134" s="127"/>
      <c r="SXJ134" s="127"/>
      <c r="SXK134" s="127"/>
      <c r="SXL134" s="127"/>
      <c r="SXM134" s="127"/>
      <c r="SXN134" s="127"/>
      <c r="SXO134" s="127"/>
      <c r="SXP134" s="127"/>
      <c r="SXQ134" s="127"/>
      <c r="SXR134" s="127"/>
      <c r="SXS134" s="127"/>
      <c r="SXT134" s="127"/>
      <c r="SXU134" s="127"/>
      <c r="SXV134" s="127"/>
      <c r="SXW134" s="127"/>
      <c r="SXX134" s="127"/>
      <c r="SXY134" s="127"/>
      <c r="SXZ134" s="127"/>
      <c r="SYA134" s="127"/>
      <c r="SYB134" s="127"/>
      <c r="SYC134" s="127"/>
      <c r="SYD134" s="127"/>
      <c r="SYE134" s="127"/>
      <c r="SYF134" s="127"/>
      <c r="SYG134" s="127"/>
      <c r="SYH134" s="127"/>
      <c r="SYI134" s="127"/>
      <c r="SYJ134" s="127"/>
      <c r="SYK134" s="127"/>
      <c r="SYL134" s="127"/>
      <c r="SYM134" s="127"/>
      <c r="SYN134" s="127"/>
      <c r="SYO134" s="127"/>
      <c r="SYP134" s="127"/>
      <c r="SYQ134" s="127"/>
      <c r="SYR134" s="127"/>
      <c r="SYS134" s="127"/>
      <c r="SYT134" s="127"/>
      <c r="SYU134" s="127"/>
      <c r="SYV134" s="127"/>
      <c r="SYW134" s="127"/>
      <c r="SYX134" s="127"/>
      <c r="SYY134" s="127"/>
      <c r="SYZ134" s="127"/>
      <c r="SZA134" s="127"/>
      <c r="SZB134" s="127"/>
      <c r="SZC134" s="127"/>
      <c r="SZD134" s="127"/>
      <c r="SZE134" s="127"/>
      <c r="SZF134" s="127"/>
      <c r="SZG134" s="127"/>
      <c r="SZH134" s="127"/>
      <c r="SZI134" s="127"/>
      <c r="SZJ134" s="127"/>
      <c r="SZK134" s="127"/>
      <c r="SZL134" s="127"/>
      <c r="SZM134" s="127"/>
      <c r="SZN134" s="127"/>
      <c r="SZO134" s="127"/>
      <c r="SZP134" s="127"/>
      <c r="SZQ134" s="127"/>
      <c r="SZR134" s="127"/>
      <c r="SZS134" s="127"/>
      <c r="SZT134" s="127"/>
      <c r="SZU134" s="127"/>
      <c r="SZV134" s="127"/>
      <c r="SZW134" s="127"/>
      <c r="SZX134" s="127"/>
      <c r="SZY134" s="127"/>
      <c r="SZZ134" s="127"/>
      <c r="TAA134" s="127"/>
      <c r="TAB134" s="127"/>
      <c r="TAC134" s="127"/>
      <c r="TAD134" s="127"/>
      <c r="TAE134" s="127"/>
      <c r="TAF134" s="127"/>
      <c r="TAG134" s="127"/>
      <c r="TAH134" s="127"/>
      <c r="TAI134" s="127"/>
      <c r="TAJ134" s="127"/>
      <c r="TAK134" s="127"/>
      <c r="TAL134" s="127"/>
      <c r="TAM134" s="127"/>
      <c r="TAN134" s="127"/>
      <c r="TAO134" s="127"/>
      <c r="TAP134" s="127"/>
      <c r="TAQ134" s="127"/>
      <c r="TAR134" s="127"/>
      <c r="TAS134" s="127"/>
      <c r="TAT134" s="127"/>
      <c r="TAU134" s="127"/>
      <c r="TAV134" s="127"/>
      <c r="TAW134" s="127"/>
      <c r="TAX134" s="127"/>
      <c r="TAY134" s="127"/>
      <c r="TAZ134" s="127"/>
      <c r="TBA134" s="127"/>
      <c r="TBB134" s="127"/>
      <c r="TBC134" s="127"/>
      <c r="TBD134" s="127"/>
      <c r="TBE134" s="127"/>
      <c r="TBF134" s="127"/>
      <c r="TBG134" s="127"/>
      <c r="TBH134" s="127"/>
      <c r="TBI134" s="127"/>
      <c r="TBJ134" s="127"/>
      <c r="TBK134" s="127"/>
      <c r="TBL134" s="127"/>
      <c r="TBM134" s="127"/>
      <c r="TBN134" s="127"/>
      <c r="TBO134" s="127"/>
      <c r="TBP134" s="127"/>
      <c r="TBQ134" s="127"/>
      <c r="TBR134" s="127"/>
      <c r="TBS134" s="127"/>
      <c r="TBT134" s="127"/>
      <c r="TBU134" s="127"/>
      <c r="TBV134" s="127"/>
      <c r="TBW134" s="127"/>
      <c r="TBX134" s="127"/>
      <c r="TBY134" s="127"/>
      <c r="TBZ134" s="127"/>
      <c r="TCA134" s="127"/>
      <c r="TCB134" s="127"/>
      <c r="TCC134" s="127"/>
      <c r="TCD134" s="127"/>
      <c r="TCE134" s="127"/>
      <c r="TCF134" s="127"/>
      <c r="TCG134" s="127"/>
      <c r="TCH134" s="127"/>
      <c r="TCI134" s="127"/>
      <c r="TCJ134" s="127"/>
      <c r="TCK134" s="127"/>
      <c r="TCL134" s="127"/>
      <c r="TCM134" s="127"/>
      <c r="TCN134" s="127"/>
      <c r="TCO134" s="127"/>
      <c r="TCP134" s="127"/>
      <c r="TCQ134" s="127"/>
      <c r="TCR134" s="127"/>
      <c r="TCS134" s="127"/>
      <c r="TCT134" s="127"/>
      <c r="TCU134" s="127"/>
      <c r="TCV134" s="127"/>
      <c r="TCW134" s="127"/>
      <c r="TCX134" s="127"/>
      <c r="TCY134" s="127"/>
      <c r="TCZ134" s="127"/>
      <c r="TDA134" s="127"/>
      <c r="TDB134" s="127"/>
      <c r="TDC134" s="127"/>
      <c r="TDD134" s="127"/>
      <c r="TDE134" s="127"/>
      <c r="TDF134" s="127"/>
      <c r="TDG134" s="127"/>
      <c r="TDH134" s="127"/>
      <c r="TDI134" s="127"/>
      <c r="TDJ134" s="127"/>
      <c r="TDK134" s="127"/>
      <c r="TDL134" s="127"/>
      <c r="TDM134" s="127"/>
      <c r="TDN134" s="127"/>
      <c r="TDO134" s="127"/>
      <c r="TDP134" s="127"/>
      <c r="TDQ134" s="127"/>
      <c r="TDR134" s="127"/>
      <c r="TDS134" s="127"/>
      <c r="TDT134" s="127"/>
      <c r="TDU134" s="127"/>
      <c r="TDV134" s="127"/>
      <c r="TDW134" s="127"/>
      <c r="TDX134" s="127"/>
      <c r="TDY134" s="127"/>
      <c r="TDZ134" s="127"/>
      <c r="TEA134" s="127"/>
      <c r="TEB134" s="127"/>
      <c r="TEC134" s="127"/>
      <c r="TED134" s="127"/>
      <c r="TEE134" s="127"/>
      <c r="TEF134" s="127"/>
      <c r="TEG134" s="127"/>
      <c r="TEH134" s="127"/>
      <c r="TEI134" s="127"/>
      <c r="TEJ134" s="127"/>
      <c r="TEK134" s="127"/>
      <c r="TEL134" s="127"/>
      <c r="TEM134" s="127"/>
      <c r="TEN134" s="127"/>
      <c r="TEO134" s="127"/>
      <c r="TEP134" s="127"/>
      <c r="TEQ134" s="127"/>
      <c r="TER134" s="127"/>
      <c r="TES134" s="127"/>
      <c r="TET134" s="127"/>
      <c r="TEU134" s="127"/>
      <c r="TEV134" s="127"/>
      <c r="TEW134" s="127"/>
      <c r="TEX134" s="127"/>
      <c r="TEY134" s="127"/>
      <c r="TEZ134" s="127"/>
      <c r="TFA134" s="127"/>
      <c r="TFB134" s="127"/>
      <c r="TFC134" s="127"/>
      <c r="TFD134" s="127"/>
      <c r="TFE134" s="127"/>
      <c r="TFF134" s="127"/>
      <c r="TFG134" s="127"/>
      <c r="TFH134" s="127"/>
      <c r="TFI134" s="127"/>
      <c r="TFJ134" s="127"/>
      <c r="TFK134" s="127"/>
      <c r="TFL134" s="127"/>
      <c r="TFM134" s="127"/>
      <c r="TFN134" s="127"/>
      <c r="TFO134" s="127"/>
      <c r="TFP134" s="127"/>
      <c r="TFQ134" s="127"/>
      <c r="TFR134" s="127"/>
      <c r="TFS134" s="127"/>
      <c r="TFT134" s="127"/>
      <c r="TFU134" s="127"/>
      <c r="TFV134" s="127"/>
      <c r="TFW134" s="127"/>
      <c r="TFX134" s="127"/>
      <c r="TFY134" s="127"/>
      <c r="TFZ134" s="127"/>
      <c r="TGA134" s="127"/>
      <c r="TGB134" s="127"/>
      <c r="TGC134" s="127"/>
      <c r="TGD134" s="127"/>
      <c r="TGE134" s="127"/>
      <c r="TGF134" s="127"/>
      <c r="TGG134" s="127"/>
      <c r="TGH134" s="127"/>
      <c r="TGI134" s="127"/>
      <c r="TGJ134" s="127"/>
      <c r="TGK134" s="127"/>
      <c r="TGL134" s="127"/>
      <c r="TGM134" s="127"/>
      <c r="TGN134" s="127"/>
      <c r="TGO134" s="127"/>
      <c r="TGP134" s="127"/>
      <c r="TGQ134" s="127"/>
      <c r="TGR134" s="127"/>
      <c r="TGS134" s="127"/>
      <c r="TGT134" s="127"/>
      <c r="TGU134" s="127"/>
      <c r="TGV134" s="127"/>
      <c r="TGW134" s="127"/>
      <c r="TGX134" s="127"/>
      <c r="TGY134" s="127"/>
      <c r="TGZ134" s="127"/>
      <c r="THA134" s="127"/>
      <c r="THB134" s="127"/>
      <c r="THC134" s="127"/>
      <c r="THD134" s="127"/>
      <c r="THE134" s="127"/>
      <c r="THF134" s="127"/>
      <c r="THG134" s="127"/>
      <c r="THH134" s="127"/>
      <c r="THI134" s="127"/>
      <c r="THJ134" s="127"/>
      <c r="THK134" s="127"/>
      <c r="THL134" s="127"/>
      <c r="THM134" s="127"/>
      <c r="THN134" s="127"/>
      <c r="THO134" s="127"/>
      <c r="THP134" s="127"/>
      <c r="THQ134" s="127"/>
      <c r="THR134" s="127"/>
      <c r="THS134" s="127"/>
      <c r="THT134" s="127"/>
      <c r="THU134" s="127"/>
      <c r="THV134" s="127"/>
      <c r="THW134" s="127"/>
      <c r="THX134" s="127"/>
      <c r="THY134" s="127"/>
      <c r="THZ134" s="127"/>
      <c r="TIA134" s="127"/>
      <c r="TIB134" s="127"/>
      <c r="TIC134" s="127"/>
      <c r="TID134" s="127"/>
      <c r="TIE134" s="127"/>
      <c r="TIF134" s="127"/>
      <c r="TIG134" s="127"/>
      <c r="TIH134" s="127"/>
      <c r="TII134" s="127"/>
      <c r="TIJ134" s="127"/>
      <c r="TIK134" s="127"/>
      <c r="TIL134" s="127"/>
      <c r="TIM134" s="127"/>
      <c r="TIN134" s="127"/>
      <c r="TIO134" s="127"/>
      <c r="TIP134" s="127"/>
      <c r="TIQ134" s="127"/>
      <c r="TIR134" s="127"/>
      <c r="TIS134" s="127"/>
      <c r="TIT134" s="127"/>
      <c r="TIU134" s="127"/>
      <c r="TIV134" s="127"/>
      <c r="TIW134" s="127"/>
      <c r="TIX134" s="127"/>
      <c r="TIY134" s="127"/>
      <c r="TIZ134" s="127"/>
      <c r="TJA134" s="127"/>
      <c r="TJB134" s="127"/>
      <c r="TJC134" s="127"/>
      <c r="TJD134" s="127"/>
      <c r="TJE134" s="127"/>
      <c r="TJF134" s="127"/>
      <c r="TJG134" s="127"/>
      <c r="TJH134" s="127"/>
      <c r="TJI134" s="127"/>
      <c r="TJJ134" s="127"/>
      <c r="TJK134" s="127"/>
      <c r="TJL134" s="127"/>
      <c r="TJM134" s="127"/>
      <c r="TJN134" s="127"/>
      <c r="TJO134" s="127"/>
      <c r="TJP134" s="127"/>
      <c r="TJQ134" s="127"/>
      <c r="TJR134" s="127"/>
      <c r="TJS134" s="127"/>
      <c r="TJT134" s="127"/>
      <c r="TJU134" s="127"/>
      <c r="TJV134" s="127"/>
      <c r="TJW134" s="127"/>
      <c r="TJX134" s="127"/>
      <c r="TJY134" s="127"/>
      <c r="TJZ134" s="127"/>
      <c r="TKA134" s="127"/>
      <c r="TKB134" s="127"/>
      <c r="TKC134" s="127"/>
      <c r="TKD134" s="127"/>
      <c r="TKE134" s="127"/>
      <c r="TKF134" s="127"/>
      <c r="TKG134" s="127"/>
      <c r="TKH134" s="127"/>
      <c r="TKI134" s="127"/>
      <c r="TKJ134" s="127"/>
      <c r="TKK134" s="127"/>
      <c r="TKL134" s="127"/>
      <c r="TKM134" s="127"/>
      <c r="TKN134" s="127"/>
      <c r="TKO134" s="127"/>
      <c r="TKP134" s="127"/>
      <c r="TKQ134" s="127"/>
      <c r="TKR134" s="127"/>
      <c r="TKS134" s="127"/>
      <c r="TKT134" s="127"/>
      <c r="TKU134" s="127"/>
      <c r="TKV134" s="127"/>
      <c r="TKW134" s="127"/>
      <c r="TKX134" s="127"/>
      <c r="TKY134" s="127"/>
      <c r="TKZ134" s="127"/>
      <c r="TLA134" s="127"/>
      <c r="TLB134" s="127"/>
      <c r="TLC134" s="127"/>
      <c r="TLD134" s="127"/>
      <c r="TLE134" s="127"/>
      <c r="TLF134" s="127"/>
      <c r="TLG134" s="127"/>
      <c r="TLH134" s="127"/>
      <c r="TLI134" s="127"/>
      <c r="TLJ134" s="127"/>
      <c r="TLK134" s="127"/>
      <c r="TLL134" s="127"/>
      <c r="TLM134" s="127"/>
      <c r="TLN134" s="127"/>
      <c r="TLO134" s="127"/>
      <c r="TLP134" s="127"/>
      <c r="TLQ134" s="127"/>
      <c r="TLR134" s="127"/>
      <c r="TLS134" s="127"/>
      <c r="TLT134" s="127"/>
      <c r="TLU134" s="127"/>
      <c r="TLV134" s="127"/>
      <c r="TLW134" s="127"/>
      <c r="TLX134" s="127"/>
      <c r="TLY134" s="127"/>
      <c r="TLZ134" s="127"/>
      <c r="TMA134" s="127"/>
      <c r="TMB134" s="127"/>
      <c r="TMC134" s="127"/>
      <c r="TMD134" s="127"/>
      <c r="TME134" s="127"/>
      <c r="TMF134" s="127"/>
      <c r="TMG134" s="127"/>
      <c r="TMH134" s="127"/>
      <c r="TMI134" s="127"/>
      <c r="TMJ134" s="127"/>
      <c r="TMK134" s="127"/>
      <c r="TML134" s="127"/>
      <c r="TMM134" s="127"/>
      <c r="TMN134" s="127"/>
      <c r="TMO134" s="127"/>
      <c r="TMP134" s="127"/>
      <c r="TMQ134" s="127"/>
      <c r="TMR134" s="127"/>
      <c r="TMS134" s="127"/>
      <c r="TMT134" s="127"/>
      <c r="TMU134" s="127"/>
      <c r="TMV134" s="127"/>
      <c r="TMW134" s="127"/>
      <c r="TMX134" s="127"/>
      <c r="TMY134" s="127"/>
      <c r="TMZ134" s="127"/>
      <c r="TNA134" s="127"/>
      <c r="TNB134" s="127"/>
      <c r="TNC134" s="127"/>
      <c r="TND134" s="127"/>
      <c r="TNE134" s="127"/>
      <c r="TNF134" s="127"/>
      <c r="TNG134" s="127"/>
      <c r="TNH134" s="127"/>
      <c r="TNI134" s="127"/>
      <c r="TNJ134" s="127"/>
      <c r="TNK134" s="127"/>
      <c r="TNL134" s="127"/>
      <c r="TNM134" s="127"/>
      <c r="TNN134" s="127"/>
      <c r="TNO134" s="127"/>
      <c r="TNP134" s="127"/>
      <c r="TNQ134" s="127"/>
      <c r="TNR134" s="127"/>
      <c r="TNS134" s="127"/>
      <c r="TNT134" s="127"/>
      <c r="TNU134" s="127"/>
      <c r="TNV134" s="127"/>
      <c r="TNW134" s="127"/>
      <c r="TNX134" s="127"/>
      <c r="TNY134" s="127"/>
      <c r="TNZ134" s="127"/>
      <c r="TOA134" s="127"/>
      <c r="TOB134" s="127"/>
      <c r="TOC134" s="127"/>
      <c r="TOD134" s="127"/>
      <c r="TOE134" s="127"/>
      <c r="TOF134" s="127"/>
      <c r="TOG134" s="127"/>
      <c r="TOH134" s="127"/>
      <c r="TOI134" s="127"/>
      <c r="TOJ134" s="127"/>
      <c r="TOK134" s="127"/>
      <c r="TOL134" s="127"/>
      <c r="TOM134" s="127"/>
      <c r="TON134" s="127"/>
      <c r="TOO134" s="127"/>
      <c r="TOP134" s="127"/>
      <c r="TOQ134" s="127"/>
      <c r="TOR134" s="127"/>
      <c r="TOS134" s="127"/>
      <c r="TOT134" s="127"/>
      <c r="TOU134" s="127"/>
      <c r="TOV134" s="127"/>
      <c r="TOW134" s="127"/>
      <c r="TOX134" s="127"/>
      <c r="TOY134" s="127"/>
      <c r="TOZ134" s="127"/>
      <c r="TPA134" s="127"/>
      <c r="TPB134" s="127"/>
      <c r="TPC134" s="127"/>
      <c r="TPD134" s="127"/>
      <c r="TPE134" s="127"/>
      <c r="TPF134" s="127"/>
      <c r="TPG134" s="127"/>
      <c r="TPH134" s="127"/>
      <c r="TPI134" s="127"/>
      <c r="TPJ134" s="127"/>
      <c r="TPK134" s="127"/>
      <c r="TPL134" s="127"/>
      <c r="TPM134" s="127"/>
      <c r="TPN134" s="127"/>
      <c r="TPO134" s="127"/>
      <c r="TPP134" s="127"/>
      <c r="TPQ134" s="127"/>
      <c r="TPR134" s="127"/>
      <c r="TPS134" s="127"/>
      <c r="TPT134" s="127"/>
      <c r="TPU134" s="127"/>
      <c r="TPV134" s="127"/>
      <c r="TPW134" s="127"/>
      <c r="TPX134" s="127"/>
      <c r="TPY134" s="127"/>
      <c r="TPZ134" s="127"/>
      <c r="TQA134" s="127"/>
      <c r="TQB134" s="127"/>
      <c r="TQC134" s="127"/>
      <c r="TQD134" s="127"/>
      <c r="TQE134" s="127"/>
      <c r="TQF134" s="127"/>
      <c r="TQG134" s="127"/>
      <c r="TQH134" s="127"/>
      <c r="TQI134" s="127"/>
      <c r="TQJ134" s="127"/>
      <c r="TQK134" s="127"/>
      <c r="TQL134" s="127"/>
      <c r="TQM134" s="127"/>
      <c r="TQN134" s="127"/>
      <c r="TQO134" s="127"/>
      <c r="TQP134" s="127"/>
      <c r="TQQ134" s="127"/>
      <c r="TQR134" s="127"/>
      <c r="TQS134" s="127"/>
      <c r="TQT134" s="127"/>
      <c r="TQU134" s="127"/>
      <c r="TQV134" s="127"/>
      <c r="TQW134" s="127"/>
      <c r="TQX134" s="127"/>
      <c r="TQY134" s="127"/>
      <c r="TQZ134" s="127"/>
      <c r="TRA134" s="127"/>
      <c r="TRB134" s="127"/>
      <c r="TRC134" s="127"/>
      <c r="TRD134" s="127"/>
      <c r="TRE134" s="127"/>
      <c r="TRF134" s="127"/>
      <c r="TRG134" s="127"/>
      <c r="TRH134" s="127"/>
      <c r="TRI134" s="127"/>
      <c r="TRJ134" s="127"/>
      <c r="TRK134" s="127"/>
      <c r="TRL134" s="127"/>
      <c r="TRM134" s="127"/>
      <c r="TRN134" s="127"/>
      <c r="TRO134" s="127"/>
      <c r="TRP134" s="127"/>
      <c r="TRQ134" s="127"/>
      <c r="TRR134" s="127"/>
      <c r="TRS134" s="127"/>
      <c r="TRT134" s="127"/>
      <c r="TRU134" s="127"/>
      <c r="TRV134" s="127"/>
      <c r="TRW134" s="127"/>
      <c r="TRX134" s="127"/>
      <c r="TRY134" s="127"/>
      <c r="TRZ134" s="127"/>
      <c r="TSA134" s="127"/>
      <c r="TSB134" s="127"/>
      <c r="TSC134" s="127"/>
      <c r="TSD134" s="127"/>
      <c r="TSE134" s="127"/>
      <c r="TSF134" s="127"/>
      <c r="TSG134" s="127"/>
      <c r="TSH134" s="127"/>
      <c r="TSI134" s="127"/>
      <c r="TSJ134" s="127"/>
      <c r="TSK134" s="127"/>
      <c r="TSL134" s="127"/>
      <c r="TSM134" s="127"/>
      <c r="TSN134" s="127"/>
      <c r="TSO134" s="127"/>
      <c r="TSP134" s="127"/>
      <c r="TSQ134" s="127"/>
      <c r="TSR134" s="127"/>
      <c r="TSS134" s="127"/>
      <c r="TST134" s="127"/>
      <c r="TSU134" s="127"/>
      <c r="TSV134" s="127"/>
      <c r="TSW134" s="127"/>
      <c r="TSX134" s="127"/>
      <c r="TSY134" s="127"/>
      <c r="TSZ134" s="127"/>
      <c r="TTA134" s="127"/>
      <c r="TTB134" s="127"/>
      <c r="TTC134" s="127"/>
      <c r="TTD134" s="127"/>
      <c r="TTE134" s="127"/>
      <c r="TTF134" s="127"/>
      <c r="TTG134" s="127"/>
      <c r="TTH134" s="127"/>
      <c r="TTI134" s="127"/>
      <c r="TTJ134" s="127"/>
      <c r="TTK134" s="127"/>
      <c r="TTL134" s="127"/>
      <c r="TTM134" s="127"/>
      <c r="TTN134" s="127"/>
      <c r="TTO134" s="127"/>
      <c r="TTP134" s="127"/>
      <c r="TTQ134" s="127"/>
      <c r="TTR134" s="127"/>
      <c r="TTS134" s="127"/>
      <c r="TTT134" s="127"/>
      <c r="TTU134" s="127"/>
      <c r="TTV134" s="127"/>
      <c r="TTW134" s="127"/>
      <c r="TTX134" s="127"/>
      <c r="TTY134" s="127"/>
      <c r="TTZ134" s="127"/>
      <c r="TUA134" s="127"/>
      <c r="TUB134" s="127"/>
      <c r="TUC134" s="127"/>
      <c r="TUD134" s="127"/>
      <c r="TUE134" s="127"/>
      <c r="TUF134" s="127"/>
      <c r="TUG134" s="127"/>
      <c r="TUH134" s="127"/>
      <c r="TUI134" s="127"/>
      <c r="TUJ134" s="127"/>
      <c r="TUK134" s="127"/>
      <c r="TUL134" s="127"/>
      <c r="TUM134" s="127"/>
      <c r="TUN134" s="127"/>
      <c r="TUO134" s="127"/>
      <c r="TUP134" s="127"/>
      <c r="TUQ134" s="127"/>
      <c r="TUR134" s="127"/>
      <c r="TUS134" s="127"/>
      <c r="TUT134" s="127"/>
      <c r="TUU134" s="127"/>
      <c r="TUV134" s="127"/>
      <c r="TUW134" s="127"/>
      <c r="TUX134" s="127"/>
      <c r="TUY134" s="127"/>
      <c r="TUZ134" s="127"/>
      <c r="TVA134" s="127"/>
      <c r="TVB134" s="127"/>
      <c r="TVC134" s="127"/>
      <c r="TVD134" s="127"/>
      <c r="TVE134" s="127"/>
      <c r="TVF134" s="127"/>
      <c r="TVG134" s="127"/>
      <c r="TVH134" s="127"/>
      <c r="TVI134" s="127"/>
      <c r="TVJ134" s="127"/>
      <c r="TVK134" s="127"/>
      <c r="TVL134" s="127"/>
      <c r="TVM134" s="127"/>
      <c r="TVN134" s="127"/>
      <c r="TVO134" s="127"/>
      <c r="TVP134" s="127"/>
      <c r="TVQ134" s="127"/>
      <c r="TVR134" s="127"/>
      <c r="TVS134" s="127"/>
      <c r="TVT134" s="127"/>
      <c r="TVU134" s="127"/>
      <c r="TVV134" s="127"/>
      <c r="TVW134" s="127"/>
      <c r="TVX134" s="127"/>
      <c r="TVY134" s="127"/>
      <c r="TVZ134" s="127"/>
      <c r="TWA134" s="127"/>
      <c r="TWB134" s="127"/>
      <c r="TWC134" s="127"/>
      <c r="TWD134" s="127"/>
      <c r="TWE134" s="127"/>
      <c r="TWF134" s="127"/>
      <c r="TWG134" s="127"/>
      <c r="TWH134" s="127"/>
      <c r="TWI134" s="127"/>
      <c r="TWJ134" s="127"/>
      <c r="TWK134" s="127"/>
      <c r="TWL134" s="127"/>
      <c r="TWM134" s="127"/>
      <c r="TWN134" s="127"/>
      <c r="TWO134" s="127"/>
      <c r="TWP134" s="127"/>
      <c r="TWQ134" s="127"/>
      <c r="TWR134" s="127"/>
      <c r="TWS134" s="127"/>
      <c r="TWT134" s="127"/>
      <c r="TWU134" s="127"/>
      <c r="TWV134" s="127"/>
      <c r="TWW134" s="127"/>
      <c r="TWX134" s="127"/>
      <c r="TWY134" s="127"/>
      <c r="TWZ134" s="127"/>
      <c r="TXA134" s="127"/>
      <c r="TXB134" s="127"/>
      <c r="TXC134" s="127"/>
      <c r="TXD134" s="127"/>
      <c r="TXE134" s="127"/>
      <c r="TXF134" s="127"/>
      <c r="TXG134" s="127"/>
      <c r="TXH134" s="127"/>
      <c r="TXI134" s="127"/>
      <c r="TXJ134" s="127"/>
      <c r="TXK134" s="127"/>
      <c r="TXL134" s="127"/>
      <c r="TXM134" s="127"/>
      <c r="TXN134" s="127"/>
      <c r="TXO134" s="127"/>
      <c r="TXP134" s="127"/>
      <c r="TXQ134" s="127"/>
      <c r="TXR134" s="127"/>
      <c r="TXS134" s="127"/>
      <c r="TXT134" s="127"/>
      <c r="TXU134" s="127"/>
      <c r="TXV134" s="127"/>
      <c r="TXW134" s="127"/>
      <c r="TXX134" s="127"/>
      <c r="TXY134" s="127"/>
      <c r="TXZ134" s="127"/>
      <c r="TYA134" s="127"/>
      <c r="TYB134" s="127"/>
      <c r="TYC134" s="127"/>
      <c r="TYD134" s="127"/>
      <c r="TYE134" s="127"/>
      <c r="TYF134" s="127"/>
      <c r="TYG134" s="127"/>
      <c r="TYH134" s="127"/>
      <c r="TYI134" s="127"/>
      <c r="TYJ134" s="127"/>
      <c r="TYK134" s="127"/>
      <c r="TYL134" s="127"/>
      <c r="TYM134" s="127"/>
      <c r="TYN134" s="127"/>
      <c r="TYO134" s="127"/>
      <c r="TYP134" s="127"/>
      <c r="TYQ134" s="127"/>
      <c r="TYR134" s="127"/>
      <c r="TYS134" s="127"/>
      <c r="TYT134" s="127"/>
      <c r="TYU134" s="127"/>
      <c r="TYV134" s="127"/>
      <c r="TYW134" s="127"/>
      <c r="TYX134" s="127"/>
      <c r="TYY134" s="127"/>
      <c r="TYZ134" s="127"/>
      <c r="TZA134" s="127"/>
      <c r="TZB134" s="127"/>
      <c r="TZC134" s="127"/>
      <c r="TZD134" s="127"/>
      <c r="TZE134" s="127"/>
      <c r="TZF134" s="127"/>
      <c r="TZG134" s="127"/>
      <c r="TZH134" s="127"/>
      <c r="TZI134" s="127"/>
      <c r="TZJ134" s="127"/>
      <c r="TZK134" s="127"/>
      <c r="TZL134" s="127"/>
      <c r="TZM134" s="127"/>
      <c r="TZN134" s="127"/>
      <c r="TZO134" s="127"/>
      <c r="TZP134" s="127"/>
      <c r="TZQ134" s="127"/>
      <c r="TZR134" s="127"/>
      <c r="TZS134" s="127"/>
      <c r="TZT134" s="127"/>
      <c r="TZU134" s="127"/>
      <c r="TZV134" s="127"/>
      <c r="TZW134" s="127"/>
      <c r="TZX134" s="127"/>
      <c r="TZY134" s="127"/>
      <c r="TZZ134" s="127"/>
      <c r="UAA134" s="127"/>
      <c r="UAB134" s="127"/>
      <c r="UAC134" s="127"/>
      <c r="UAD134" s="127"/>
      <c r="UAE134" s="127"/>
      <c r="UAF134" s="127"/>
      <c r="UAG134" s="127"/>
      <c r="UAH134" s="127"/>
      <c r="UAI134" s="127"/>
      <c r="UAJ134" s="127"/>
      <c r="UAK134" s="127"/>
      <c r="UAL134" s="127"/>
      <c r="UAM134" s="127"/>
      <c r="UAN134" s="127"/>
      <c r="UAO134" s="127"/>
      <c r="UAP134" s="127"/>
      <c r="UAQ134" s="127"/>
      <c r="UAR134" s="127"/>
      <c r="UAS134" s="127"/>
      <c r="UAT134" s="127"/>
      <c r="UAU134" s="127"/>
      <c r="UAV134" s="127"/>
      <c r="UAW134" s="127"/>
      <c r="UAX134" s="127"/>
      <c r="UAY134" s="127"/>
      <c r="UAZ134" s="127"/>
      <c r="UBA134" s="127"/>
      <c r="UBB134" s="127"/>
      <c r="UBC134" s="127"/>
      <c r="UBD134" s="127"/>
      <c r="UBE134" s="127"/>
      <c r="UBF134" s="127"/>
      <c r="UBG134" s="127"/>
      <c r="UBH134" s="127"/>
      <c r="UBI134" s="127"/>
      <c r="UBJ134" s="127"/>
      <c r="UBK134" s="127"/>
      <c r="UBL134" s="127"/>
      <c r="UBM134" s="127"/>
      <c r="UBN134" s="127"/>
      <c r="UBO134" s="127"/>
      <c r="UBP134" s="127"/>
      <c r="UBQ134" s="127"/>
      <c r="UBR134" s="127"/>
      <c r="UBS134" s="127"/>
      <c r="UBT134" s="127"/>
      <c r="UBU134" s="127"/>
      <c r="UBV134" s="127"/>
      <c r="UBW134" s="127"/>
      <c r="UBX134" s="127"/>
      <c r="UBY134" s="127"/>
      <c r="UBZ134" s="127"/>
      <c r="UCA134" s="127"/>
      <c r="UCB134" s="127"/>
      <c r="UCC134" s="127"/>
      <c r="UCD134" s="127"/>
      <c r="UCE134" s="127"/>
      <c r="UCF134" s="127"/>
      <c r="UCG134" s="127"/>
      <c r="UCH134" s="127"/>
      <c r="UCI134" s="127"/>
      <c r="UCJ134" s="127"/>
      <c r="UCK134" s="127"/>
      <c r="UCL134" s="127"/>
      <c r="UCM134" s="127"/>
      <c r="UCN134" s="127"/>
      <c r="UCO134" s="127"/>
      <c r="UCP134" s="127"/>
      <c r="UCQ134" s="127"/>
      <c r="UCR134" s="127"/>
      <c r="UCS134" s="127"/>
      <c r="UCT134" s="127"/>
      <c r="UCU134" s="127"/>
      <c r="UCV134" s="127"/>
      <c r="UCW134" s="127"/>
      <c r="UCX134" s="127"/>
      <c r="UCY134" s="127"/>
      <c r="UCZ134" s="127"/>
      <c r="UDA134" s="127"/>
      <c r="UDB134" s="127"/>
      <c r="UDC134" s="127"/>
      <c r="UDD134" s="127"/>
      <c r="UDE134" s="127"/>
      <c r="UDF134" s="127"/>
      <c r="UDG134" s="127"/>
      <c r="UDH134" s="127"/>
      <c r="UDI134" s="127"/>
      <c r="UDJ134" s="127"/>
      <c r="UDK134" s="127"/>
      <c r="UDL134" s="127"/>
      <c r="UDM134" s="127"/>
      <c r="UDN134" s="127"/>
      <c r="UDO134" s="127"/>
      <c r="UDP134" s="127"/>
      <c r="UDQ134" s="127"/>
      <c r="UDR134" s="127"/>
      <c r="UDS134" s="127"/>
      <c r="UDT134" s="127"/>
      <c r="UDU134" s="127"/>
      <c r="UDV134" s="127"/>
      <c r="UDW134" s="127"/>
      <c r="UDX134" s="127"/>
      <c r="UDY134" s="127"/>
      <c r="UDZ134" s="127"/>
      <c r="UEA134" s="127"/>
      <c r="UEB134" s="127"/>
      <c r="UEC134" s="127"/>
      <c r="UED134" s="127"/>
      <c r="UEE134" s="127"/>
      <c r="UEF134" s="127"/>
      <c r="UEG134" s="127"/>
      <c r="UEH134" s="127"/>
      <c r="UEI134" s="127"/>
      <c r="UEJ134" s="127"/>
      <c r="UEK134" s="127"/>
      <c r="UEL134" s="127"/>
      <c r="UEM134" s="127"/>
      <c r="UEN134" s="127"/>
      <c r="UEO134" s="127"/>
      <c r="UEP134" s="127"/>
      <c r="UEQ134" s="127"/>
      <c r="UER134" s="127"/>
      <c r="UES134" s="127"/>
      <c r="UET134" s="127"/>
      <c r="UEU134" s="127"/>
      <c r="UEV134" s="127"/>
      <c r="UEW134" s="127"/>
      <c r="UEX134" s="127"/>
      <c r="UEY134" s="127"/>
      <c r="UEZ134" s="127"/>
      <c r="UFA134" s="127"/>
      <c r="UFB134" s="127"/>
      <c r="UFC134" s="127"/>
      <c r="UFD134" s="127"/>
      <c r="UFE134" s="127"/>
      <c r="UFF134" s="127"/>
      <c r="UFG134" s="127"/>
      <c r="UFH134" s="127"/>
      <c r="UFI134" s="127"/>
      <c r="UFJ134" s="127"/>
      <c r="UFK134" s="127"/>
      <c r="UFL134" s="127"/>
      <c r="UFM134" s="127"/>
      <c r="UFN134" s="127"/>
      <c r="UFO134" s="127"/>
      <c r="UFP134" s="127"/>
      <c r="UFQ134" s="127"/>
      <c r="UFR134" s="127"/>
      <c r="UFS134" s="127"/>
      <c r="UFT134" s="127"/>
      <c r="UFU134" s="127"/>
      <c r="UFV134" s="127"/>
      <c r="UFW134" s="127"/>
      <c r="UFX134" s="127"/>
      <c r="UFY134" s="127"/>
      <c r="UFZ134" s="127"/>
      <c r="UGA134" s="127"/>
      <c r="UGB134" s="127"/>
      <c r="UGC134" s="127"/>
      <c r="UGD134" s="127"/>
      <c r="UGE134" s="127"/>
      <c r="UGF134" s="127"/>
      <c r="UGG134" s="127"/>
      <c r="UGH134" s="127"/>
      <c r="UGI134" s="127"/>
      <c r="UGJ134" s="127"/>
      <c r="UGK134" s="127"/>
      <c r="UGL134" s="127"/>
      <c r="UGM134" s="127"/>
      <c r="UGN134" s="127"/>
      <c r="UGO134" s="127"/>
      <c r="UGP134" s="127"/>
      <c r="UGQ134" s="127"/>
      <c r="UGR134" s="127"/>
      <c r="UGS134" s="127"/>
      <c r="UGT134" s="127"/>
      <c r="UGU134" s="127"/>
      <c r="UGV134" s="127"/>
      <c r="UGW134" s="127"/>
      <c r="UGX134" s="127"/>
      <c r="UGY134" s="127"/>
      <c r="UGZ134" s="127"/>
      <c r="UHA134" s="127"/>
      <c r="UHB134" s="127"/>
      <c r="UHC134" s="127"/>
      <c r="UHD134" s="127"/>
      <c r="UHE134" s="127"/>
      <c r="UHF134" s="127"/>
      <c r="UHG134" s="127"/>
      <c r="UHH134" s="127"/>
      <c r="UHI134" s="127"/>
      <c r="UHJ134" s="127"/>
      <c r="UHK134" s="127"/>
      <c r="UHL134" s="127"/>
      <c r="UHM134" s="127"/>
      <c r="UHN134" s="127"/>
      <c r="UHO134" s="127"/>
      <c r="UHP134" s="127"/>
      <c r="UHQ134" s="127"/>
      <c r="UHR134" s="127"/>
      <c r="UHS134" s="127"/>
      <c r="UHT134" s="127"/>
      <c r="UHU134" s="127"/>
      <c r="UHV134" s="127"/>
      <c r="UHW134" s="127"/>
      <c r="UHX134" s="127"/>
      <c r="UHY134" s="127"/>
      <c r="UHZ134" s="127"/>
      <c r="UIA134" s="127"/>
      <c r="UIB134" s="127"/>
      <c r="UIC134" s="127"/>
      <c r="UID134" s="127"/>
      <c r="UIE134" s="127"/>
      <c r="UIF134" s="127"/>
      <c r="UIG134" s="127"/>
      <c r="UIH134" s="127"/>
      <c r="UII134" s="127"/>
      <c r="UIJ134" s="127"/>
      <c r="UIK134" s="127"/>
      <c r="UIL134" s="127"/>
      <c r="UIM134" s="127"/>
      <c r="UIN134" s="127"/>
      <c r="UIO134" s="127"/>
      <c r="UIP134" s="127"/>
      <c r="UIQ134" s="127"/>
      <c r="UIR134" s="127"/>
      <c r="UIS134" s="127"/>
      <c r="UIT134" s="127"/>
      <c r="UIU134" s="127"/>
      <c r="UIV134" s="127"/>
      <c r="UIW134" s="127"/>
      <c r="UIX134" s="127"/>
      <c r="UIY134" s="127"/>
      <c r="UIZ134" s="127"/>
      <c r="UJA134" s="127"/>
      <c r="UJB134" s="127"/>
      <c r="UJC134" s="127"/>
      <c r="UJD134" s="127"/>
      <c r="UJE134" s="127"/>
      <c r="UJF134" s="127"/>
      <c r="UJG134" s="127"/>
      <c r="UJH134" s="127"/>
      <c r="UJI134" s="127"/>
      <c r="UJJ134" s="127"/>
      <c r="UJK134" s="127"/>
      <c r="UJL134" s="127"/>
      <c r="UJM134" s="127"/>
      <c r="UJN134" s="127"/>
      <c r="UJO134" s="127"/>
      <c r="UJP134" s="127"/>
      <c r="UJQ134" s="127"/>
      <c r="UJR134" s="127"/>
      <c r="UJS134" s="127"/>
      <c r="UJT134" s="127"/>
      <c r="UJU134" s="127"/>
      <c r="UJV134" s="127"/>
      <c r="UJW134" s="127"/>
      <c r="UJX134" s="127"/>
      <c r="UJY134" s="127"/>
      <c r="UJZ134" s="127"/>
      <c r="UKA134" s="127"/>
      <c r="UKB134" s="127"/>
      <c r="UKC134" s="127"/>
      <c r="UKD134" s="127"/>
      <c r="UKE134" s="127"/>
      <c r="UKF134" s="127"/>
      <c r="UKG134" s="127"/>
      <c r="UKH134" s="127"/>
      <c r="UKI134" s="127"/>
      <c r="UKJ134" s="127"/>
      <c r="UKK134" s="127"/>
      <c r="UKL134" s="127"/>
      <c r="UKM134" s="127"/>
      <c r="UKN134" s="127"/>
      <c r="UKO134" s="127"/>
      <c r="UKP134" s="127"/>
      <c r="UKQ134" s="127"/>
      <c r="UKR134" s="127"/>
      <c r="UKS134" s="127"/>
      <c r="UKT134" s="127"/>
      <c r="UKU134" s="127"/>
      <c r="UKV134" s="127"/>
      <c r="UKW134" s="127"/>
      <c r="UKX134" s="127"/>
      <c r="UKY134" s="127"/>
      <c r="UKZ134" s="127"/>
      <c r="ULA134" s="127"/>
      <c r="ULB134" s="127"/>
      <c r="ULC134" s="127"/>
      <c r="ULD134" s="127"/>
      <c r="ULE134" s="127"/>
      <c r="ULF134" s="127"/>
      <c r="ULG134" s="127"/>
      <c r="ULH134" s="127"/>
      <c r="ULI134" s="127"/>
      <c r="ULJ134" s="127"/>
      <c r="ULK134" s="127"/>
      <c r="ULL134" s="127"/>
      <c r="ULM134" s="127"/>
      <c r="ULN134" s="127"/>
      <c r="ULO134" s="127"/>
      <c r="ULP134" s="127"/>
      <c r="ULQ134" s="127"/>
      <c r="ULR134" s="127"/>
      <c r="ULS134" s="127"/>
      <c r="ULT134" s="127"/>
      <c r="ULU134" s="127"/>
      <c r="ULV134" s="127"/>
      <c r="ULW134" s="127"/>
      <c r="ULX134" s="127"/>
      <c r="ULY134" s="127"/>
      <c r="ULZ134" s="127"/>
      <c r="UMA134" s="127"/>
      <c r="UMB134" s="127"/>
      <c r="UMC134" s="127"/>
      <c r="UMD134" s="127"/>
      <c r="UME134" s="127"/>
      <c r="UMF134" s="127"/>
      <c r="UMG134" s="127"/>
      <c r="UMH134" s="127"/>
      <c r="UMI134" s="127"/>
      <c r="UMJ134" s="127"/>
      <c r="UMK134" s="127"/>
      <c r="UML134" s="127"/>
      <c r="UMM134" s="127"/>
      <c r="UMN134" s="127"/>
      <c r="UMO134" s="127"/>
      <c r="UMP134" s="127"/>
      <c r="UMQ134" s="127"/>
      <c r="UMR134" s="127"/>
      <c r="UMS134" s="127"/>
      <c r="UMT134" s="127"/>
      <c r="UMU134" s="127"/>
      <c r="UMV134" s="127"/>
      <c r="UMW134" s="127"/>
      <c r="UMX134" s="127"/>
      <c r="UMY134" s="127"/>
      <c r="UMZ134" s="127"/>
      <c r="UNA134" s="127"/>
      <c r="UNB134" s="127"/>
      <c r="UNC134" s="127"/>
      <c r="UND134" s="127"/>
      <c r="UNE134" s="127"/>
      <c r="UNF134" s="127"/>
      <c r="UNG134" s="127"/>
      <c r="UNH134" s="127"/>
      <c r="UNI134" s="127"/>
      <c r="UNJ134" s="127"/>
      <c r="UNK134" s="127"/>
      <c r="UNL134" s="127"/>
      <c r="UNM134" s="127"/>
      <c r="UNN134" s="127"/>
      <c r="UNO134" s="127"/>
      <c r="UNP134" s="127"/>
      <c r="UNQ134" s="127"/>
      <c r="UNR134" s="127"/>
      <c r="UNS134" s="127"/>
      <c r="UNT134" s="127"/>
      <c r="UNU134" s="127"/>
      <c r="UNV134" s="127"/>
      <c r="UNW134" s="127"/>
      <c r="UNX134" s="127"/>
      <c r="UNY134" s="127"/>
      <c r="UNZ134" s="127"/>
      <c r="UOA134" s="127"/>
      <c r="UOB134" s="127"/>
      <c r="UOC134" s="127"/>
      <c r="UOD134" s="127"/>
      <c r="UOE134" s="127"/>
      <c r="UOF134" s="127"/>
      <c r="UOG134" s="127"/>
      <c r="UOH134" s="127"/>
      <c r="UOI134" s="127"/>
      <c r="UOJ134" s="127"/>
      <c r="UOK134" s="127"/>
      <c r="UOL134" s="127"/>
      <c r="UOM134" s="127"/>
      <c r="UON134" s="127"/>
      <c r="UOO134" s="127"/>
      <c r="UOP134" s="127"/>
      <c r="UOQ134" s="127"/>
      <c r="UOR134" s="127"/>
      <c r="UOS134" s="127"/>
      <c r="UOT134" s="127"/>
      <c r="UOU134" s="127"/>
      <c r="UOV134" s="127"/>
      <c r="UOW134" s="127"/>
      <c r="UOX134" s="127"/>
      <c r="UOY134" s="127"/>
      <c r="UOZ134" s="127"/>
      <c r="UPA134" s="127"/>
      <c r="UPB134" s="127"/>
      <c r="UPC134" s="127"/>
      <c r="UPD134" s="127"/>
      <c r="UPE134" s="127"/>
      <c r="UPF134" s="127"/>
      <c r="UPG134" s="127"/>
      <c r="UPH134" s="127"/>
      <c r="UPI134" s="127"/>
      <c r="UPJ134" s="127"/>
      <c r="UPK134" s="127"/>
      <c r="UPL134" s="127"/>
      <c r="UPM134" s="127"/>
      <c r="UPN134" s="127"/>
      <c r="UPO134" s="127"/>
      <c r="UPP134" s="127"/>
      <c r="UPQ134" s="127"/>
      <c r="UPR134" s="127"/>
      <c r="UPS134" s="127"/>
      <c r="UPT134" s="127"/>
      <c r="UPU134" s="127"/>
      <c r="UPV134" s="127"/>
      <c r="UPW134" s="127"/>
      <c r="UPX134" s="127"/>
      <c r="UPY134" s="127"/>
      <c r="UPZ134" s="127"/>
      <c r="UQA134" s="127"/>
      <c r="UQB134" s="127"/>
      <c r="UQC134" s="127"/>
      <c r="UQD134" s="127"/>
      <c r="UQE134" s="127"/>
      <c r="UQF134" s="127"/>
      <c r="UQG134" s="127"/>
      <c r="UQH134" s="127"/>
      <c r="UQI134" s="127"/>
      <c r="UQJ134" s="127"/>
      <c r="UQK134" s="127"/>
      <c r="UQL134" s="127"/>
      <c r="UQM134" s="127"/>
      <c r="UQN134" s="127"/>
      <c r="UQO134" s="127"/>
      <c r="UQP134" s="127"/>
      <c r="UQQ134" s="127"/>
      <c r="UQR134" s="127"/>
      <c r="UQS134" s="127"/>
      <c r="UQT134" s="127"/>
      <c r="UQU134" s="127"/>
      <c r="UQV134" s="127"/>
      <c r="UQW134" s="127"/>
      <c r="UQX134" s="127"/>
      <c r="UQY134" s="127"/>
      <c r="UQZ134" s="127"/>
      <c r="URA134" s="127"/>
      <c r="URB134" s="127"/>
      <c r="URC134" s="127"/>
      <c r="URD134" s="127"/>
      <c r="URE134" s="127"/>
      <c r="URF134" s="127"/>
      <c r="URG134" s="127"/>
      <c r="URH134" s="127"/>
      <c r="URI134" s="127"/>
      <c r="URJ134" s="127"/>
      <c r="URK134" s="127"/>
      <c r="URL134" s="127"/>
      <c r="URM134" s="127"/>
      <c r="URN134" s="127"/>
      <c r="URO134" s="127"/>
      <c r="URP134" s="127"/>
      <c r="URQ134" s="127"/>
      <c r="URR134" s="127"/>
      <c r="URS134" s="127"/>
      <c r="URT134" s="127"/>
      <c r="URU134" s="127"/>
      <c r="URV134" s="127"/>
      <c r="URW134" s="127"/>
      <c r="URX134" s="127"/>
      <c r="URY134" s="127"/>
      <c r="URZ134" s="127"/>
      <c r="USA134" s="127"/>
      <c r="USB134" s="127"/>
      <c r="USC134" s="127"/>
      <c r="USD134" s="127"/>
      <c r="USE134" s="127"/>
      <c r="USF134" s="127"/>
      <c r="USG134" s="127"/>
      <c r="USH134" s="127"/>
      <c r="USI134" s="127"/>
      <c r="USJ134" s="127"/>
      <c r="USK134" s="127"/>
      <c r="USL134" s="127"/>
      <c r="USM134" s="127"/>
      <c r="USN134" s="127"/>
      <c r="USO134" s="127"/>
      <c r="USP134" s="127"/>
      <c r="USQ134" s="127"/>
      <c r="USR134" s="127"/>
      <c r="USS134" s="127"/>
      <c r="UST134" s="127"/>
      <c r="USU134" s="127"/>
      <c r="USV134" s="127"/>
      <c r="USW134" s="127"/>
      <c r="USX134" s="127"/>
      <c r="USY134" s="127"/>
      <c r="USZ134" s="127"/>
      <c r="UTA134" s="127"/>
      <c r="UTB134" s="127"/>
      <c r="UTC134" s="127"/>
      <c r="UTD134" s="127"/>
      <c r="UTE134" s="127"/>
      <c r="UTF134" s="127"/>
      <c r="UTG134" s="127"/>
      <c r="UTH134" s="127"/>
      <c r="UTI134" s="127"/>
      <c r="UTJ134" s="127"/>
      <c r="UTK134" s="127"/>
      <c r="UTL134" s="127"/>
      <c r="UTM134" s="127"/>
      <c r="UTN134" s="127"/>
      <c r="UTO134" s="127"/>
      <c r="UTP134" s="127"/>
      <c r="UTQ134" s="127"/>
      <c r="UTR134" s="127"/>
      <c r="UTS134" s="127"/>
      <c r="UTT134" s="127"/>
      <c r="UTU134" s="127"/>
      <c r="UTV134" s="127"/>
      <c r="UTW134" s="127"/>
      <c r="UTX134" s="127"/>
      <c r="UTY134" s="127"/>
      <c r="UTZ134" s="127"/>
      <c r="UUA134" s="127"/>
      <c r="UUB134" s="127"/>
      <c r="UUC134" s="127"/>
      <c r="UUD134" s="127"/>
      <c r="UUE134" s="127"/>
      <c r="UUF134" s="127"/>
      <c r="UUG134" s="127"/>
      <c r="UUH134" s="127"/>
      <c r="UUI134" s="127"/>
      <c r="UUJ134" s="127"/>
      <c r="UUK134" s="127"/>
      <c r="UUL134" s="127"/>
      <c r="UUM134" s="127"/>
      <c r="UUN134" s="127"/>
      <c r="UUO134" s="127"/>
      <c r="UUP134" s="127"/>
      <c r="UUQ134" s="127"/>
      <c r="UUR134" s="127"/>
      <c r="UUS134" s="127"/>
      <c r="UUT134" s="127"/>
      <c r="UUU134" s="127"/>
      <c r="UUV134" s="127"/>
      <c r="UUW134" s="127"/>
      <c r="UUX134" s="127"/>
      <c r="UUY134" s="127"/>
      <c r="UUZ134" s="127"/>
      <c r="UVA134" s="127"/>
      <c r="UVB134" s="127"/>
      <c r="UVC134" s="127"/>
      <c r="UVD134" s="127"/>
      <c r="UVE134" s="127"/>
      <c r="UVF134" s="127"/>
      <c r="UVG134" s="127"/>
      <c r="UVH134" s="127"/>
      <c r="UVI134" s="127"/>
      <c r="UVJ134" s="127"/>
      <c r="UVK134" s="127"/>
      <c r="UVL134" s="127"/>
      <c r="UVM134" s="127"/>
      <c r="UVN134" s="127"/>
      <c r="UVO134" s="127"/>
      <c r="UVP134" s="127"/>
      <c r="UVQ134" s="127"/>
      <c r="UVR134" s="127"/>
      <c r="UVS134" s="127"/>
      <c r="UVT134" s="127"/>
      <c r="UVU134" s="127"/>
      <c r="UVV134" s="127"/>
      <c r="UVW134" s="127"/>
      <c r="UVX134" s="127"/>
      <c r="UVY134" s="127"/>
      <c r="UVZ134" s="127"/>
      <c r="UWA134" s="127"/>
      <c r="UWB134" s="127"/>
      <c r="UWC134" s="127"/>
      <c r="UWD134" s="127"/>
      <c r="UWE134" s="127"/>
      <c r="UWF134" s="127"/>
      <c r="UWG134" s="127"/>
      <c r="UWH134" s="127"/>
      <c r="UWI134" s="127"/>
      <c r="UWJ134" s="127"/>
      <c r="UWK134" s="127"/>
      <c r="UWL134" s="127"/>
      <c r="UWM134" s="127"/>
      <c r="UWN134" s="127"/>
      <c r="UWO134" s="127"/>
      <c r="UWP134" s="127"/>
      <c r="UWQ134" s="127"/>
      <c r="UWR134" s="127"/>
      <c r="UWS134" s="127"/>
      <c r="UWT134" s="127"/>
      <c r="UWU134" s="127"/>
      <c r="UWV134" s="127"/>
      <c r="UWW134" s="127"/>
      <c r="UWX134" s="127"/>
      <c r="UWY134" s="127"/>
      <c r="UWZ134" s="127"/>
      <c r="UXA134" s="127"/>
      <c r="UXB134" s="127"/>
      <c r="UXC134" s="127"/>
      <c r="UXD134" s="127"/>
      <c r="UXE134" s="127"/>
      <c r="UXF134" s="127"/>
      <c r="UXG134" s="127"/>
      <c r="UXH134" s="127"/>
      <c r="UXI134" s="127"/>
      <c r="UXJ134" s="127"/>
      <c r="UXK134" s="127"/>
      <c r="UXL134" s="127"/>
      <c r="UXM134" s="127"/>
      <c r="UXN134" s="127"/>
      <c r="UXO134" s="127"/>
      <c r="UXP134" s="127"/>
      <c r="UXQ134" s="127"/>
      <c r="UXR134" s="127"/>
      <c r="UXS134" s="127"/>
      <c r="UXT134" s="127"/>
      <c r="UXU134" s="127"/>
      <c r="UXV134" s="127"/>
      <c r="UXW134" s="127"/>
      <c r="UXX134" s="127"/>
      <c r="UXY134" s="127"/>
      <c r="UXZ134" s="127"/>
      <c r="UYA134" s="127"/>
      <c r="UYB134" s="127"/>
      <c r="UYC134" s="127"/>
      <c r="UYD134" s="127"/>
      <c r="UYE134" s="127"/>
      <c r="UYF134" s="127"/>
      <c r="UYG134" s="127"/>
      <c r="UYH134" s="127"/>
      <c r="UYI134" s="127"/>
      <c r="UYJ134" s="127"/>
      <c r="UYK134" s="127"/>
      <c r="UYL134" s="127"/>
      <c r="UYM134" s="127"/>
      <c r="UYN134" s="127"/>
      <c r="UYO134" s="127"/>
      <c r="UYP134" s="127"/>
      <c r="UYQ134" s="127"/>
      <c r="UYR134" s="127"/>
      <c r="UYS134" s="127"/>
      <c r="UYT134" s="127"/>
      <c r="UYU134" s="127"/>
      <c r="UYV134" s="127"/>
      <c r="UYW134" s="127"/>
      <c r="UYX134" s="127"/>
      <c r="UYY134" s="127"/>
      <c r="UYZ134" s="127"/>
      <c r="UZA134" s="127"/>
      <c r="UZB134" s="127"/>
      <c r="UZC134" s="127"/>
      <c r="UZD134" s="127"/>
      <c r="UZE134" s="127"/>
      <c r="UZF134" s="127"/>
      <c r="UZG134" s="127"/>
      <c r="UZH134" s="127"/>
      <c r="UZI134" s="127"/>
      <c r="UZJ134" s="127"/>
      <c r="UZK134" s="127"/>
      <c r="UZL134" s="127"/>
      <c r="UZM134" s="127"/>
      <c r="UZN134" s="127"/>
      <c r="UZO134" s="127"/>
      <c r="UZP134" s="127"/>
      <c r="UZQ134" s="127"/>
      <c r="UZR134" s="127"/>
      <c r="UZS134" s="127"/>
      <c r="UZT134" s="127"/>
      <c r="UZU134" s="127"/>
      <c r="UZV134" s="127"/>
      <c r="UZW134" s="127"/>
      <c r="UZX134" s="127"/>
      <c r="UZY134" s="127"/>
      <c r="UZZ134" s="127"/>
      <c r="VAA134" s="127"/>
      <c r="VAB134" s="127"/>
      <c r="VAC134" s="127"/>
      <c r="VAD134" s="127"/>
      <c r="VAE134" s="127"/>
      <c r="VAF134" s="127"/>
      <c r="VAG134" s="127"/>
      <c r="VAH134" s="127"/>
      <c r="VAI134" s="127"/>
      <c r="VAJ134" s="127"/>
      <c r="VAK134" s="127"/>
      <c r="VAL134" s="127"/>
      <c r="VAM134" s="127"/>
      <c r="VAN134" s="127"/>
      <c r="VAO134" s="127"/>
      <c r="VAP134" s="127"/>
      <c r="VAQ134" s="127"/>
      <c r="VAR134" s="127"/>
      <c r="VAS134" s="127"/>
      <c r="VAT134" s="127"/>
      <c r="VAU134" s="127"/>
      <c r="VAV134" s="127"/>
      <c r="VAW134" s="127"/>
      <c r="VAX134" s="127"/>
      <c r="VAY134" s="127"/>
      <c r="VAZ134" s="127"/>
      <c r="VBA134" s="127"/>
      <c r="VBB134" s="127"/>
      <c r="VBC134" s="127"/>
      <c r="VBD134" s="127"/>
      <c r="VBE134" s="127"/>
      <c r="VBF134" s="127"/>
      <c r="VBG134" s="127"/>
      <c r="VBH134" s="127"/>
      <c r="VBI134" s="127"/>
      <c r="VBJ134" s="127"/>
      <c r="VBK134" s="127"/>
      <c r="VBL134" s="127"/>
      <c r="VBM134" s="127"/>
      <c r="VBN134" s="127"/>
      <c r="VBO134" s="127"/>
      <c r="VBP134" s="127"/>
      <c r="VBQ134" s="127"/>
      <c r="VBR134" s="127"/>
      <c r="VBS134" s="127"/>
      <c r="VBT134" s="127"/>
      <c r="VBU134" s="127"/>
      <c r="VBV134" s="127"/>
      <c r="VBW134" s="127"/>
      <c r="VBX134" s="127"/>
      <c r="VBY134" s="127"/>
      <c r="VBZ134" s="127"/>
      <c r="VCA134" s="127"/>
      <c r="VCB134" s="127"/>
      <c r="VCC134" s="127"/>
      <c r="VCD134" s="127"/>
      <c r="VCE134" s="127"/>
      <c r="VCF134" s="127"/>
      <c r="VCG134" s="127"/>
      <c r="VCH134" s="127"/>
      <c r="VCI134" s="127"/>
      <c r="VCJ134" s="127"/>
      <c r="VCK134" s="127"/>
      <c r="VCL134" s="127"/>
      <c r="VCM134" s="127"/>
      <c r="VCN134" s="127"/>
      <c r="VCO134" s="127"/>
      <c r="VCP134" s="127"/>
      <c r="VCQ134" s="127"/>
      <c r="VCR134" s="127"/>
      <c r="VCS134" s="127"/>
      <c r="VCT134" s="127"/>
      <c r="VCU134" s="127"/>
      <c r="VCV134" s="127"/>
      <c r="VCW134" s="127"/>
      <c r="VCX134" s="127"/>
      <c r="VCY134" s="127"/>
      <c r="VCZ134" s="127"/>
      <c r="VDA134" s="127"/>
      <c r="VDB134" s="127"/>
      <c r="VDC134" s="127"/>
      <c r="VDD134" s="127"/>
      <c r="VDE134" s="127"/>
      <c r="VDF134" s="127"/>
      <c r="VDG134" s="127"/>
      <c r="VDH134" s="127"/>
      <c r="VDI134" s="127"/>
      <c r="VDJ134" s="127"/>
      <c r="VDK134" s="127"/>
      <c r="VDL134" s="127"/>
      <c r="VDM134" s="127"/>
      <c r="VDN134" s="127"/>
      <c r="VDO134" s="127"/>
      <c r="VDP134" s="127"/>
      <c r="VDQ134" s="127"/>
      <c r="VDR134" s="127"/>
      <c r="VDS134" s="127"/>
      <c r="VDT134" s="127"/>
      <c r="VDU134" s="127"/>
      <c r="VDV134" s="127"/>
      <c r="VDW134" s="127"/>
      <c r="VDX134" s="127"/>
      <c r="VDY134" s="127"/>
      <c r="VDZ134" s="127"/>
      <c r="VEA134" s="127"/>
      <c r="VEB134" s="127"/>
      <c r="VEC134" s="127"/>
      <c r="VED134" s="127"/>
      <c r="VEE134" s="127"/>
      <c r="VEF134" s="127"/>
      <c r="VEG134" s="127"/>
      <c r="VEH134" s="127"/>
      <c r="VEI134" s="127"/>
      <c r="VEJ134" s="127"/>
      <c r="VEK134" s="127"/>
      <c r="VEL134" s="127"/>
      <c r="VEM134" s="127"/>
      <c r="VEN134" s="127"/>
      <c r="VEO134" s="127"/>
      <c r="VEP134" s="127"/>
      <c r="VEQ134" s="127"/>
      <c r="VER134" s="127"/>
      <c r="VES134" s="127"/>
      <c r="VET134" s="127"/>
      <c r="VEU134" s="127"/>
      <c r="VEV134" s="127"/>
      <c r="VEW134" s="127"/>
      <c r="VEX134" s="127"/>
      <c r="VEY134" s="127"/>
      <c r="VEZ134" s="127"/>
      <c r="VFA134" s="127"/>
      <c r="VFB134" s="127"/>
      <c r="VFC134" s="127"/>
      <c r="VFD134" s="127"/>
      <c r="VFE134" s="127"/>
      <c r="VFF134" s="127"/>
      <c r="VFG134" s="127"/>
      <c r="VFH134" s="127"/>
      <c r="VFI134" s="127"/>
      <c r="VFJ134" s="127"/>
      <c r="VFK134" s="127"/>
      <c r="VFL134" s="127"/>
      <c r="VFM134" s="127"/>
      <c r="VFN134" s="127"/>
      <c r="VFO134" s="127"/>
      <c r="VFP134" s="127"/>
      <c r="VFQ134" s="127"/>
      <c r="VFR134" s="127"/>
      <c r="VFS134" s="127"/>
      <c r="VFT134" s="127"/>
      <c r="VFU134" s="127"/>
      <c r="VFV134" s="127"/>
      <c r="VFW134" s="127"/>
      <c r="VFX134" s="127"/>
      <c r="VFY134" s="127"/>
      <c r="VFZ134" s="127"/>
      <c r="VGA134" s="127"/>
      <c r="VGB134" s="127"/>
      <c r="VGC134" s="127"/>
      <c r="VGD134" s="127"/>
      <c r="VGE134" s="127"/>
      <c r="VGF134" s="127"/>
      <c r="VGG134" s="127"/>
      <c r="VGH134" s="127"/>
      <c r="VGI134" s="127"/>
      <c r="VGJ134" s="127"/>
      <c r="VGK134" s="127"/>
      <c r="VGL134" s="127"/>
      <c r="VGM134" s="127"/>
      <c r="VGN134" s="127"/>
      <c r="VGO134" s="127"/>
      <c r="VGP134" s="127"/>
      <c r="VGQ134" s="127"/>
      <c r="VGR134" s="127"/>
      <c r="VGS134" s="127"/>
      <c r="VGT134" s="127"/>
      <c r="VGU134" s="127"/>
      <c r="VGV134" s="127"/>
      <c r="VGW134" s="127"/>
      <c r="VGX134" s="127"/>
      <c r="VGY134" s="127"/>
      <c r="VGZ134" s="127"/>
      <c r="VHA134" s="127"/>
      <c r="VHB134" s="127"/>
      <c r="VHC134" s="127"/>
      <c r="VHD134" s="127"/>
      <c r="VHE134" s="127"/>
      <c r="VHF134" s="127"/>
      <c r="VHG134" s="127"/>
      <c r="VHH134" s="127"/>
      <c r="VHI134" s="127"/>
      <c r="VHJ134" s="127"/>
      <c r="VHK134" s="127"/>
      <c r="VHL134" s="127"/>
      <c r="VHM134" s="127"/>
      <c r="VHN134" s="127"/>
      <c r="VHO134" s="127"/>
      <c r="VHP134" s="127"/>
      <c r="VHQ134" s="127"/>
      <c r="VHR134" s="127"/>
      <c r="VHS134" s="127"/>
      <c r="VHT134" s="127"/>
      <c r="VHU134" s="127"/>
      <c r="VHV134" s="127"/>
      <c r="VHW134" s="127"/>
      <c r="VHX134" s="127"/>
      <c r="VHY134" s="127"/>
      <c r="VHZ134" s="127"/>
      <c r="VIA134" s="127"/>
      <c r="VIB134" s="127"/>
      <c r="VIC134" s="127"/>
      <c r="VID134" s="127"/>
      <c r="VIE134" s="127"/>
      <c r="VIF134" s="127"/>
      <c r="VIG134" s="127"/>
      <c r="VIH134" s="127"/>
      <c r="VII134" s="127"/>
      <c r="VIJ134" s="127"/>
      <c r="VIK134" s="127"/>
      <c r="VIL134" s="127"/>
      <c r="VIM134" s="127"/>
      <c r="VIN134" s="127"/>
      <c r="VIO134" s="127"/>
      <c r="VIP134" s="127"/>
      <c r="VIQ134" s="127"/>
      <c r="VIR134" s="127"/>
      <c r="VIS134" s="127"/>
      <c r="VIT134" s="127"/>
      <c r="VIU134" s="127"/>
      <c r="VIV134" s="127"/>
      <c r="VIW134" s="127"/>
      <c r="VIX134" s="127"/>
      <c r="VIY134" s="127"/>
      <c r="VIZ134" s="127"/>
      <c r="VJA134" s="127"/>
      <c r="VJB134" s="127"/>
      <c r="VJC134" s="127"/>
      <c r="VJD134" s="127"/>
      <c r="VJE134" s="127"/>
      <c r="VJF134" s="127"/>
      <c r="VJG134" s="127"/>
      <c r="VJH134" s="127"/>
      <c r="VJI134" s="127"/>
      <c r="VJJ134" s="127"/>
      <c r="VJK134" s="127"/>
      <c r="VJL134" s="127"/>
      <c r="VJM134" s="127"/>
      <c r="VJN134" s="127"/>
      <c r="VJO134" s="127"/>
      <c r="VJP134" s="127"/>
      <c r="VJQ134" s="127"/>
      <c r="VJR134" s="127"/>
      <c r="VJS134" s="127"/>
      <c r="VJT134" s="127"/>
      <c r="VJU134" s="127"/>
      <c r="VJV134" s="127"/>
      <c r="VJW134" s="127"/>
      <c r="VJX134" s="127"/>
      <c r="VJY134" s="127"/>
      <c r="VJZ134" s="127"/>
      <c r="VKA134" s="127"/>
      <c r="VKB134" s="127"/>
      <c r="VKC134" s="127"/>
      <c r="VKD134" s="127"/>
      <c r="VKE134" s="127"/>
      <c r="VKF134" s="127"/>
      <c r="VKG134" s="127"/>
      <c r="VKH134" s="127"/>
      <c r="VKI134" s="127"/>
      <c r="VKJ134" s="127"/>
      <c r="VKK134" s="127"/>
      <c r="VKL134" s="127"/>
      <c r="VKM134" s="127"/>
      <c r="VKN134" s="127"/>
      <c r="VKO134" s="127"/>
      <c r="VKP134" s="127"/>
      <c r="VKQ134" s="127"/>
      <c r="VKR134" s="127"/>
      <c r="VKS134" s="127"/>
      <c r="VKT134" s="127"/>
      <c r="VKU134" s="127"/>
      <c r="VKV134" s="127"/>
      <c r="VKW134" s="127"/>
      <c r="VKX134" s="127"/>
      <c r="VKY134" s="127"/>
      <c r="VKZ134" s="127"/>
      <c r="VLA134" s="127"/>
      <c r="VLB134" s="127"/>
      <c r="VLC134" s="127"/>
      <c r="VLD134" s="127"/>
      <c r="VLE134" s="127"/>
      <c r="VLF134" s="127"/>
      <c r="VLG134" s="127"/>
      <c r="VLH134" s="127"/>
      <c r="VLI134" s="127"/>
      <c r="VLJ134" s="127"/>
      <c r="VLK134" s="127"/>
      <c r="VLL134" s="127"/>
      <c r="VLM134" s="127"/>
      <c r="VLN134" s="127"/>
      <c r="VLO134" s="127"/>
      <c r="VLP134" s="127"/>
      <c r="VLQ134" s="127"/>
      <c r="VLR134" s="127"/>
      <c r="VLS134" s="127"/>
      <c r="VLT134" s="127"/>
      <c r="VLU134" s="127"/>
      <c r="VLV134" s="127"/>
      <c r="VLW134" s="127"/>
      <c r="VLX134" s="127"/>
      <c r="VLY134" s="127"/>
      <c r="VLZ134" s="127"/>
      <c r="VMA134" s="127"/>
      <c r="VMB134" s="127"/>
      <c r="VMC134" s="127"/>
      <c r="VMD134" s="127"/>
      <c r="VME134" s="127"/>
      <c r="VMF134" s="127"/>
      <c r="VMG134" s="127"/>
      <c r="VMH134" s="127"/>
      <c r="VMI134" s="127"/>
      <c r="VMJ134" s="127"/>
      <c r="VMK134" s="127"/>
      <c r="VML134" s="127"/>
      <c r="VMM134" s="127"/>
      <c r="VMN134" s="127"/>
      <c r="VMO134" s="127"/>
      <c r="VMP134" s="127"/>
      <c r="VMQ134" s="127"/>
      <c r="VMR134" s="127"/>
      <c r="VMS134" s="127"/>
      <c r="VMT134" s="127"/>
      <c r="VMU134" s="127"/>
      <c r="VMV134" s="127"/>
      <c r="VMW134" s="127"/>
      <c r="VMX134" s="127"/>
      <c r="VMY134" s="127"/>
      <c r="VMZ134" s="127"/>
      <c r="VNA134" s="127"/>
      <c r="VNB134" s="127"/>
      <c r="VNC134" s="127"/>
      <c r="VND134" s="127"/>
      <c r="VNE134" s="127"/>
      <c r="VNF134" s="127"/>
      <c r="VNG134" s="127"/>
      <c r="VNH134" s="127"/>
      <c r="VNI134" s="127"/>
      <c r="VNJ134" s="127"/>
      <c r="VNK134" s="127"/>
      <c r="VNL134" s="127"/>
      <c r="VNM134" s="127"/>
      <c r="VNN134" s="127"/>
      <c r="VNO134" s="127"/>
      <c r="VNP134" s="127"/>
      <c r="VNQ134" s="127"/>
      <c r="VNR134" s="127"/>
      <c r="VNS134" s="127"/>
      <c r="VNT134" s="127"/>
      <c r="VNU134" s="127"/>
      <c r="VNV134" s="127"/>
      <c r="VNW134" s="127"/>
      <c r="VNX134" s="127"/>
      <c r="VNY134" s="127"/>
      <c r="VNZ134" s="127"/>
      <c r="VOA134" s="127"/>
      <c r="VOB134" s="127"/>
      <c r="VOC134" s="127"/>
      <c r="VOD134" s="127"/>
      <c r="VOE134" s="127"/>
      <c r="VOF134" s="127"/>
      <c r="VOG134" s="127"/>
      <c r="VOH134" s="127"/>
      <c r="VOI134" s="127"/>
      <c r="VOJ134" s="127"/>
      <c r="VOK134" s="127"/>
      <c r="VOL134" s="127"/>
      <c r="VOM134" s="127"/>
      <c r="VON134" s="127"/>
      <c r="VOO134" s="127"/>
      <c r="VOP134" s="127"/>
      <c r="VOQ134" s="127"/>
      <c r="VOR134" s="127"/>
      <c r="VOS134" s="127"/>
      <c r="VOT134" s="127"/>
      <c r="VOU134" s="127"/>
      <c r="VOV134" s="127"/>
      <c r="VOW134" s="127"/>
      <c r="VOX134" s="127"/>
      <c r="VOY134" s="127"/>
      <c r="VOZ134" s="127"/>
      <c r="VPA134" s="127"/>
      <c r="VPB134" s="127"/>
      <c r="VPC134" s="127"/>
      <c r="VPD134" s="127"/>
      <c r="VPE134" s="127"/>
      <c r="VPF134" s="127"/>
      <c r="VPG134" s="127"/>
      <c r="VPH134" s="127"/>
      <c r="VPI134" s="127"/>
      <c r="VPJ134" s="127"/>
      <c r="VPK134" s="127"/>
      <c r="VPL134" s="127"/>
      <c r="VPM134" s="127"/>
      <c r="VPN134" s="127"/>
      <c r="VPO134" s="127"/>
      <c r="VPP134" s="127"/>
      <c r="VPQ134" s="127"/>
      <c r="VPR134" s="127"/>
      <c r="VPS134" s="127"/>
      <c r="VPT134" s="127"/>
      <c r="VPU134" s="127"/>
      <c r="VPV134" s="127"/>
      <c r="VPW134" s="127"/>
      <c r="VPX134" s="127"/>
      <c r="VPY134" s="127"/>
      <c r="VPZ134" s="127"/>
      <c r="VQA134" s="127"/>
      <c r="VQB134" s="127"/>
      <c r="VQC134" s="127"/>
      <c r="VQD134" s="127"/>
      <c r="VQE134" s="127"/>
      <c r="VQF134" s="127"/>
      <c r="VQG134" s="127"/>
      <c r="VQH134" s="127"/>
      <c r="VQI134" s="127"/>
      <c r="VQJ134" s="127"/>
      <c r="VQK134" s="127"/>
      <c r="VQL134" s="127"/>
      <c r="VQM134" s="127"/>
      <c r="VQN134" s="127"/>
      <c r="VQO134" s="127"/>
      <c r="VQP134" s="127"/>
      <c r="VQQ134" s="127"/>
      <c r="VQR134" s="127"/>
      <c r="VQS134" s="127"/>
      <c r="VQT134" s="127"/>
      <c r="VQU134" s="127"/>
      <c r="VQV134" s="127"/>
      <c r="VQW134" s="127"/>
      <c r="VQX134" s="127"/>
      <c r="VQY134" s="127"/>
      <c r="VQZ134" s="127"/>
      <c r="VRA134" s="127"/>
      <c r="VRB134" s="127"/>
      <c r="VRC134" s="127"/>
      <c r="VRD134" s="127"/>
      <c r="VRE134" s="127"/>
      <c r="VRF134" s="127"/>
      <c r="VRG134" s="127"/>
      <c r="VRH134" s="127"/>
      <c r="VRI134" s="127"/>
      <c r="VRJ134" s="127"/>
      <c r="VRK134" s="127"/>
      <c r="VRL134" s="127"/>
      <c r="VRM134" s="127"/>
      <c r="VRN134" s="127"/>
      <c r="VRO134" s="127"/>
      <c r="VRP134" s="127"/>
      <c r="VRQ134" s="127"/>
      <c r="VRR134" s="127"/>
      <c r="VRS134" s="127"/>
      <c r="VRT134" s="127"/>
      <c r="VRU134" s="127"/>
      <c r="VRV134" s="127"/>
      <c r="VRW134" s="127"/>
      <c r="VRX134" s="127"/>
      <c r="VRY134" s="127"/>
      <c r="VRZ134" s="127"/>
      <c r="VSA134" s="127"/>
      <c r="VSB134" s="127"/>
      <c r="VSC134" s="127"/>
      <c r="VSD134" s="127"/>
      <c r="VSE134" s="127"/>
      <c r="VSF134" s="127"/>
      <c r="VSG134" s="127"/>
      <c r="VSH134" s="127"/>
      <c r="VSI134" s="127"/>
      <c r="VSJ134" s="127"/>
      <c r="VSK134" s="127"/>
      <c r="VSL134" s="127"/>
      <c r="VSM134" s="127"/>
      <c r="VSN134" s="127"/>
      <c r="VSO134" s="127"/>
      <c r="VSP134" s="127"/>
      <c r="VSQ134" s="127"/>
      <c r="VSR134" s="127"/>
      <c r="VSS134" s="127"/>
      <c r="VST134" s="127"/>
      <c r="VSU134" s="127"/>
      <c r="VSV134" s="127"/>
      <c r="VSW134" s="127"/>
      <c r="VSX134" s="127"/>
      <c r="VSY134" s="127"/>
      <c r="VSZ134" s="127"/>
      <c r="VTA134" s="127"/>
      <c r="VTB134" s="127"/>
      <c r="VTC134" s="127"/>
      <c r="VTD134" s="127"/>
      <c r="VTE134" s="127"/>
      <c r="VTF134" s="127"/>
      <c r="VTG134" s="127"/>
      <c r="VTH134" s="127"/>
      <c r="VTI134" s="127"/>
      <c r="VTJ134" s="127"/>
      <c r="VTK134" s="127"/>
      <c r="VTL134" s="127"/>
      <c r="VTM134" s="127"/>
      <c r="VTN134" s="127"/>
      <c r="VTO134" s="127"/>
      <c r="VTP134" s="127"/>
      <c r="VTQ134" s="127"/>
      <c r="VTR134" s="127"/>
      <c r="VTS134" s="127"/>
      <c r="VTT134" s="127"/>
      <c r="VTU134" s="127"/>
      <c r="VTV134" s="127"/>
      <c r="VTW134" s="127"/>
      <c r="VTX134" s="127"/>
      <c r="VTY134" s="127"/>
      <c r="VTZ134" s="127"/>
      <c r="VUA134" s="127"/>
      <c r="VUB134" s="127"/>
      <c r="VUC134" s="127"/>
      <c r="VUD134" s="127"/>
      <c r="VUE134" s="127"/>
      <c r="VUF134" s="127"/>
      <c r="VUG134" s="127"/>
      <c r="VUH134" s="127"/>
      <c r="VUI134" s="127"/>
      <c r="VUJ134" s="127"/>
      <c r="VUK134" s="127"/>
      <c r="VUL134" s="127"/>
      <c r="VUM134" s="127"/>
      <c r="VUN134" s="127"/>
      <c r="VUO134" s="127"/>
      <c r="VUP134" s="127"/>
      <c r="VUQ134" s="127"/>
      <c r="VUR134" s="127"/>
      <c r="VUS134" s="127"/>
      <c r="VUT134" s="127"/>
      <c r="VUU134" s="127"/>
      <c r="VUV134" s="127"/>
      <c r="VUW134" s="127"/>
      <c r="VUX134" s="127"/>
      <c r="VUY134" s="127"/>
      <c r="VUZ134" s="127"/>
      <c r="VVA134" s="127"/>
      <c r="VVB134" s="127"/>
      <c r="VVC134" s="127"/>
      <c r="VVD134" s="127"/>
      <c r="VVE134" s="127"/>
      <c r="VVF134" s="127"/>
      <c r="VVG134" s="127"/>
      <c r="VVH134" s="127"/>
      <c r="VVI134" s="127"/>
      <c r="VVJ134" s="127"/>
      <c r="VVK134" s="127"/>
      <c r="VVL134" s="127"/>
      <c r="VVM134" s="127"/>
      <c r="VVN134" s="127"/>
      <c r="VVO134" s="127"/>
      <c r="VVP134" s="127"/>
      <c r="VVQ134" s="127"/>
      <c r="VVR134" s="127"/>
      <c r="VVS134" s="127"/>
      <c r="VVT134" s="127"/>
      <c r="VVU134" s="127"/>
      <c r="VVV134" s="127"/>
      <c r="VVW134" s="127"/>
      <c r="VVX134" s="127"/>
      <c r="VVY134" s="127"/>
      <c r="VVZ134" s="127"/>
      <c r="VWA134" s="127"/>
      <c r="VWB134" s="127"/>
      <c r="VWC134" s="127"/>
      <c r="VWD134" s="127"/>
      <c r="VWE134" s="127"/>
      <c r="VWF134" s="127"/>
      <c r="VWG134" s="127"/>
      <c r="VWH134" s="127"/>
      <c r="VWI134" s="127"/>
      <c r="VWJ134" s="127"/>
      <c r="VWK134" s="127"/>
      <c r="VWL134" s="127"/>
      <c r="VWM134" s="127"/>
      <c r="VWN134" s="127"/>
      <c r="VWO134" s="127"/>
      <c r="VWP134" s="127"/>
      <c r="VWQ134" s="127"/>
      <c r="VWR134" s="127"/>
      <c r="VWS134" s="127"/>
      <c r="VWT134" s="127"/>
      <c r="VWU134" s="127"/>
      <c r="VWV134" s="127"/>
      <c r="VWW134" s="127"/>
      <c r="VWX134" s="127"/>
      <c r="VWY134" s="127"/>
      <c r="VWZ134" s="127"/>
      <c r="VXA134" s="127"/>
      <c r="VXB134" s="127"/>
      <c r="VXC134" s="127"/>
      <c r="VXD134" s="127"/>
      <c r="VXE134" s="127"/>
      <c r="VXF134" s="127"/>
      <c r="VXG134" s="127"/>
      <c r="VXH134" s="127"/>
      <c r="VXI134" s="127"/>
      <c r="VXJ134" s="127"/>
      <c r="VXK134" s="127"/>
      <c r="VXL134" s="127"/>
      <c r="VXM134" s="127"/>
      <c r="VXN134" s="127"/>
      <c r="VXO134" s="127"/>
      <c r="VXP134" s="127"/>
      <c r="VXQ134" s="127"/>
      <c r="VXR134" s="127"/>
      <c r="VXS134" s="127"/>
      <c r="VXT134" s="127"/>
      <c r="VXU134" s="127"/>
      <c r="VXV134" s="127"/>
      <c r="VXW134" s="127"/>
      <c r="VXX134" s="127"/>
      <c r="VXY134" s="127"/>
      <c r="VXZ134" s="127"/>
      <c r="VYA134" s="127"/>
      <c r="VYB134" s="127"/>
      <c r="VYC134" s="127"/>
      <c r="VYD134" s="127"/>
      <c r="VYE134" s="127"/>
      <c r="VYF134" s="127"/>
      <c r="VYG134" s="127"/>
      <c r="VYH134" s="127"/>
      <c r="VYI134" s="127"/>
      <c r="VYJ134" s="127"/>
      <c r="VYK134" s="127"/>
      <c r="VYL134" s="127"/>
      <c r="VYM134" s="127"/>
      <c r="VYN134" s="127"/>
      <c r="VYO134" s="127"/>
      <c r="VYP134" s="127"/>
      <c r="VYQ134" s="127"/>
      <c r="VYR134" s="127"/>
      <c r="VYS134" s="127"/>
      <c r="VYT134" s="127"/>
      <c r="VYU134" s="127"/>
      <c r="VYV134" s="127"/>
      <c r="VYW134" s="127"/>
      <c r="VYX134" s="127"/>
      <c r="VYY134" s="127"/>
      <c r="VYZ134" s="127"/>
      <c r="VZA134" s="127"/>
      <c r="VZB134" s="127"/>
      <c r="VZC134" s="127"/>
      <c r="VZD134" s="127"/>
      <c r="VZE134" s="127"/>
      <c r="VZF134" s="127"/>
      <c r="VZG134" s="127"/>
      <c r="VZH134" s="127"/>
      <c r="VZI134" s="127"/>
      <c r="VZJ134" s="127"/>
      <c r="VZK134" s="127"/>
      <c r="VZL134" s="127"/>
      <c r="VZM134" s="127"/>
      <c r="VZN134" s="127"/>
      <c r="VZO134" s="127"/>
      <c r="VZP134" s="127"/>
      <c r="VZQ134" s="127"/>
      <c r="VZR134" s="127"/>
      <c r="VZS134" s="127"/>
      <c r="VZT134" s="127"/>
      <c r="VZU134" s="127"/>
      <c r="VZV134" s="127"/>
      <c r="VZW134" s="127"/>
      <c r="VZX134" s="127"/>
      <c r="VZY134" s="127"/>
      <c r="VZZ134" s="127"/>
      <c r="WAA134" s="127"/>
      <c r="WAB134" s="127"/>
      <c r="WAC134" s="127"/>
      <c r="WAD134" s="127"/>
      <c r="WAE134" s="127"/>
      <c r="WAF134" s="127"/>
      <c r="WAG134" s="127"/>
      <c r="WAH134" s="127"/>
      <c r="WAI134" s="127"/>
      <c r="WAJ134" s="127"/>
      <c r="WAK134" s="127"/>
      <c r="WAL134" s="127"/>
      <c r="WAM134" s="127"/>
      <c r="WAN134" s="127"/>
      <c r="WAO134" s="127"/>
      <c r="WAP134" s="127"/>
      <c r="WAQ134" s="127"/>
      <c r="WAR134" s="127"/>
      <c r="WAS134" s="127"/>
      <c r="WAT134" s="127"/>
      <c r="WAU134" s="127"/>
      <c r="WAV134" s="127"/>
      <c r="WAW134" s="127"/>
      <c r="WAX134" s="127"/>
      <c r="WAY134" s="127"/>
      <c r="WAZ134" s="127"/>
      <c r="WBA134" s="127"/>
      <c r="WBB134" s="127"/>
      <c r="WBC134" s="127"/>
      <c r="WBD134" s="127"/>
      <c r="WBE134" s="127"/>
      <c r="WBF134" s="127"/>
      <c r="WBG134" s="127"/>
      <c r="WBH134" s="127"/>
      <c r="WBI134" s="127"/>
      <c r="WBJ134" s="127"/>
      <c r="WBK134" s="127"/>
      <c r="WBL134" s="127"/>
      <c r="WBM134" s="127"/>
      <c r="WBN134" s="127"/>
      <c r="WBO134" s="127"/>
      <c r="WBP134" s="127"/>
      <c r="WBQ134" s="127"/>
      <c r="WBR134" s="127"/>
      <c r="WBS134" s="127"/>
      <c r="WBT134" s="127"/>
      <c r="WBU134" s="127"/>
      <c r="WBV134" s="127"/>
      <c r="WBW134" s="127"/>
      <c r="WBX134" s="127"/>
      <c r="WBY134" s="127"/>
      <c r="WBZ134" s="127"/>
      <c r="WCA134" s="127"/>
      <c r="WCB134" s="127"/>
      <c r="WCC134" s="127"/>
      <c r="WCD134" s="127"/>
      <c r="WCE134" s="127"/>
      <c r="WCF134" s="127"/>
      <c r="WCG134" s="127"/>
      <c r="WCH134" s="127"/>
      <c r="WCI134" s="127"/>
      <c r="WCJ134" s="127"/>
      <c r="WCK134" s="127"/>
      <c r="WCL134" s="127"/>
      <c r="WCM134" s="127"/>
      <c r="WCN134" s="127"/>
      <c r="WCO134" s="127"/>
      <c r="WCP134" s="127"/>
      <c r="WCQ134" s="127"/>
      <c r="WCR134" s="127"/>
      <c r="WCS134" s="127"/>
      <c r="WCT134" s="127"/>
      <c r="WCU134" s="127"/>
      <c r="WCV134" s="127"/>
      <c r="WCW134" s="127"/>
      <c r="WCX134" s="127"/>
      <c r="WCY134" s="127"/>
      <c r="WCZ134" s="127"/>
      <c r="WDA134" s="127"/>
      <c r="WDB134" s="127"/>
      <c r="WDC134" s="127"/>
      <c r="WDD134" s="127"/>
      <c r="WDE134" s="127"/>
      <c r="WDF134" s="127"/>
      <c r="WDG134" s="127"/>
      <c r="WDH134" s="127"/>
      <c r="WDI134" s="127"/>
      <c r="WDJ134" s="127"/>
      <c r="WDK134" s="127"/>
      <c r="WDL134" s="127"/>
      <c r="WDM134" s="127"/>
      <c r="WDN134" s="127"/>
      <c r="WDO134" s="127"/>
      <c r="WDP134" s="127"/>
      <c r="WDQ134" s="127"/>
      <c r="WDR134" s="127"/>
      <c r="WDS134" s="127"/>
      <c r="WDT134" s="127"/>
      <c r="WDU134" s="127"/>
      <c r="WDV134" s="127"/>
      <c r="WDW134" s="127"/>
      <c r="WDX134" s="127"/>
      <c r="WDY134" s="127"/>
      <c r="WDZ134" s="127"/>
      <c r="WEA134" s="127"/>
      <c r="WEB134" s="127"/>
      <c r="WEC134" s="127"/>
      <c r="WED134" s="127"/>
      <c r="WEE134" s="127"/>
      <c r="WEF134" s="127"/>
      <c r="WEG134" s="127"/>
      <c r="WEH134" s="127"/>
      <c r="WEI134" s="127"/>
      <c r="WEJ134" s="127"/>
      <c r="WEK134" s="127"/>
      <c r="WEL134" s="127"/>
      <c r="WEM134" s="127"/>
      <c r="WEN134" s="127"/>
      <c r="WEO134" s="127"/>
      <c r="WEP134" s="127"/>
      <c r="WEQ134" s="127"/>
      <c r="WER134" s="127"/>
      <c r="WES134" s="127"/>
      <c r="WET134" s="127"/>
      <c r="WEU134" s="127"/>
      <c r="WEV134" s="127"/>
      <c r="WEW134" s="127"/>
      <c r="WEX134" s="127"/>
      <c r="WEY134" s="127"/>
      <c r="WEZ134" s="127"/>
      <c r="WFA134" s="127"/>
      <c r="WFB134" s="127"/>
      <c r="WFC134" s="127"/>
      <c r="WFD134" s="127"/>
      <c r="WFE134" s="127"/>
      <c r="WFF134" s="127"/>
      <c r="WFG134" s="127"/>
      <c r="WFH134" s="127"/>
      <c r="WFI134" s="127"/>
      <c r="WFJ134" s="127"/>
      <c r="WFK134" s="127"/>
      <c r="WFL134" s="127"/>
      <c r="WFM134" s="127"/>
      <c r="WFN134" s="127"/>
      <c r="WFO134" s="127"/>
      <c r="WFP134" s="127"/>
      <c r="WFQ134" s="127"/>
      <c r="WFR134" s="127"/>
      <c r="WFS134" s="127"/>
      <c r="WFT134" s="127"/>
      <c r="WFU134" s="127"/>
      <c r="WFV134" s="127"/>
      <c r="WFW134" s="127"/>
      <c r="WFX134" s="127"/>
      <c r="WFY134" s="127"/>
      <c r="WFZ134" s="127"/>
      <c r="WGA134" s="127"/>
      <c r="WGB134" s="127"/>
      <c r="WGC134" s="127"/>
      <c r="WGD134" s="127"/>
      <c r="WGE134" s="127"/>
      <c r="WGF134" s="127"/>
      <c r="WGG134" s="127"/>
      <c r="WGH134" s="127"/>
      <c r="WGI134" s="127"/>
      <c r="WGJ134" s="127"/>
      <c r="WGK134" s="127"/>
      <c r="WGL134" s="127"/>
      <c r="WGM134" s="127"/>
      <c r="WGN134" s="127"/>
      <c r="WGO134" s="127"/>
      <c r="WGP134" s="127"/>
      <c r="WGQ134" s="127"/>
      <c r="WGR134" s="127"/>
      <c r="WGS134" s="127"/>
      <c r="WGT134" s="127"/>
      <c r="WGU134" s="127"/>
      <c r="WGV134" s="127"/>
      <c r="WGW134" s="127"/>
      <c r="WGX134" s="127"/>
      <c r="WGY134" s="127"/>
      <c r="WGZ134" s="127"/>
      <c r="WHA134" s="127"/>
      <c r="WHB134" s="127"/>
      <c r="WHC134" s="127"/>
      <c r="WHD134" s="127"/>
      <c r="WHE134" s="127"/>
      <c r="WHF134" s="127"/>
      <c r="WHG134" s="127"/>
      <c r="WHH134" s="127"/>
      <c r="WHI134" s="127"/>
      <c r="WHJ134" s="127"/>
      <c r="WHK134" s="127"/>
      <c r="WHL134" s="127"/>
      <c r="WHM134" s="127"/>
      <c r="WHN134" s="127"/>
      <c r="WHO134" s="127"/>
      <c r="WHP134" s="127"/>
      <c r="WHQ134" s="127"/>
      <c r="WHR134" s="127"/>
      <c r="WHS134" s="127"/>
      <c r="WHT134" s="127"/>
      <c r="WHU134" s="127"/>
      <c r="WHV134" s="127"/>
      <c r="WHW134" s="127"/>
      <c r="WHX134" s="127"/>
      <c r="WHY134" s="127"/>
      <c r="WHZ134" s="127"/>
      <c r="WIA134" s="127"/>
      <c r="WIB134" s="127"/>
      <c r="WIC134" s="127"/>
      <c r="WID134" s="127"/>
      <c r="WIE134" s="127"/>
      <c r="WIF134" s="127"/>
      <c r="WIG134" s="127"/>
      <c r="WIH134" s="127"/>
      <c r="WII134" s="127"/>
      <c r="WIJ134" s="127"/>
      <c r="WIK134" s="127"/>
      <c r="WIL134" s="127"/>
      <c r="WIM134" s="127"/>
      <c r="WIN134" s="127"/>
      <c r="WIO134" s="127"/>
      <c r="WIP134" s="127"/>
      <c r="WIQ134" s="127"/>
      <c r="WIR134" s="127"/>
      <c r="WIS134" s="127"/>
      <c r="WIT134" s="127"/>
      <c r="WIU134" s="127"/>
      <c r="WIV134" s="127"/>
      <c r="WIW134" s="127"/>
      <c r="WIX134" s="127"/>
      <c r="WIY134" s="127"/>
      <c r="WIZ134" s="127"/>
      <c r="WJA134" s="127"/>
      <c r="WJB134" s="127"/>
      <c r="WJC134" s="127"/>
      <c r="WJD134" s="127"/>
      <c r="WJE134" s="127"/>
      <c r="WJF134" s="127"/>
      <c r="WJG134" s="127"/>
      <c r="WJH134" s="127"/>
      <c r="WJI134" s="127"/>
      <c r="WJJ134" s="127"/>
      <c r="WJK134" s="127"/>
      <c r="WJL134" s="127"/>
      <c r="WJM134" s="127"/>
      <c r="WJN134" s="127"/>
      <c r="WJO134" s="127"/>
      <c r="WJP134" s="127"/>
      <c r="WJQ134" s="127"/>
      <c r="WJR134" s="127"/>
      <c r="WJS134" s="127"/>
      <c r="WJT134" s="127"/>
      <c r="WJU134" s="127"/>
      <c r="WJV134" s="127"/>
      <c r="WJW134" s="127"/>
      <c r="WJX134" s="127"/>
      <c r="WJY134" s="127"/>
      <c r="WJZ134" s="127"/>
      <c r="WKA134" s="127"/>
      <c r="WKB134" s="127"/>
      <c r="WKC134" s="127"/>
      <c r="WKD134" s="127"/>
      <c r="WKE134" s="127"/>
      <c r="WKF134" s="127"/>
      <c r="WKG134" s="127"/>
      <c r="WKH134" s="127"/>
      <c r="WKI134" s="127"/>
      <c r="WKJ134" s="127"/>
      <c r="WKK134" s="127"/>
      <c r="WKL134" s="127"/>
      <c r="WKM134" s="127"/>
      <c r="WKN134" s="127"/>
      <c r="WKO134" s="127"/>
      <c r="WKP134" s="127"/>
      <c r="WKQ134" s="127"/>
      <c r="WKR134" s="127"/>
      <c r="WKS134" s="127"/>
      <c r="WKT134" s="127"/>
      <c r="WKU134" s="127"/>
      <c r="WKV134" s="127"/>
      <c r="WKW134" s="127"/>
      <c r="WKX134" s="127"/>
      <c r="WKY134" s="127"/>
      <c r="WKZ134" s="127"/>
      <c r="WLA134" s="127"/>
      <c r="WLB134" s="127"/>
      <c r="WLC134" s="127"/>
      <c r="WLD134" s="127"/>
      <c r="WLE134" s="127"/>
      <c r="WLF134" s="127"/>
      <c r="WLG134" s="127"/>
      <c r="WLH134" s="127"/>
      <c r="WLI134" s="127"/>
      <c r="WLJ134" s="127"/>
      <c r="WLK134" s="127"/>
      <c r="WLL134" s="127"/>
      <c r="WLM134" s="127"/>
      <c r="WLN134" s="127"/>
      <c r="WLO134" s="127"/>
      <c r="WLP134" s="127"/>
      <c r="WLQ134" s="127"/>
      <c r="WLR134" s="127"/>
      <c r="WLS134" s="127"/>
      <c r="WLT134" s="127"/>
      <c r="WLU134" s="127"/>
      <c r="WLV134" s="127"/>
      <c r="WLW134" s="127"/>
      <c r="WLX134" s="127"/>
      <c r="WLY134" s="127"/>
      <c r="WLZ134" s="127"/>
      <c r="WMA134" s="127"/>
      <c r="WMB134" s="127"/>
      <c r="WMC134" s="127"/>
      <c r="WMD134" s="127"/>
      <c r="WME134" s="127"/>
      <c r="WMF134" s="127"/>
      <c r="WMG134" s="127"/>
      <c r="WMH134" s="127"/>
      <c r="WMI134" s="127"/>
      <c r="WMJ134" s="127"/>
      <c r="WMK134" s="127"/>
      <c r="WML134" s="127"/>
      <c r="WMM134" s="127"/>
      <c r="WMN134" s="127"/>
      <c r="WMO134" s="127"/>
      <c r="WMP134" s="127"/>
      <c r="WMQ134" s="127"/>
      <c r="WMR134" s="127"/>
      <c r="WMS134" s="127"/>
      <c r="WMT134" s="127"/>
      <c r="WMU134" s="127"/>
      <c r="WMV134" s="127"/>
      <c r="WMW134" s="127"/>
      <c r="WMX134" s="127"/>
      <c r="WMY134" s="127"/>
      <c r="WMZ134" s="127"/>
      <c r="WNA134" s="127"/>
      <c r="WNB134" s="127"/>
      <c r="WNC134" s="127"/>
      <c r="WND134" s="127"/>
      <c r="WNE134" s="127"/>
      <c r="WNF134" s="127"/>
      <c r="WNG134" s="127"/>
      <c r="WNH134" s="127"/>
      <c r="WNI134" s="127"/>
      <c r="WNJ134" s="127"/>
      <c r="WNK134" s="127"/>
      <c r="WNL134" s="127"/>
      <c r="WNM134" s="127"/>
      <c r="WNN134" s="127"/>
      <c r="WNO134" s="127"/>
      <c r="WNP134" s="127"/>
      <c r="WNQ134" s="127"/>
      <c r="WNR134" s="127"/>
      <c r="WNS134" s="127"/>
      <c r="WNT134" s="127"/>
      <c r="WNU134" s="127"/>
      <c r="WNV134" s="127"/>
      <c r="WNW134" s="127"/>
      <c r="WNX134" s="127"/>
      <c r="WNY134" s="127"/>
      <c r="WNZ134" s="127"/>
      <c r="WOA134" s="127"/>
      <c r="WOB134" s="127"/>
      <c r="WOC134" s="127"/>
      <c r="WOD134" s="127"/>
      <c r="WOE134" s="127"/>
      <c r="WOF134" s="127"/>
      <c r="WOG134" s="127"/>
      <c r="WOH134" s="127"/>
      <c r="WOI134" s="127"/>
      <c r="WOJ134" s="127"/>
      <c r="WOK134" s="127"/>
      <c r="WOL134" s="127"/>
      <c r="WOM134" s="127"/>
      <c r="WON134" s="127"/>
      <c r="WOO134" s="127"/>
      <c r="WOP134" s="127"/>
      <c r="WOQ134" s="127"/>
      <c r="WOR134" s="127"/>
      <c r="WOS134" s="127"/>
      <c r="WOT134" s="127"/>
      <c r="WOU134" s="127"/>
      <c r="WOV134" s="127"/>
      <c r="WOW134" s="127"/>
      <c r="WOX134" s="127"/>
      <c r="WOY134" s="127"/>
      <c r="WOZ134" s="127"/>
      <c r="WPA134" s="127"/>
      <c r="WPB134" s="127"/>
      <c r="WPC134" s="127"/>
      <c r="WPD134" s="127"/>
      <c r="WPE134" s="127"/>
      <c r="WPF134" s="127"/>
      <c r="WPG134" s="127"/>
      <c r="WPH134" s="127"/>
      <c r="WPI134" s="127"/>
      <c r="WPJ134" s="127"/>
      <c r="WPK134" s="127"/>
      <c r="WPL134" s="127"/>
      <c r="WPM134" s="127"/>
      <c r="WPN134" s="127"/>
      <c r="WPO134" s="127"/>
      <c r="WPP134" s="127"/>
      <c r="WPQ134" s="127"/>
      <c r="WPR134" s="127"/>
      <c r="WPS134" s="127"/>
      <c r="WPT134" s="127"/>
      <c r="WPU134" s="127"/>
      <c r="WPV134" s="127"/>
      <c r="WPW134" s="127"/>
      <c r="WPX134" s="127"/>
      <c r="WPY134" s="127"/>
      <c r="WPZ134" s="127"/>
      <c r="WQA134" s="127"/>
      <c r="WQB134" s="127"/>
      <c r="WQC134" s="127"/>
      <c r="WQD134" s="127"/>
      <c r="WQE134" s="127"/>
      <c r="WQF134" s="127"/>
      <c r="WQG134" s="127"/>
      <c r="WQH134" s="127"/>
      <c r="WQI134" s="127"/>
      <c r="WQJ134" s="127"/>
      <c r="WQK134" s="127"/>
      <c r="WQL134" s="127"/>
      <c r="WQM134" s="127"/>
      <c r="WQN134" s="127"/>
      <c r="WQO134" s="127"/>
      <c r="WQP134" s="127"/>
      <c r="WQQ134" s="127"/>
      <c r="WQR134" s="127"/>
      <c r="WQS134" s="127"/>
      <c r="WQT134" s="127"/>
      <c r="WQU134" s="127"/>
      <c r="WQV134" s="127"/>
      <c r="WQW134" s="127"/>
      <c r="WQX134" s="127"/>
      <c r="WQY134" s="127"/>
      <c r="WQZ134" s="127"/>
      <c r="WRA134" s="127"/>
      <c r="WRB134" s="127"/>
      <c r="WRC134" s="127"/>
      <c r="WRD134" s="127"/>
      <c r="WRE134" s="127"/>
      <c r="WRF134" s="127"/>
      <c r="WRG134" s="127"/>
      <c r="WRH134" s="127"/>
      <c r="WRI134" s="127"/>
      <c r="WRJ134" s="127"/>
      <c r="WRK134" s="127"/>
      <c r="WRL134" s="127"/>
      <c r="WRM134" s="127"/>
      <c r="WRN134" s="127"/>
      <c r="WRO134" s="127"/>
      <c r="WRP134" s="127"/>
      <c r="WRQ134" s="127"/>
      <c r="WRR134" s="127"/>
      <c r="WRS134" s="127"/>
      <c r="WRT134" s="127"/>
      <c r="WRU134" s="127"/>
      <c r="WRV134" s="127"/>
      <c r="WRW134" s="127"/>
      <c r="WRX134" s="127"/>
      <c r="WRY134" s="127"/>
      <c r="WRZ134" s="127"/>
      <c r="WSA134" s="127"/>
      <c r="WSB134" s="127"/>
      <c r="WSC134" s="127"/>
      <c r="WSD134" s="127"/>
      <c r="WSE134" s="127"/>
      <c r="WSF134" s="127"/>
      <c r="WSG134" s="127"/>
      <c r="WSH134" s="127"/>
      <c r="WSI134" s="127"/>
      <c r="WSJ134" s="127"/>
      <c r="WSK134" s="127"/>
      <c r="WSL134" s="127"/>
      <c r="WSM134" s="127"/>
      <c r="WSN134" s="127"/>
      <c r="WSO134" s="127"/>
      <c r="WSP134" s="127"/>
      <c r="WSQ134" s="127"/>
      <c r="WSR134" s="127"/>
      <c r="WSS134" s="127"/>
      <c r="WST134" s="127"/>
      <c r="WSU134" s="127"/>
      <c r="WSV134" s="127"/>
      <c r="WSW134" s="127"/>
      <c r="WSX134" s="127"/>
      <c r="WSY134" s="127"/>
      <c r="WSZ134" s="127"/>
      <c r="WTA134" s="127"/>
      <c r="WTB134" s="127"/>
      <c r="WTC134" s="127"/>
      <c r="WTD134" s="127"/>
      <c r="WTE134" s="127"/>
      <c r="WTF134" s="127"/>
      <c r="WTG134" s="127"/>
      <c r="WTH134" s="127"/>
      <c r="WTI134" s="127"/>
      <c r="WTJ134" s="127"/>
      <c r="WTK134" s="127"/>
      <c r="WTL134" s="127"/>
      <c r="WTM134" s="127"/>
      <c r="WTN134" s="127"/>
      <c r="WTO134" s="127"/>
      <c r="WTP134" s="127"/>
      <c r="WTQ134" s="127"/>
      <c r="WTR134" s="127"/>
      <c r="WTS134" s="127"/>
      <c r="WTT134" s="127"/>
      <c r="WTU134" s="127"/>
      <c r="WTV134" s="127"/>
      <c r="WTW134" s="127"/>
      <c r="WTX134" s="127"/>
      <c r="WTY134" s="127"/>
      <c r="WTZ134" s="127"/>
      <c r="WUA134" s="127"/>
      <c r="WUB134" s="127"/>
      <c r="WUC134" s="127"/>
      <c r="WUD134" s="127"/>
      <c r="WUE134" s="127"/>
      <c r="WUF134" s="127"/>
      <c r="WUG134" s="127"/>
      <c r="WUH134" s="127"/>
      <c r="WUI134" s="127"/>
      <c r="WUJ134" s="127"/>
      <c r="WUK134" s="127"/>
      <c r="WUL134" s="127"/>
      <c r="WUM134" s="127"/>
      <c r="WUN134" s="127"/>
      <c r="WUO134" s="127"/>
      <c r="WUP134" s="127"/>
      <c r="WUQ134" s="127"/>
      <c r="WUR134" s="127"/>
      <c r="WUS134" s="127"/>
      <c r="WUT134" s="127"/>
      <c r="WUU134" s="127"/>
      <c r="WUV134" s="127"/>
      <c r="WUW134" s="127"/>
      <c r="WUX134" s="127"/>
      <c r="WUY134" s="127"/>
      <c r="WUZ134" s="127"/>
      <c r="WVA134" s="127"/>
      <c r="WVB134" s="127"/>
      <c r="WVC134" s="127"/>
      <c r="WVD134" s="127"/>
      <c r="WVE134" s="127"/>
      <c r="WVF134" s="127"/>
      <c r="WVG134" s="127"/>
      <c r="WVH134" s="127"/>
      <c r="WVI134" s="127"/>
      <c r="WVJ134" s="127"/>
      <c r="WVK134" s="127"/>
      <c r="WVL134" s="127"/>
      <c r="WVM134" s="127"/>
      <c r="WVN134" s="127"/>
      <c r="WVO134" s="127"/>
      <c r="WVP134" s="127"/>
      <c r="WVQ134" s="127"/>
      <c r="WVR134" s="127"/>
      <c r="WVS134" s="127"/>
      <c r="WVT134" s="127"/>
      <c r="WVU134" s="127"/>
      <c r="WVV134" s="127"/>
      <c r="WVW134" s="127"/>
      <c r="WVX134" s="127"/>
      <c r="WVY134" s="127"/>
    </row>
    <row r="135" spans="1:16145" s="126" customFormat="1">
      <c r="A135" s="121"/>
      <c r="B135" s="122"/>
      <c r="C135" s="122">
        <f t="shared" ref="C135:E135" si="3">SUM(C69:C73)</f>
        <v>0</v>
      </c>
      <c r="D135" s="122">
        <f t="shared" si="3"/>
        <v>0</v>
      </c>
      <c r="E135" s="122">
        <f t="shared" si="3"/>
        <v>0</v>
      </c>
      <c r="G135" s="121"/>
      <c r="I135" s="121"/>
      <c r="J135" s="121"/>
      <c r="K135" s="121"/>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7"/>
      <c r="CY135" s="127"/>
      <c r="CZ135" s="127"/>
      <c r="DA135" s="127"/>
      <c r="DB135" s="127"/>
      <c r="DC135" s="127"/>
      <c r="DD135" s="127"/>
      <c r="DE135" s="127"/>
      <c r="DF135" s="127"/>
      <c r="DG135" s="127"/>
      <c r="DH135" s="127"/>
      <c r="DI135" s="127"/>
      <c r="DJ135" s="127"/>
      <c r="DK135" s="127"/>
      <c r="DL135" s="127"/>
      <c r="DM135" s="127"/>
      <c r="DN135" s="127"/>
      <c r="DO135" s="127"/>
      <c r="DP135" s="127"/>
      <c r="DQ135" s="127"/>
      <c r="DR135" s="127"/>
      <c r="DS135" s="127"/>
      <c r="DT135" s="127"/>
      <c r="DU135" s="127"/>
      <c r="DV135" s="127"/>
      <c r="DW135" s="127"/>
      <c r="DX135" s="127"/>
      <c r="DY135" s="127"/>
      <c r="DZ135" s="127"/>
      <c r="EA135" s="127"/>
      <c r="EB135" s="127"/>
      <c r="EC135" s="127"/>
      <c r="ED135" s="127"/>
      <c r="EE135" s="127"/>
      <c r="EF135" s="127"/>
      <c r="EG135" s="127"/>
      <c r="EH135" s="127"/>
      <c r="EI135" s="127"/>
      <c r="EJ135" s="127"/>
      <c r="EK135" s="127"/>
      <c r="EL135" s="127"/>
      <c r="EM135" s="127"/>
      <c r="EN135" s="127"/>
      <c r="EO135" s="127"/>
      <c r="EP135" s="127"/>
      <c r="EQ135" s="127"/>
      <c r="ER135" s="127"/>
      <c r="ES135" s="127"/>
      <c r="ET135" s="127"/>
      <c r="EU135" s="127"/>
      <c r="EV135" s="127"/>
      <c r="EW135" s="127"/>
      <c r="EX135" s="127"/>
      <c r="EY135" s="127"/>
      <c r="EZ135" s="127"/>
      <c r="FA135" s="127"/>
      <c r="FB135" s="127"/>
      <c r="FC135" s="127"/>
      <c r="FD135" s="127"/>
      <c r="FE135" s="127"/>
      <c r="FF135" s="127"/>
      <c r="FG135" s="127"/>
      <c r="FH135" s="127"/>
      <c r="FI135" s="127"/>
      <c r="FJ135" s="127"/>
      <c r="FK135" s="127"/>
      <c r="FL135" s="127"/>
      <c r="FM135" s="127"/>
      <c r="FN135" s="127"/>
      <c r="FO135" s="127"/>
      <c r="FP135" s="127"/>
      <c r="FQ135" s="127"/>
      <c r="FR135" s="127"/>
      <c r="FS135" s="127"/>
      <c r="FT135" s="127"/>
      <c r="FU135" s="127"/>
      <c r="FV135" s="127"/>
      <c r="FW135" s="127"/>
      <c r="FX135" s="127"/>
      <c r="FY135" s="127"/>
      <c r="FZ135" s="127"/>
      <c r="GA135" s="127"/>
      <c r="GB135" s="127"/>
      <c r="GC135" s="127"/>
      <c r="GD135" s="127"/>
      <c r="GE135" s="127"/>
      <c r="GF135" s="127"/>
      <c r="GG135" s="127"/>
      <c r="GH135" s="127"/>
      <c r="GI135" s="127"/>
      <c r="GJ135" s="127"/>
      <c r="GK135" s="127"/>
      <c r="GL135" s="127"/>
      <c r="GM135" s="127"/>
      <c r="GN135" s="127"/>
      <c r="GO135" s="127"/>
      <c r="GP135" s="127"/>
      <c r="GQ135" s="127"/>
      <c r="GR135" s="127"/>
      <c r="GS135" s="127"/>
      <c r="GT135" s="127"/>
      <c r="GU135" s="127"/>
      <c r="GV135" s="127"/>
      <c r="GW135" s="127"/>
      <c r="GX135" s="127"/>
      <c r="GY135" s="127"/>
      <c r="GZ135" s="127"/>
      <c r="HA135" s="127"/>
      <c r="HB135" s="127"/>
      <c r="HC135" s="127"/>
      <c r="HD135" s="127"/>
      <c r="HE135" s="127"/>
      <c r="HF135" s="127"/>
      <c r="HG135" s="127"/>
      <c r="HH135" s="127"/>
      <c r="HI135" s="127"/>
      <c r="HJ135" s="127"/>
      <c r="HK135" s="127"/>
      <c r="HL135" s="127"/>
      <c r="HM135" s="127"/>
      <c r="HN135" s="127"/>
      <c r="HO135" s="127"/>
      <c r="HP135" s="127"/>
      <c r="HQ135" s="127"/>
      <c r="HR135" s="127"/>
      <c r="HS135" s="127"/>
      <c r="HT135" s="127"/>
      <c r="HU135" s="127"/>
      <c r="HV135" s="127"/>
      <c r="HW135" s="127"/>
      <c r="HX135" s="127"/>
      <c r="HY135" s="127"/>
      <c r="HZ135" s="127"/>
      <c r="IA135" s="127"/>
      <c r="IB135" s="127"/>
      <c r="IC135" s="127"/>
      <c r="ID135" s="127"/>
      <c r="IE135" s="127"/>
      <c r="IF135" s="127"/>
      <c r="IG135" s="127"/>
      <c r="IH135" s="127"/>
      <c r="II135" s="127"/>
      <c r="IJ135" s="127"/>
      <c r="IK135" s="127"/>
      <c r="IL135" s="127"/>
      <c r="IM135" s="127"/>
      <c r="IN135" s="127"/>
      <c r="IO135" s="127"/>
      <c r="IP135" s="127"/>
      <c r="IQ135" s="127"/>
      <c r="IR135" s="127"/>
      <c r="IS135" s="127"/>
      <c r="IT135" s="127"/>
      <c r="IU135" s="127"/>
      <c r="IV135" s="127"/>
      <c r="IW135" s="127"/>
      <c r="IX135" s="127"/>
      <c r="IY135" s="127"/>
      <c r="IZ135" s="127"/>
      <c r="JA135" s="127"/>
      <c r="JB135" s="127"/>
      <c r="JC135" s="127"/>
      <c r="JD135" s="127"/>
      <c r="JE135" s="127"/>
      <c r="JF135" s="127"/>
      <c r="JG135" s="127"/>
      <c r="JH135" s="127"/>
      <c r="JI135" s="127"/>
      <c r="JJ135" s="127"/>
      <c r="JK135" s="127"/>
      <c r="JL135" s="127"/>
      <c r="JM135" s="127"/>
      <c r="JN135" s="127"/>
      <c r="JO135" s="127"/>
      <c r="JP135" s="127"/>
      <c r="JQ135" s="127"/>
      <c r="JR135" s="127"/>
      <c r="JS135" s="127"/>
      <c r="JT135" s="127"/>
      <c r="JU135" s="127"/>
      <c r="JV135" s="127"/>
      <c r="JW135" s="127"/>
      <c r="JX135" s="127"/>
      <c r="JY135" s="127"/>
      <c r="JZ135" s="127"/>
      <c r="KA135" s="127"/>
      <c r="KB135" s="127"/>
      <c r="KC135" s="127"/>
      <c r="KD135" s="127"/>
      <c r="KE135" s="127"/>
      <c r="KF135" s="127"/>
      <c r="KG135" s="127"/>
      <c r="KH135" s="127"/>
      <c r="KI135" s="127"/>
      <c r="KJ135" s="127"/>
      <c r="KK135" s="127"/>
      <c r="KL135" s="127"/>
      <c r="KM135" s="127"/>
      <c r="KN135" s="127"/>
      <c r="KO135" s="127"/>
      <c r="KP135" s="127"/>
      <c r="KQ135" s="127"/>
      <c r="KR135" s="127"/>
      <c r="KS135" s="127"/>
      <c r="KT135" s="127"/>
      <c r="KU135" s="127"/>
      <c r="KV135" s="127"/>
      <c r="KW135" s="127"/>
      <c r="KX135" s="127"/>
      <c r="KY135" s="127"/>
      <c r="KZ135" s="127"/>
      <c r="LA135" s="127"/>
      <c r="LB135" s="127"/>
      <c r="LC135" s="127"/>
      <c r="LD135" s="127"/>
      <c r="LE135" s="127"/>
      <c r="LF135" s="127"/>
      <c r="LG135" s="127"/>
      <c r="LH135" s="127"/>
      <c r="LI135" s="127"/>
      <c r="LJ135" s="127"/>
      <c r="LK135" s="127"/>
      <c r="LL135" s="127"/>
      <c r="LM135" s="127"/>
      <c r="LN135" s="127"/>
      <c r="LO135" s="127"/>
      <c r="LP135" s="127"/>
      <c r="LQ135" s="127"/>
      <c r="LR135" s="127"/>
      <c r="LS135" s="127"/>
      <c r="LT135" s="127"/>
      <c r="LU135" s="127"/>
      <c r="LV135" s="127"/>
      <c r="LW135" s="127"/>
      <c r="LX135" s="127"/>
      <c r="LY135" s="127"/>
      <c r="LZ135" s="127"/>
      <c r="MA135" s="127"/>
      <c r="MB135" s="127"/>
      <c r="MC135" s="127"/>
      <c r="MD135" s="127"/>
      <c r="ME135" s="127"/>
      <c r="MF135" s="127"/>
      <c r="MG135" s="127"/>
      <c r="MH135" s="127"/>
      <c r="MI135" s="127"/>
      <c r="MJ135" s="127"/>
      <c r="MK135" s="127"/>
      <c r="ML135" s="127"/>
      <c r="MM135" s="127"/>
      <c r="MN135" s="127"/>
      <c r="MO135" s="127"/>
      <c r="MP135" s="127"/>
      <c r="MQ135" s="127"/>
      <c r="MR135" s="127"/>
      <c r="MS135" s="127"/>
      <c r="MT135" s="127"/>
      <c r="MU135" s="127"/>
      <c r="MV135" s="127"/>
      <c r="MW135" s="127"/>
      <c r="MX135" s="127"/>
      <c r="MY135" s="127"/>
      <c r="MZ135" s="127"/>
      <c r="NA135" s="127"/>
      <c r="NB135" s="127"/>
      <c r="NC135" s="127"/>
      <c r="ND135" s="127"/>
      <c r="NE135" s="127"/>
      <c r="NF135" s="127"/>
      <c r="NG135" s="127"/>
      <c r="NH135" s="127"/>
      <c r="NI135" s="127"/>
      <c r="NJ135" s="127"/>
      <c r="NK135" s="127"/>
      <c r="NL135" s="127"/>
      <c r="NM135" s="127"/>
      <c r="NN135" s="127"/>
      <c r="NO135" s="127"/>
      <c r="NP135" s="127"/>
      <c r="NQ135" s="127"/>
      <c r="NR135" s="127"/>
      <c r="NS135" s="127"/>
      <c r="NT135" s="127"/>
      <c r="NU135" s="127"/>
      <c r="NV135" s="127"/>
      <c r="NW135" s="127"/>
      <c r="NX135" s="127"/>
      <c r="NY135" s="127"/>
      <c r="NZ135" s="127"/>
      <c r="OA135" s="127"/>
      <c r="OB135" s="127"/>
      <c r="OC135" s="127"/>
      <c r="OD135" s="127"/>
      <c r="OE135" s="127"/>
      <c r="OF135" s="127"/>
      <c r="OG135" s="127"/>
      <c r="OH135" s="127"/>
      <c r="OI135" s="127"/>
      <c r="OJ135" s="127"/>
      <c r="OK135" s="127"/>
      <c r="OL135" s="127"/>
      <c r="OM135" s="127"/>
      <c r="ON135" s="127"/>
      <c r="OO135" s="127"/>
      <c r="OP135" s="127"/>
      <c r="OQ135" s="127"/>
      <c r="OR135" s="127"/>
      <c r="OS135" s="127"/>
      <c r="OT135" s="127"/>
      <c r="OU135" s="127"/>
      <c r="OV135" s="127"/>
      <c r="OW135" s="127"/>
      <c r="OX135" s="127"/>
      <c r="OY135" s="127"/>
      <c r="OZ135" s="127"/>
      <c r="PA135" s="127"/>
      <c r="PB135" s="127"/>
      <c r="PC135" s="127"/>
      <c r="PD135" s="127"/>
      <c r="PE135" s="127"/>
      <c r="PF135" s="127"/>
      <c r="PG135" s="127"/>
      <c r="PH135" s="127"/>
      <c r="PI135" s="127"/>
      <c r="PJ135" s="127"/>
      <c r="PK135" s="127"/>
      <c r="PL135" s="127"/>
      <c r="PM135" s="127"/>
      <c r="PN135" s="127"/>
      <c r="PO135" s="127"/>
      <c r="PP135" s="127"/>
      <c r="PQ135" s="127"/>
      <c r="PR135" s="127"/>
      <c r="PS135" s="127"/>
      <c r="PT135" s="127"/>
      <c r="PU135" s="127"/>
      <c r="PV135" s="127"/>
      <c r="PW135" s="127"/>
      <c r="PX135" s="127"/>
      <c r="PY135" s="127"/>
      <c r="PZ135" s="127"/>
      <c r="QA135" s="127"/>
      <c r="QB135" s="127"/>
      <c r="QC135" s="127"/>
      <c r="QD135" s="127"/>
      <c r="QE135" s="127"/>
      <c r="QF135" s="127"/>
      <c r="QG135" s="127"/>
      <c r="QH135" s="127"/>
      <c r="QI135" s="127"/>
      <c r="QJ135" s="127"/>
      <c r="QK135" s="127"/>
      <c r="QL135" s="127"/>
      <c r="QM135" s="127"/>
      <c r="QN135" s="127"/>
      <c r="QO135" s="127"/>
      <c r="QP135" s="127"/>
      <c r="QQ135" s="127"/>
      <c r="QR135" s="127"/>
      <c r="QS135" s="127"/>
      <c r="QT135" s="127"/>
      <c r="QU135" s="127"/>
      <c r="QV135" s="127"/>
      <c r="QW135" s="127"/>
      <c r="QX135" s="127"/>
      <c r="QY135" s="127"/>
      <c r="QZ135" s="127"/>
      <c r="RA135" s="127"/>
      <c r="RB135" s="127"/>
      <c r="RC135" s="127"/>
      <c r="RD135" s="127"/>
      <c r="RE135" s="127"/>
      <c r="RF135" s="127"/>
      <c r="RG135" s="127"/>
      <c r="RH135" s="127"/>
      <c r="RI135" s="127"/>
      <c r="RJ135" s="127"/>
      <c r="RK135" s="127"/>
      <c r="RL135" s="127"/>
      <c r="RM135" s="127"/>
      <c r="RN135" s="127"/>
      <c r="RO135" s="127"/>
      <c r="RP135" s="127"/>
      <c r="RQ135" s="127"/>
      <c r="RR135" s="127"/>
      <c r="RS135" s="127"/>
      <c r="RT135" s="127"/>
      <c r="RU135" s="127"/>
      <c r="RV135" s="127"/>
      <c r="RW135" s="127"/>
      <c r="RX135" s="127"/>
      <c r="RY135" s="127"/>
      <c r="RZ135" s="127"/>
      <c r="SA135" s="127"/>
      <c r="SB135" s="127"/>
      <c r="SC135" s="127"/>
      <c r="SD135" s="127"/>
      <c r="SE135" s="127"/>
      <c r="SF135" s="127"/>
      <c r="SG135" s="127"/>
      <c r="SH135" s="127"/>
      <c r="SI135" s="127"/>
      <c r="SJ135" s="127"/>
      <c r="SK135" s="127"/>
      <c r="SL135" s="127"/>
      <c r="SM135" s="127"/>
      <c r="SN135" s="127"/>
      <c r="SO135" s="127"/>
      <c r="SP135" s="127"/>
      <c r="SQ135" s="127"/>
      <c r="SR135" s="127"/>
      <c r="SS135" s="127"/>
      <c r="ST135" s="127"/>
      <c r="SU135" s="127"/>
      <c r="SV135" s="127"/>
      <c r="SW135" s="127"/>
      <c r="SX135" s="127"/>
      <c r="SY135" s="127"/>
      <c r="SZ135" s="127"/>
      <c r="TA135" s="127"/>
      <c r="TB135" s="127"/>
      <c r="TC135" s="127"/>
      <c r="TD135" s="127"/>
      <c r="TE135" s="127"/>
      <c r="TF135" s="127"/>
      <c r="TG135" s="127"/>
      <c r="TH135" s="127"/>
      <c r="TI135" s="127"/>
      <c r="TJ135" s="127"/>
      <c r="TK135" s="127"/>
      <c r="TL135" s="127"/>
      <c r="TM135" s="127"/>
      <c r="TN135" s="127"/>
      <c r="TO135" s="127"/>
      <c r="TP135" s="127"/>
      <c r="TQ135" s="127"/>
      <c r="TR135" s="127"/>
      <c r="TS135" s="127"/>
      <c r="TT135" s="127"/>
      <c r="TU135" s="127"/>
      <c r="TV135" s="127"/>
      <c r="TW135" s="127"/>
      <c r="TX135" s="127"/>
      <c r="TY135" s="127"/>
      <c r="TZ135" s="127"/>
      <c r="UA135" s="127"/>
      <c r="UB135" s="127"/>
      <c r="UC135" s="127"/>
      <c r="UD135" s="127"/>
      <c r="UE135" s="127"/>
      <c r="UF135" s="127"/>
      <c r="UG135" s="127"/>
      <c r="UH135" s="127"/>
      <c r="UI135" s="127"/>
      <c r="UJ135" s="127"/>
      <c r="UK135" s="127"/>
      <c r="UL135" s="127"/>
      <c r="UM135" s="127"/>
      <c r="UN135" s="127"/>
      <c r="UO135" s="127"/>
      <c r="UP135" s="127"/>
      <c r="UQ135" s="127"/>
      <c r="UR135" s="127"/>
      <c r="US135" s="127"/>
      <c r="UT135" s="127"/>
      <c r="UU135" s="127"/>
      <c r="UV135" s="127"/>
      <c r="UW135" s="127"/>
      <c r="UX135" s="127"/>
      <c r="UY135" s="127"/>
      <c r="UZ135" s="127"/>
      <c r="VA135" s="127"/>
      <c r="VB135" s="127"/>
      <c r="VC135" s="127"/>
      <c r="VD135" s="127"/>
      <c r="VE135" s="127"/>
      <c r="VF135" s="127"/>
      <c r="VG135" s="127"/>
      <c r="VH135" s="127"/>
      <c r="VI135" s="127"/>
      <c r="VJ135" s="127"/>
      <c r="VK135" s="127"/>
      <c r="VL135" s="127"/>
      <c r="VM135" s="127"/>
      <c r="VN135" s="127"/>
      <c r="VO135" s="127"/>
      <c r="VP135" s="127"/>
      <c r="VQ135" s="127"/>
      <c r="VR135" s="127"/>
      <c r="VS135" s="127"/>
      <c r="VT135" s="127"/>
      <c r="VU135" s="127"/>
      <c r="VV135" s="127"/>
      <c r="VW135" s="127"/>
      <c r="VX135" s="127"/>
      <c r="VY135" s="127"/>
      <c r="VZ135" s="127"/>
      <c r="WA135" s="127"/>
      <c r="WB135" s="127"/>
      <c r="WC135" s="127"/>
      <c r="WD135" s="127"/>
      <c r="WE135" s="127"/>
      <c r="WF135" s="127"/>
      <c r="WG135" s="127"/>
      <c r="WH135" s="127"/>
      <c r="WI135" s="127"/>
      <c r="WJ135" s="127"/>
      <c r="WK135" s="127"/>
      <c r="WL135" s="127"/>
      <c r="WM135" s="127"/>
      <c r="WN135" s="127"/>
      <c r="WO135" s="127"/>
      <c r="WP135" s="127"/>
      <c r="WQ135" s="127"/>
      <c r="WR135" s="127"/>
      <c r="WS135" s="127"/>
      <c r="WT135" s="127"/>
      <c r="WU135" s="127"/>
      <c r="WV135" s="127"/>
      <c r="WW135" s="127"/>
      <c r="WX135" s="127"/>
      <c r="WY135" s="127"/>
      <c r="WZ135" s="127"/>
      <c r="XA135" s="127"/>
      <c r="XB135" s="127"/>
      <c r="XC135" s="127"/>
      <c r="XD135" s="127"/>
      <c r="XE135" s="127"/>
      <c r="XF135" s="127"/>
      <c r="XG135" s="127"/>
      <c r="XH135" s="127"/>
      <c r="XI135" s="127"/>
      <c r="XJ135" s="127"/>
      <c r="XK135" s="127"/>
      <c r="XL135" s="127"/>
      <c r="XM135" s="127"/>
      <c r="XN135" s="127"/>
      <c r="XO135" s="127"/>
      <c r="XP135" s="127"/>
      <c r="XQ135" s="127"/>
      <c r="XR135" s="127"/>
      <c r="XS135" s="127"/>
      <c r="XT135" s="127"/>
      <c r="XU135" s="127"/>
      <c r="XV135" s="127"/>
      <c r="XW135" s="127"/>
      <c r="XX135" s="127"/>
      <c r="XY135" s="127"/>
      <c r="XZ135" s="127"/>
      <c r="YA135" s="127"/>
      <c r="YB135" s="127"/>
      <c r="YC135" s="127"/>
      <c r="YD135" s="127"/>
      <c r="YE135" s="127"/>
      <c r="YF135" s="127"/>
      <c r="YG135" s="127"/>
      <c r="YH135" s="127"/>
      <c r="YI135" s="127"/>
      <c r="YJ135" s="127"/>
      <c r="YK135" s="127"/>
      <c r="YL135" s="127"/>
      <c r="YM135" s="127"/>
      <c r="YN135" s="127"/>
      <c r="YO135" s="127"/>
      <c r="YP135" s="127"/>
      <c r="YQ135" s="127"/>
      <c r="YR135" s="127"/>
      <c r="YS135" s="127"/>
      <c r="YT135" s="127"/>
      <c r="YU135" s="127"/>
      <c r="YV135" s="127"/>
      <c r="YW135" s="127"/>
      <c r="YX135" s="127"/>
      <c r="YY135" s="127"/>
      <c r="YZ135" s="127"/>
      <c r="ZA135" s="127"/>
      <c r="ZB135" s="127"/>
      <c r="ZC135" s="127"/>
      <c r="ZD135" s="127"/>
      <c r="ZE135" s="127"/>
      <c r="ZF135" s="127"/>
      <c r="ZG135" s="127"/>
      <c r="ZH135" s="127"/>
      <c r="ZI135" s="127"/>
      <c r="ZJ135" s="127"/>
      <c r="ZK135" s="127"/>
      <c r="ZL135" s="127"/>
      <c r="ZM135" s="127"/>
      <c r="ZN135" s="127"/>
      <c r="ZO135" s="127"/>
      <c r="ZP135" s="127"/>
      <c r="ZQ135" s="127"/>
      <c r="ZR135" s="127"/>
      <c r="ZS135" s="127"/>
      <c r="ZT135" s="127"/>
      <c r="ZU135" s="127"/>
      <c r="ZV135" s="127"/>
      <c r="ZW135" s="127"/>
      <c r="ZX135" s="127"/>
      <c r="ZY135" s="127"/>
      <c r="ZZ135" s="127"/>
      <c r="AAA135" s="127"/>
      <c r="AAB135" s="127"/>
      <c r="AAC135" s="127"/>
      <c r="AAD135" s="127"/>
      <c r="AAE135" s="127"/>
      <c r="AAF135" s="127"/>
      <c r="AAG135" s="127"/>
      <c r="AAH135" s="127"/>
      <c r="AAI135" s="127"/>
      <c r="AAJ135" s="127"/>
      <c r="AAK135" s="127"/>
      <c r="AAL135" s="127"/>
      <c r="AAM135" s="127"/>
      <c r="AAN135" s="127"/>
      <c r="AAO135" s="127"/>
      <c r="AAP135" s="127"/>
      <c r="AAQ135" s="127"/>
      <c r="AAR135" s="127"/>
      <c r="AAS135" s="127"/>
      <c r="AAT135" s="127"/>
      <c r="AAU135" s="127"/>
      <c r="AAV135" s="127"/>
      <c r="AAW135" s="127"/>
      <c r="AAX135" s="127"/>
      <c r="AAY135" s="127"/>
      <c r="AAZ135" s="127"/>
      <c r="ABA135" s="127"/>
      <c r="ABB135" s="127"/>
      <c r="ABC135" s="127"/>
      <c r="ABD135" s="127"/>
      <c r="ABE135" s="127"/>
      <c r="ABF135" s="127"/>
      <c r="ABG135" s="127"/>
      <c r="ABH135" s="127"/>
      <c r="ABI135" s="127"/>
      <c r="ABJ135" s="127"/>
      <c r="ABK135" s="127"/>
      <c r="ABL135" s="127"/>
      <c r="ABM135" s="127"/>
      <c r="ABN135" s="127"/>
      <c r="ABO135" s="127"/>
      <c r="ABP135" s="127"/>
      <c r="ABQ135" s="127"/>
      <c r="ABR135" s="127"/>
      <c r="ABS135" s="127"/>
      <c r="ABT135" s="127"/>
      <c r="ABU135" s="127"/>
      <c r="ABV135" s="127"/>
      <c r="ABW135" s="127"/>
      <c r="ABX135" s="127"/>
      <c r="ABY135" s="127"/>
      <c r="ABZ135" s="127"/>
      <c r="ACA135" s="127"/>
      <c r="ACB135" s="127"/>
      <c r="ACC135" s="127"/>
      <c r="ACD135" s="127"/>
      <c r="ACE135" s="127"/>
      <c r="ACF135" s="127"/>
      <c r="ACG135" s="127"/>
      <c r="ACH135" s="127"/>
      <c r="ACI135" s="127"/>
      <c r="ACJ135" s="127"/>
      <c r="ACK135" s="127"/>
      <c r="ACL135" s="127"/>
      <c r="ACM135" s="127"/>
      <c r="ACN135" s="127"/>
      <c r="ACO135" s="127"/>
      <c r="ACP135" s="127"/>
      <c r="ACQ135" s="127"/>
      <c r="ACR135" s="127"/>
      <c r="ACS135" s="127"/>
      <c r="ACT135" s="127"/>
      <c r="ACU135" s="127"/>
      <c r="ACV135" s="127"/>
      <c r="ACW135" s="127"/>
      <c r="ACX135" s="127"/>
      <c r="ACY135" s="127"/>
      <c r="ACZ135" s="127"/>
      <c r="ADA135" s="127"/>
      <c r="ADB135" s="127"/>
      <c r="ADC135" s="127"/>
      <c r="ADD135" s="127"/>
      <c r="ADE135" s="127"/>
      <c r="ADF135" s="127"/>
      <c r="ADG135" s="127"/>
      <c r="ADH135" s="127"/>
      <c r="ADI135" s="127"/>
      <c r="ADJ135" s="127"/>
      <c r="ADK135" s="127"/>
      <c r="ADL135" s="127"/>
      <c r="ADM135" s="127"/>
      <c r="ADN135" s="127"/>
      <c r="ADO135" s="127"/>
      <c r="ADP135" s="127"/>
      <c r="ADQ135" s="127"/>
      <c r="ADR135" s="127"/>
      <c r="ADS135" s="127"/>
      <c r="ADT135" s="127"/>
      <c r="ADU135" s="127"/>
      <c r="ADV135" s="127"/>
      <c r="ADW135" s="127"/>
      <c r="ADX135" s="127"/>
      <c r="ADY135" s="127"/>
      <c r="ADZ135" s="127"/>
      <c r="AEA135" s="127"/>
      <c r="AEB135" s="127"/>
      <c r="AEC135" s="127"/>
      <c r="AED135" s="127"/>
      <c r="AEE135" s="127"/>
      <c r="AEF135" s="127"/>
      <c r="AEG135" s="127"/>
      <c r="AEH135" s="127"/>
      <c r="AEI135" s="127"/>
      <c r="AEJ135" s="127"/>
      <c r="AEK135" s="127"/>
      <c r="AEL135" s="127"/>
      <c r="AEM135" s="127"/>
      <c r="AEN135" s="127"/>
      <c r="AEO135" s="127"/>
      <c r="AEP135" s="127"/>
      <c r="AEQ135" s="127"/>
      <c r="AER135" s="127"/>
      <c r="AES135" s="127"/>
      <c r="AET135" s="127"/>
      <c r="AEU135" s="127"/>
      <c r="AEV135" s="127"/>
      <c r="AEW135" s="127"/>
      <c r="AEX135" s="127"/>
      <c r="AEY135" s="127"/>
      <c r="AEZ135" s="127"/>
      <c r="AFA135" s="127"/>
      <c r="AFB135" s="127"/>
      <c r="AFC135" s="127"/>
      <c r="AFD135" s="127"/>
      <c r="AFE135" s="127"/>
      <c r="AFF135" s="127"/>
      <c r="AFG135" s="127"/>
      <c r="AFH135" s="127"/>
      <c r="AFI135" s="127"/>
      <c r="AFJ135" s="127"/>
      <c r="AFK135" s="127"/>
      <c r="AFL135" s="127"/>
      <c r="AFM135" s="127"/>
      <c r="AFN135" s="127"/>
      <c r="AFO135" s="127"/>
      <c r="AFP135" s="127"/>
      <c r="AFQ135" s="127"/>
      <c r="AFR135" s="127"/>
      <c r="AFS135" s="127"/>
      <c r="AFT135" s="127"/>
      <c r="AFU135" s="127"/>
      <c r="AFV135" s="127"/>
      <c r="AFW135" s="127"/>
      <c r="AFX135" s="127"/>
      <c r="AFY135" s="127"/>
      <c r="AFZ135" s="127"/>
      <c r="AGA135" s="127"/>
      <c r="AGB135" s="127"/>
      <c r="AGC135" s="127"/>
      <c r="AGD135" s="127"/>
      <c r="AGE135" s="127"/>
      <c r="AGF135" s="127"/>
      <c r="AGG135" s="127"/>
      <c r="AGH135" s="127"/>
      <c r="AGI135" s="127"/>
      <c r="AGJ135" s="127"/>
      <c r="AGK135" s="127"/>
      <c r="AGL135" s="127"/>
      <c r="AGM135" s="127"/>
      <c r="AGN135" s="127"/>
      <c r="AGO135" s="127"/>
      <c r="AGP135" s="127"/>
      <c r="AGQ135" s="127"/>
      <c r="AGR135" s="127"/>
      <c r="AGS135" s="127"/>
      <c r="AGT135" s="127"/>
      <c r="AGU135" s="127"/>
      <c r="AGV135" s="127"/>
      <c r="AGW135" s="127"/>
      <c r="AGX135" s="127"/>
      <c r="AGY135" s="127"/>
      <c r="AGZ135" s="127"/>
      <c r="AHA135" s="127"/>
      <c r="AHB135" s="127"/>
      <c r="AHC135" s="127"/>
      <c r="AHD135" s="127"/>
      <c r="AHE135" s="127"/>
      <c r="AHF135" s="127"/>
      <c r="AHG135" s="127"/>
      <c r="AHH135" s="127"/>
      <c r="AHI135" s="127"/>
      <c r="AHJ135" s="127"/>
      <c r="AHK135" s="127"/>
      <c r="AHL135" s="127"/>
      <c r="AHM135" s="127"/>
      <c r="AHN135" s="127"/>
      <c r="AHO135" s="127"/>
      <c r="AHP135" s="127"/>
      <c r="AHQ135" s="127"/>
      <c r="AHR135" s="127"/>
      <c r="AHS135" s="127"/>
      <c r="AHT135" s="127"/>
      <c r="AHU135" s="127"/>
      <c r="AHV135" s="127"/>
      <c r="AHW135" s="127"/>
      <c r="AHX135" s="127"/>
      <c r="AHY135" s="127"/>
      <c r="AHZ135" s="127"/>
      <c r="AIA135" s="127"/>
      <c r="AIB135" s="127"/>
      <c r="AIC135" s="127"/>
      <c r="AID135" s="127"/>
      <c r="AIE135" s="127"/>
      <c r="AIF135" s="127"/>
      <c r="AIG135" s="127"/>
      <c r="AIH135" s="127"/>
      <c r="AII135" s="127"/>
      <c r="AIJ135" s="127"/>
      <c r="AIK135" s="127"/>
      <c r="AIL135" s="127"/>
      <c r="AIM135" s="127"/>
      <c r="AIN135" s="127"/>
      <c r="AIO135" s="127"/>
      <c r="AIP135" s="127"/>
      <c r="AIQ135" s="127"/>
      <c r="AIR135" s="127"/>
      <c r="AIS135" s="127"/>
      <c r="AIT135" s="127"/>
      <c r="AIU135" s="127"/>
      <c r="AIV135" s="127"/>
      <c r="AIW135" s="127"/>
      <c r="AIX135" s="127"/>
      <c r="AIY135" s="127"/>
      <c r="AIZ135" s="127"/>
      <c r="AJA135" s="127"/>
      <c r="AJB135" s="127"/>
      <c r="AJC135" s="127"/>
      <c r="AJD135" s="127"/>
      <c r="AJE135" s="127"/>
      <c r="AJF135" s="127"/>
      <c r="AJG135" s="127"/>
      <c r="AJH135" s="127"/>
      <c r="AJI135" s="127"/>
      <c r="AJJ135" s="127"/>
      <c r="AJK135" s="127"/>
      <c r="AJL135" s="127"/>
      <c r="AJM135" s="127"/>
      <c r="AJN135" s="127"/>
      <c r="AJO135" s="127"/>
      <c r="AJP135" s="127"/>
      <c r="AJQ135" s="127"/>
      <c r="AJR135" s="127"/>
      <c r="AJS135" s="127"/>
      <c r="AJT135" s="127"/>
      <c r="AJU135" s="127"/>
      <c r="AJV135" s="127"/>
      <c r="AJW135" s="127"/>
      <c r="AJX135" s="127"/>
      <c r="AJY135" s="127"/>
      <c r="AJZ135" s="127"/>
      <c r="AKA135" s="127"/>
      <c r="AKB135" s="127"/>
      <c r="AKC135" s="127"/>
      <c r="AKD135" s="127"/>
      <c r="AKE135" s="127"/>
      <c r="AKF135" s="127"/>
      <c r="AKG135" s="127"/>
      <c r="AKH135" s="127"/>
      <c r="AKI135" s="127"/>
      <c r="AKJ135" s="127"/>
      <c r="AKK135" s="127"/>
      <c r="AKL135" s="127"/>
      <c r="AKM135" s="127"/>
      <c r="AKN135" s="127"/>
      <c r="AKO135" s="127"/>
      <c r="AKP135" s="127"/>
      <c r="AKQ135" s="127"/>
      <c r="AKR135" s="127"/>
      <c r="AKS135" s="127"/>
      <c r="AKT135" s="127"/>
      <c r="AKU135" s="127"/>
      <c r="AKV135" s="127"/>
      <c r="AKW135" s="127"/>
      <c r="AKX135" s="127"/>
      <c r="AKY135" s="127"/>
      <c r="AKZ135" s="127"/>
      <c r="ALA135" s="127"/>
      <c r="ALB135" s="127"/>
      <c r="ALC135" s="127"/>
      <c r="ALD135" s="127"/>
      <c r="ALE135" s="127"/>
      <c r="ALF135" s="127"/>
      <c r="ALG135" s="127"/>
      <c r="ALH135" s="127"/>
      <c r="ALI135" s="127"/>
      <c r="ALJ135" s="127"/>
      <c r="ALK135" s="127"/>
      <c r="ALL135" s="127"/>
      <c r="ALM135" s="127"/>
      <c r="ALN135" s="127"/>
      <c r="ALO135" s="127"/>
      <c r="ALP135" s="127"/>
      <c r="ALQ135" s="127"/>
      <c r="ALR135" s="127"/>
      <c r="ALS135" s="127"/>
      <c r="ALT135" s="127"/>
      <c r="ALU135" s="127"/>
      <c r="ALV135" s="127"/>
      <c r="ALW135" s="127"/>
      <c r="ALX135" s="127"/>
      <c r="ALY135" s="127"/>
      <c r="ALZ135" s="127"/>
      <c r="AMA135" s="127"/>
      <c r="AMB135" s="127"/>
      <c r="AMC135" s="127"/>
      <c r="AMD135" s="127"/>
      <c r="AME135" s="127"/>
      <c r="AMF135" s="127"/>
      <c r="AMG135" s="127"/>
      <c r="AMH135" s="127"/>
      <c r="AMI135" s="127"/>
      <c r="AMJ135" s="127"/>
      <c r="AMK135" s="127"/>
      <c r="AML135" s="127"/>
      <c r="AMM135" s="127"/>
      <c r="AMN135" s="127"/>
      <c r="AMO135" s="127"/>
      <c r="AMP135" s="127"/>
      <c r="AMQ135" s="127"/>
      <c r="AMR135" s="127"/>
      <c r="AMS135" s="127"/>
      <c r="AMT135" s="127"/>
      <c r="AMU135" s="127"/>
      <c r="AMV135" s="127"/>
      <c r="AMW135" s="127"/>
      <c r="AMX135" s="127"/>
      <c r="AMY135" s="127"/>
      <c r="AMZ135" s="127"/>
      <c r="ANA135" s="127"/>
      <c r="ANB135" s="127"/>
      <c r="ANC135" s="127"/>
      <c r="AND135" s="127"/>
      <c r="ANE135" s="127"/>
      <c r="ANF135" s="127"/>
      <c r="ANG135" s="127"/>
      <c r="ANH135" s="127"/>
      <c r="ANI135" s="127"/>
      <c r="ANJ135" s="127"/>
      <c r="ANK135" s="127"/>
      <c r="ANL135" s="127"/>
      <c r="ANM135" s="127"/>
      <c r="ANN135" s="127"/>
      <c r="ANO135" s="127"/>
      <c r="ANP135" s="127"/>
      <c r="ANQ135" s="127"/>
      <c r="ANR135" s="127"/>
      <c r="ANS135" s="127"/>
      <c r="ANT135" s="127"/>
      <c r="ANU135" s="127"/>
      <c r="ANV135" s="127"/>
      <c r="ANW135" s="127"/>
      <c r="ANX135" s="127"/>
      <c r="ANY135" s="127"/>
      <c r="ANZ135" s="127"/>
      <c r="AOA135" s="127"/>
      <c r="AOB135" s="127"/>
      <c r="AOC135" s="127"/>
      <c r="AOD135" s="127"/>
      <c r="AOE135" s="127"/>
      <c r="AOF135" s="127"/>
      <c r="AOG135" s="127"/>
      <c r="AOH135" s="127"/>
      <c r="AOI135" s="127"/>
      <c r="AOJ135" s="127"/>
      <c r="AOK135" s="127"/>
      <c r="AOL135" s="127"/>
      <c r="AOM135" s="127"/>
      <c r="AON135" s="127"/>
      <c r="AOO135" s="127"/>
      <c r="AOP135" s="127"/>
      <c r="AOQ135" s="127"/>
      <c r="AOR135" s="127"/>
      <c r="AOS135" s="127"/>
      <c r="AOT135" s="127"/>
      <c r="AOU135" s="127"/>
      <c r="AOV135" s="127"/>
      <c r="AOW135" s="127"/>
      <c r="AOX135" s="127"/>
      <c r="AOY135" s="127"/>
      <c r="AOZ135" s="127"/>
      <c r="APA135" s="127"/>
      <c r="APB135" s="127"/>
      <c r="APC135" s="127"/>
      <c r="APD135" s="127"/>
      <c r="APE135" s="127"/>
      <c r="APF135" s="127"/>
      <c r="APG135" s="127"/>
      <c r="APH135" s="127"/>
      <c r="API135" s="127"/>
      <c r="APJ135" s="127"/>
      <c r="APK135" s="127"/>
      <c r="APL135" s="127"/>
      <c r="APM135" s="127"/>
      <c r="APN135" s="127"/>
      <c r="APO135" s="127"/>
      <c r="APP135" s="127"/>
      <c r="APQ135" s="127"/>
      <c r="APR135" s="127"/>
      <c r="APS135" s="127"/>
      <c r="APT135" s="127"/>
      <c r="APU135" s="127"/>
      <c r="APV135" s="127"/>
      <c r="APW135" s="127"/>
      <c r="APX135" s="127"/>
      <c r="APY135" s="127"/>
      <c r="APZ135" s="127"/>
      <c r="AQA135" s="127"/>
      <c r="AQB135" s="127"/>
      <c r="AQC135" s="127"/>
      <c r="AQD135" s="127"/>
      <c r="AQE135" s="127"/>
      <c r="AQF135" s="127"/>
      <c r="AQG135" s="127"/>
      <c r="AQH135" s="127"/>
      <c r="AQI135" s="127"/>
      <c r="AQJ135" s="127"/>
      <c r="AQK135" s="127"/>
      <c r="AQL135" s="127"/>
      <c r="AQM135" s="127"/>
      <c r="AQN135" s="127"/>
      <c r="AQO135" s="127"/>
      <c r="AQP135" s="127"/>
      <c r="AQQ135" s="127"/>
      <c r="AQR135" s="127"/>
      <c r="AQS135" s="127"/>
      <c r="AQT135" s="127"/>
      <c r="AQU135" s="127"/>
      <c r="AQV135" s="127"/>
      <c r="AQW135" s="127"/>
      <c r="AQX135" s="127"/>
      <c r="AQY135" s="127"/>
      <c r="AQZ135" s="127"/>
      <c r="ARA135" s="127"/>
      <c r="ARB135" s="127"/>
      <c r="ARC135" s="127"/>
      <c r="ARD135" s="127"/>
      <c r="ARE135" s="127"/>
      <c r="ARF135" s="127"/>
      <c r="ARG135" s="127"/>
      <c r="ARH135" s="127"/>
      <c r="ARI135" s="127"/>
      <c r="ARJ135" s="127"/>
      <c r="ARK135" s="127"/>
      <c r="ARL135" s="127"/>
      <c r="ARM135" s="127"/>
      <c r="ARN135" s="127"/>
      <c r="ARO135" s="127"/>
      <c r="ARP135" s="127"/>
      <c r="ARQ135" s="127"/>
      <c r="ARR135" s="127"/>
      <c r="ARS135" s="127"/>
      <c r="ART135" s="127"/>
      <c r="ARU135" s="127"/>
      <c r="ARV135" s="127"/>
      <c r="ARW135" s="127"/>
      <c r="ARX135" s="127"/>
      <c r="ARY135" s="127"/>
      <c r="ARZ135" s="127"/>
      <c r="ASA135" s="127"/>
      <c r="ASB135" s="127"/>
      <c r="ASC135" s="127"/>
      <c r="ASD135" s="127"/>
      <c r="ASE135" s="127"/>
      <c r="ASF135" s="127"/>
      <c r="ASG135" s="127"/>
      <c r="ASH135" s="127"/>
      <c r="ASI135" s="127"/>
      <c r="ASJ135" s="127"/>
      <c r="ASK135" s="127"/>
      <c r="ASL135" s="127"/>
      <c r="ASM135" s="127"/>
      <c r="ASN135" s="127"/>
      <c r="ASO135" s="127"/>
      <c r="ASP135" s="127"/>
      <c r="ASQ135" s="127"/>
      <c r="ASR135" s="127"/>
      <c r="ASS135" s="127"/>
      <c r="AST135" s="127"/>
      <c r="ASU135" s="127"/>
      <c r="ASV135" s="127"/>
      <c r="ASW135" s="127"/>
      <c r="ASX135" s="127"/>
      <c r="ASY135" s="127"/>
      <c r="ASZ135" s="127"/>
      <c r="ATA135" s="127"/>
      <c r="ATB135" s="127"/>
      <c r="ATC135" s="127"/>
      <c r="ATD135" s="127"/>
      <c r="ATE135" s="127"/>
      <c r="ATF135" s="127"/>
      <c r="ATG135" s="127"/>
      <c r="ATH135" s="127"/>
      <c r="ATI135" s="127"/>
      <c r="ATJ135" s="127"/>
      <c r="ATK135" s="127"/>
      <c r="ATL135" s="127"/>
      <c r="ATM135" s="127"/>
      <c r="ATN135" s="127"/>
      <c r="ATO135" s="127"/>
      <c r="ATP135" s="127"/>
      <c r="ATQ135" s="127"/>
      <c r="ATR135" s="127"/>
      <c r="ATS135" s="127"/>
      <c r="ATT135" s="127"/>
      <c r="ATU135" s="127"/>
      <c r="ATV135" s="127"/>
      <c r="ATW135" s="127"/>
      <c r="ATX135" s="127"/>
      <c r="ATY135" s="127"/>
      <c r="ATZ135" s="127"/>
      <c r="AUA135" s="127"/>
      <c r="AUB135" s="127"/>
      <c r="AUC135" s="127"/>
      <c r="AUD135" s="127"/>
      <c r="AUE135" s="127"/>
      <c r="AUF135" s="127"/>
      <c r="AUG135" s="127"/>
      <c r="AUH135" s="127"/>
      <c r="AUI135" s="127"/>
      <c r="AUJ135" s="127"/>
      <c r="AUK135" s="127"/>
      <c r="AUL135" s="127"/>
      <c r="AUM135" s="127"/>
      <c r="AUN135" s="127"/>
      <c r="AUO135" s="127"/>
      <c r="AUP135" s="127"/>
      <c r="AUQ135" s="127"/>
      <c r="AUR135" s="127"/>
      <c r="AUS135" s="127"/>
      <c r="AUT135" s="127"/>
      <c r="AUU135" s="127"/>
      <c r="AUV135" s="127"/>
      <c r="AUW135" s="127"/>
      <c r="AUX135" s="127"/>
      <c r="AUY135" s="127"/>
      <c r="AUZ135" s="127"/>
      <c r="AVA135" s="127"/>
      <c r="AVB135" s="127"/>
      <c r="AVC135" s="127"/>
      <c r="AVD135" s="127"/>
      <c r="AVE135" s="127"/>
      <c r="AVF135" s="127"/>
      <c r="AVG135" s="127"/>
      <c r="AVH135" s="127"/>
      <c r="AVI135" s="127"/>
      <c r="AVJ135" s="127"/>
      <c r="AVK135" s="127"/>
      <c r="AVL135" s="127"/>
      <c r="AVM135" s="127"/>
      <c r="AVN135" s="127"/>
      <c r="AVO135" s="127"/>
      <c r="AVP135" s="127"/>
      <c r="AVQ135" s="127"/>
      <c r="AVR135" s="127"/>
      <c r="AVS135" s="127"/>
      <c r="AVT135" s="127"/>
      <c r="AVU135" s="127"/>
      <c r="AVV135" s="127"/>
      <c r="AVW135" s="127"/>
      <c r="AVX135" s="127"/>
      <c r="AVY135" s="127"/>
      <c r="AVZ135" s="127"/>
      <c r="AWA135" s="127"/>
      <c r="AWB135" s="127"/>
      <c r="AWC135" s="127"/>
      <c r="AWD135" s="127"/>
      <c r="AWE135" s="127"/>
      <c r="AWF135" s="127"/>
      <c r="AWG135" s="127"/>
      <c r="AWH135" s="127"/>
      <c r="AWI135" s="127"/>
      <c r="AWJ135" s="127"/>
      <c r="AWK135" s="127"/>
      <c r="AWL135" s="127"/>
      <c r="AWM135" s="127"/>
      <c r="AWN135" s="127"/>
      <c r="AWO135" s="127"/>
      <c r="AWP135" s="127"/>
      <c r="AWQ135" s="127"/>
      <c r="AWR135" s="127"/>
      <c r="AWS135" s="127"/>
      <c r="AWT135" s="127"/>
      <c r="AWU135" s="127"/>
      <c r="AWV135" s="127"/>
      <c r="AWW135" s="127"/>
      <c r="AWX135" s="127"/>
      <c r="AWY135" s="127"/>
      <c r="AWZ135" s="127"/>
      <c r="AXA135" s="127"/>
      <c r="AXB135" s="127"/>
      <c r="AXC135" s="127"/>
      <c r="AXD135" s="127"/>
      <c r="AXE135" s="127"/>
      <c r="AXF135" s="127"/>
      <c r="AXG135" s="127"/>
      <c r="AXH135" s="127"/>
      <c r="AXI135" s="127"/>
      <c r="AXJ135" s="127"/>
      <c r="AXK135" s="127"/>
      <c r="AXL135" s="127"/>
      <c r="AXM135" s="127"/>
      <c r="AXN135" s="127"/>
      <c r="AXO135" s="127"/>
      <c r="AXP135" s="127"/>
      <c r="AXQ135" s="127"/>
      <c r="AXR135" s="127"/>
      <c r="AXS135" s="127"/>
      <c r="AXT135" s="127"/>
      <c r="AXU135" s="127"/>
      <c r="AXV135" s="127"/>
      <c r="AXW135" s="127"/>
      <c r="AXX135" s="127"/>
      <c r="AXY135" s="127"/>
      <c r="AXZ135" s="127"/>
      <c r="AYA135" s="127"/>
      <c r="AYB135" s="127"/>
      <c r="AYC135" s="127"/>
      <c r="AYD135" s="127"/>
      <c r="AYE135" s="127"/>
      <c r="AYF135" s="127"/>
      <c r="AYG135" s="127"/>
      <c r="AYH135" s="127"/>
      <c r="AYI135" s="127"/>
      <c r="AYJ135" s="127"/>
      <c r="AYK135" s="127"/>
      <c r="AYL135" s="127"/>
      <c r="AYM135" s="127"/>
      <c r="AYN135" s="127"/>
      <c r="AYO135" s="127"/>
      <c r="AYP135" s="127"/>
      <c r="AYQ135" s="127"/>
      <c r="AYR135" s="127"/>
      <c r="AYS135" s="127"/>
      <c r="AYT135" s="127"/>
      <c r="AYU135" s="127"/>
      <c r="AYV135" s="127"/>
      <c r="AYW135" s="127"/>
      <c r="AYX135" s="127"/>
      <c r="AYY135" s="127"/>
      <c r="AYZ135" s="127"/>
      <c r="AZA135" s="127"/>
      <c r="AZB135" s="127"/>
      <c r="AZC135" s="127"/>
      <c r="AZD135" s="127"/>
      <c r="AZE135" s="127"/>
      <c r="AZF135" s="127"/>
      <c r="AZG135" s="127"/>
      <c r="AZH135" s="127"/>
      <c r="AZI135" s="127"/>
      <c r="AZJ135" s="127"/>
      <c r="AZK135" s="127"/>
      <c r="AZL135" s="127"/>
      <c r="AZM135" s="127"/>
      <c r="AZN135" s="127"/>
      <c r="AZO135" s="127"/>
      <c r="AZP135" s="127"/>
      <c r="AZQ135" s="127"/>
      <c r="AZR135" s="127"/>
      <c r="AZS135" s="127"/>
      <c r="AZT135" s="127"/>
      <c r="AZU135" s="127"/>
      <c r="AZV135" s="127"/>
      <c r="AZW135" s="127"/>
      <c r="AZX135" s="127"/>
      <c r="AZY135" s="127"/>
      <c r="AZZ135" s="127"/>
      <c r="BAA135" s="127"/>
      <c r="BAB135" s="127"/>
      <c r="BAC135" s="127"/>
      <c r="BAD135" s="127"/>
      <c r="BAE135" s="127"/>
      <c r="BAF135" s="127"/>
      <c r="BAG135" s="127"/>
      <c r="BAH135" s="127"/>
      <c r="BAI135" s="127"/>
      <c r="BAJ135" s="127"/>
      <c r="BAK135" s="127"/>
      <c r="BAL135" s="127"/>
      <c r="BAM135" s="127"/>
      <c r="BAN135" s="127"/>
      <c r="BAO135" s="127"/>
      <c r="BAP135" s="127"/>
      <c r="BAQ135" s="127"/>
      <c r="BAR135" s="127"/>
      <c r="BAS135" s="127"/>
      <c r="BAT135" s="127"/>
      <c r="BAU135" s="127"/>
      <c r="BAV135" s="127"/>
      <c r="BAW135" s="127"/>
      <c r="BAX135" s="127"/>
      <c r="BAY135" s="127"/>
      <c r="BAZ135" s="127"/>
      <c r="BBA135" s="127"/>
      <c r="BBB135" s="127"/>
      <c r="BBC135" s="127"/>
      <c r="BBD135" s="127"/>
      <c r="BBE135" s="127"/>
      <c r="BBF135" s="127"/>
      <c r="BBG135" s="127"/>
      <c r="BBH135" s="127"/>
      <c r="BBI135" s="127"/>
      <c r="BBJ135" s="127"/>
      <c r="BBK135" s="127"/>
      <c r="BBL135" s="127"/>
      <c r="BBM135" s="127"/>
      <c r="BBN135" s="127"/>
      <c r="BBO135" s="127"/>
      <c r="BBP135" s="127"/>
      <c r="BBQ135" s="127"/>
      <c r="BBR135" s="127"/>
      <c r="BBS135" s="127"/>
      <c r="BBT135" s="127"/>
      <c r="BBU135" s="127"/>
      <c r="BBV135" s="127"/>
      <c r="BBW135" s="127"/>
      <c r="BBX135" s="127"/>
      <c r="BBY135" s="127"/>
      <c r="BBZ135" s="127"/>
      <c r="BCA135" s="127"/>
      <c r="BCB135" s="127"/>
      <c r="BCC135" s="127"/>
      <c r="BCD135" s="127"/>
      <c r="BCE135" s="127"/>
      <c r="BCF135" s="127"/>
      <c r="BCG135" s="127"/>
      <c r="BCH135" s="127"/>
      <c r="BCI135" s="127"/>
      <c r="BCJ135" s="127"/>
      <c r="BCK135" s="127"/>
      <c r="BCL135" s="127"/>
      <c r="BCM135" s="127"/>
      <c r="BCN135" s="127"/>
      <c r="BCO135" s="127"/>
      <c r="BCP135" s="127"/>
      <c r="BCQ135" s="127"/>
      <c r="BCR135" s="127"/>
      <c r="BCS135" s="127"/>
      <c r="BCT135" s="127"/>
      <c r="BCU135" s="127"/>
      <c r="BCV135" s="127"/>
      <c r="BCW135" s="127"/>
      <c r="BCX135" s="127"/>
      <c r="BCY135" s="127"/>
      <c r="BCZ135" s="127"/>
      <c r="BDA135" s="127"/>
      <c r="BDB135" s="127"/>
      <c r="BDC135" s="127"/>
      <c r="BDD135" s="127"/>
      <c r="BDE135" s="127"/>
      <c r="BDF135" s="127"/>
      <c r="BDG135" s="127"/>
      <c r="BDH135" s="127"/>
      <c r="BDI135" s="127"/>
      <c r="BDJ135" s="127"/>
      <c r="BDK135" s="127"/>
      <c r="BDL135" s="127"/>
      <c r="BDM135" s="127"/>
      <c r="BDN135" s="127"/>
      <c r="BDO135" s="127"/>
      <c r="BDP135" s="127"/>
      <c r="BDQ135" s="127"/>
      <c r="BDR135" s="127"/>
      <c r="BDS135" s="127"/>
      <c r="BDT135" s="127"/>
      <c r="BDU135" s="127"/>
      <c r="BDV135" s="127"/>
      <c r="BDW135" s="127"/>
      <c r="BDX135" s="127"/>
      <c r="BDY135" s="127"/>
      <c r="BDZ135" s="127"/>
      <c r="BEA135" s="127"/>
      <c r="BEB135" s="127"/>
      <c r="BEC135" s="127"/>
      <c r="BED135" s="127"/>
      <c r="BEE135" s="127"/>
      <c r="BEF135" s="127"/>
      <c r="BEG135" s="127"/>
      <c r="BEH135" s="127"/>
      <c r="BEI135" s="127"/>
      <c r="BEJ135" s="127"/>
      <c r="BEK135" s="127"/>
      <c r="BEL135" s="127"/>
      <c r="BEM135" s="127"/>
      <c r="BEN135" s="127"/>
      <c r="BEO135" s="127"/>
      <c r="BEP135" s="127"/>
      <c r="BEQ135" s="127"/>
      <c r="BER135" s="127"/>
      <c r="BES135" s="127"/>
      <c r="BET135" s="127"/>
      <c r="BEU135" s="127"/>
      <c r="BEV135" s="127"/>
      <c r="BEW135" s="127"/>
      <c r="BEX135" s="127"/>
      <c r="BEY135" s="127"/>
      <c r="BEZ135" s="127"/>
      <c r="BFA135" s="127"/>
      <c r="BFB135" s="127"/>
      <c r="BFC135" s="127"/>
      <c r="BFD135" s="127"/>
      <c r="BFE135" s="127"/>
      <c r="BFF135" s="127"/>
      <c r="BFG135" s="127"/>
      <c r="BFH135" s="127"/>
      <c r="BFI135" s="127"/>
      <c r="BFJ135" s="127"/>
      <c r="BFK135" s="127"/>
      <c r="BFL135" s="127"/>
      <c r="BFM135" s="127"/>
      <c r="BFN135" s="127"/>
      <c r="BFO135" s="127"/>
      <c r="BFP135" s="127"/>
      <c r="BFQ135" s="127"/>
      <c r="BFR135" s="127"/>
      <c r="BFS135" s="127"/>
      <c r="BFT135" s="127"/>
      <c r="BFU135" s="127"/>
      <c r="BFV135" s="127"/>
      <c r="BFW135" s="127"/>
      <c r="BFX135" s="127"/>
      <c r="BFY135" s="127"/>
      <c r="BFZ135" s="127"/>
      <c r="BGA135" s="127"/>
      <c r="BGB135" s="127"/>
      <c r="BGC135" s="127"/>
      <c r="BGD135" s="127"/>
      <c r="BGE135" s="127"/>
      <c r="BGF135" s="127"/>
      <c r="BGG135" s="127"/>
      <c r="BGH135" s="127"/>
      <c r="BGI135" s="127"/>
      <c r="BGJ135" s="127"/>
      <c r="BGK135" s="127"/>
      <c r="BGL135" s="127"/>
      <c r="BGM135" s="127"/>
      <c r="BGN135" s="127"/>
      <c r="BGO135" s="127"/>
      <c r="BGP135" s="127"/>
      <c r="BGQ135" s="127"/>
      <c r="BGR135" s="127"/>
      <c r="BGS135" s="127"/>
      <c r="BGT135" s="127"/>
      <c r="BGU135" s="127"/>
      <c r="BGV135" s="127"/>
      <c r="BGW135" s="127"/>
      <c r="BGX135" s="127"/>
      <c r="BGY135" s="127"/>
      <c r="BGZ135" s="127"/>
      <c r="BHA135" s="127"/>
      <c r="BHB135" s="127"/>
      <c r="BHC135" s="127"/>
      <c r="BHD135" s="127"/>
      <c r="BHE135" s="127"/>
      <c r="BHF135" s="127"/>
      <c r="BHG135" s="127"/>
      <c r="BHH135" s="127"/>
      <c r="BHI135" s="127"/>
      <c r="BHJ135" s="127"/>
      <c r="BHK135" s="127"/>
      <c r="BHL135" s="127"/>
      <c r="BHM135" s="127"/>
      <c r="BHN135" s="127"/>
      <c r="BHO135" s="127"/>
      <c r="BHP135" s="127"/>
      <c r="BHQ135" s="127"/>
      <c r="BHR135" s="127"/>
      <c r="BHS135" s="127"/>
      <c r="BHT135" s="127"/>
      <c r="BHU135" s="127"/>
      <c r="BHV135" s="127"/>
      <c r="BHW135" s="127"/>
      <c r="BHX135" s="127"/>
      <c r="BHY135" s="127"/>
      <c r="BHZ135" s="127"/>
      <c r="BIA135" s="127"/>
      <c r="BIB135" s="127"/>
      <c r="BIC135" s="127"/>
      <c r="BID135" s="127"/>
      <c r="BIE135" s="127"/>
      <c r="BIF135" s="127"/>
      <c r="BIG135" s="127"/>
      <c r="BIH135" s="127"/>
      <c r="BII135" s="127"/>
      <c r="BIJ135" s="127"/>
      <c r="BIK135" s="127"/>
      <c r="BIL135" s="127"/>
      <c r="BIM135" s="127"/>
      <c r="BIN135" s="127"/>
      <c r="BIO135" s="127"/>
      <c r="BIP135" s="127"/>
      <c r="BIQ135" s="127"/>
      <c r="BIR135" s="127"/>
      <c r="BIS135" s="127"/>
      <c r="BIT135" s="127"/>
      <c r="BIU135" s="127"/>
      <c r="BIV135" s="127"/>
      <c r="BIW135" s="127"/>
      <c r="BIX135" s="127"/>
      <c r="BIY135" s="127"/>
      <c r="BIZ135" s="127"/>
      <c r="BJA135" s="127"/>
      <c r="BJB135" s="127"/>
      <c r="BJC135" s="127"/>
      <c r="BJD135" s="127"/>
      <c r="BJE135" s="127"/>
      <c r="BJF135" s="127"/>
      <c r="BJG135" s="127"/>
      <c r="BJH135" s="127"/>
      <c r="BJI135" s="127"/>
      <c r="BJJ135" s="127"/>
      <c r="BJK135" s="127"/>
      <c r="BJL135" s="127"/>
      <c r="BJM135" s="127"/>
      <c r="BJN135" s="127"/>
      <c r="BJO135" s="127"/>
      <c r="BJP135" s="127"/>
      <c r="BJQ135" s="127"/>
      <c r="BJR135" s="127"/>
      <c r="BJS135" s="127"/>
      <c r="BJT135" s="127"/>
      <c r="BJU135" s="127"/>
      <c r="BJV135" s="127"/>
      <c r="BJW135" s="127"/>
      <c r="BJX135" s="127"/>
      <c r="BJY135" s="127"/>
      <c r="BJZ135" s="127"/>
      <c r="BKA135" s="127"/>
      <c r="BKB135" s="127"/>
      <c r="BKC135" s="127"/>
      <c r="BKD135" s="127"/>
      <c r="BKE135" s="127"/>
      <c r="BKF135" s="127"/>
      <c r="BKG135" s="127"/>
      <c r="BKH135" s="127"/>
      <c r="BKI135" s="127"/>
      <c r="BKJ135" s="127"/>
      <c r="BKK135" s="127"/>
      <c r="BKL135" s="127"/>
      <c r="BKM135" s="127"/>
      <c r="BKN135" s="127"/>
      <c r="BKO135" s="127"/>
      <c r="BKP135" s="127"/>
      <c r="BKQ135" s="127"/>
      <c r="BKR135" s="127"/>
      <c r="BKS135" s="127"/>
      <c r="BKT135" s="127"/>
      <c r="BKU135" s="127"/>
      <c r="BKV135" s="127"/>
      <c r="BKW135" s="127"/>
      <c r="BKX135" s="127"/>
      <c r="BKY135" s="127"/>
      <c r="BKZ135" s="127"/>
      <c r="BLA135" s="127"/>
      <c r="BLB135" s="127"/>
      <c r="BLC135" s="127"/>
      <c r="BLD135" s="127"/>
      <c r="BLE135" s="127"/>
      <c r="BLF135" s="127"/>
      <c r="BLG135" s="127"/>
      <c r="BLH135" s="127"/>
      <c r="BLI135" s="127"/>
      <c r="BLJ135" s="127"/>
      <c r="BLK135" s="127"/>
      <c r="BLL135" s="127"/>
      <c r="BLM135" s="127"/>
      <c r="BLN135" s="127"/>
      <c r="BLO135" s="127"/>
      <c r="BLP135" s="127"/>
      <c r="BLQ135" s="127"/>
      <c r="BLR135" s="127"/>
      <c r="BLS135" s="127"/>
      <c r="BLT135" s="127"/>
      <c r="BLU135" s="127"/>
      <c r="BLV135" s="127"/>
      <c r="BLW135" s="127"/>
      <c r="BLX135" s="127"/>
      <c r="BLY135" s="127"/>
      <c r="BLZ135" s="127"/>
      <c r="BMA135" s="127"/>
      <c r="BMB135" s="127"/>
      <c r="BMC135" s="127"/>
      <c r="BMD135" s="127"/>
      <c r="BME135" s="127"/>
      <c r="BMF135" s="127"/>
      <c r="BMG135" s="127"/>
      <c r="BMH135" s="127"/>
      <c r="BMI135" s="127"/>
      <c r="BMJ135" s="127"/>
      <c r="BMK135" s="127"/>
      <c r="BML135" s="127"/>
      <c r="BMM135" s="127"/>
      <c r="BMN135" s="127"/>
      <c r="BMO135" s="127"/>
      <c r="BMP135" s="127"/>
      <c r="BMQ135" s="127"/>
      <c r="BMR135" s="127"/>
      <c r="BMS135" s="127"/>
      <c r="BMT135" s="127"/>
      <c r="BMU135" s="127"/>
      <c r="BMV135" s="127"/>
      <c r="BMW135" s="127"/>
      <c r="BMX135" s="127"/>
      <c r="BMY135" s="127"/>
      <c r="BMZ135" s="127"/>
      <c r="BNA135" s="127"/>
      <c r="BNB135" s="127"/>
      <c r="BNC135" s="127"/>
      <c r="BND135" s="127"/>
      <c r="BNE135" s="127"/>
      <c r="BNF135" s="127"/>
      <c r="BNG135" s="127"/>
      <c r="BNH135" s="127"/>
      <c r="BNI135" s="127"/>
      <c r="BNJ135" s="127"/>
      <c r="BNK135" s="127"/>
      <c r="BNL135" s="127"/>
      <c r="BNM135" s="127"/>
      <c r="BNN135" s="127"/>
      <c r="BNO135" s="127"/>
      <c r="BNP135" s="127"/>
      <c r="BNQ135" s="127"/>
      <c r="BNR135" s="127"/>
      <c r="BNS135" s="127"/>
      <c r="BNT135" s="127"/>
      <c r="BNU135" s="127"/>
      <c r="BNV135" s="127"/>
      <c r="BNW135" s="127"/>
      <c r="BNX135" s="127"/>
      <c r="BNY135" s="127"/>
      <c r="BNZ135" s="127"/>
      <c r="BOA135" s="127"/>
      <c r="BOB135" s="127"/>
      <c r="BOC135" s="127"/>
      <c r="BOD135" s="127"/>
      <c r="BOE135" s="127"/>
      <c r="BOF135" s="127"/>
      <c r="BOG135" s="127"/>
      <c r="BOH135" s="127"/>
      <c r="BOI135" s="127"/>
      <c r="BOJ135" s="127"/>
      <c r="BOK135" s="127"/>
      <c r="BOL135" s="127"/>
      <c r="BOM135" s="127"/>
      <c r="BON135" s="127"/>
      <c r="BOO135" s="127"/>
      <c r="BOP135" s="127"/>
      <c r="BOQ135" s="127"/>
      <c r="BOR135" s="127"/>
      <c r="BOS135" s="127"/>
      <c r="BOT135" s="127"/>
      <c r="BOU135" s="127"/>
      <c r="BOV135" s="127"/>
      <c r="BOW135" s="127"/>
      <c r="BOX135" s="127"/>
      <c r="BOY135" s="127"/>
      <c r="BOZ135" s="127"/>
      <c r="BPA135" s="127"/>
      <c r="BPB135" s="127"/>
      <c r="BPC135" s="127"/>
      <c r="BPD135" s="127"/>
      <c r="BPE135" s="127"/>
      <c r="BPF135" s="127"/>
      <c r="BPG135" s="127"/>
      <c r="BPH135" s="127"/>
      <c r="BPI135" s="127"/>
      <c r="BPJ135" s="127"/>
      <c r="BPK135" s="127"/>
      <c r="BPL135" s="127"/>
      <c r="BPM135" s="127"/>
      <c r="BPN135" s="127"/>
      <c r="BPO135" s="127"/>
      <c r="BPP135" s="127"/>
      <c r="BPQ135" s="127"/>
      <c r="BPR135" s="127"/>
      <c r="BPS135" s="127"/>
      <c r="BPT135" s="127"/>
      <c r="BPU135" s="127"/>
      <c r="BPV135" s="127"/>
      <c r="BPW135" s="127"/>
      <c r="BPX135" s="127"/>
      <c r="BPY135" s="127"/>
      <c r="BPZ135" s="127"/>
      <c r="BQA135" s="127"/>
      <c r="BQB135" s="127"/>
      <c r="BQC135" s="127"/>
      <c r="BQD135" s="127"/>
      <c r="BQE135" s="127"/>
      <c r="BQF135" s="127"/>
      <c r="BQG135" s="127"/>
      <c r="BQH135" s="127"/>
      <c r="BQI135" s="127"/>
      <c r="BQJ135" s="127"/>
      <c r="BQK135" s="127"/>
      <c r="BQL135" s="127"/>
      <c r="BQM135" s="127"/>
      <c r="BQN135" s="127"/>
      <c r="BQO135" s="127"/>
      <c r="BQP135" s="127"/>
      <c r="BQQ135" s="127"/>
      <c r="BQR135" s="127"/>
      <c r="BQS135" s="127"/>
      <c r="BQT135" s="127"/>
      <c r="BQU135" s="127"/>
      <c r="BQV135" s="127"/>
      <c r="BQW135" s="127"/>
      <c r="BQX135" s="127"/>
      <c r="BQY135" s="127"/>
      <c r="BQZ135" s="127"/>
      <c r="BRA135" s="127"/>
      <c r="BRB135" s="127"/>
      <c r="BRC135" s="127"/>
      <c r="BRD135" s="127"/>
      <c r="BRE135" s="127"/>
      <c r="BRF135" s="127"/>
      <c r="BRG135" s="127"/>
      <c r="BRH135" s="127"/>
      <c r="BRI135" s="127"/>
      <c r="BRJ135" s="127"/>
      <c r="BRK135" s="127"/>
      <c r="BRL135" s="127"/>
      <c r="BRM135" s="127"/>
      <c r="BRN135" s="127"/>
      <c r="BRO135" s="127"/>
      <c r="BRP135" s="127"/>
      <c r="BRQ135" s="127"/>
      <c r="BRR135" s="127"/>
      <c r="BRS135" s="127"/>
      <c r="BRT135" s="127"/>
      <c r="BRU135" s="127"/>
      <c r="BRV135" s="127"/>
      <c r="BRW135" s="127"/>
      <c r="BRX135" s="127"/>
      <c r="BRY135" s="127"/>
      <c r="BRZ135" s="127"/>
      <c r="BSA135" s="127"/>
      <c r="BSB135" s="127"/>
      <c r="BSC135" s="127"/>
      <c r="BSD135" s="127"/>
      <c r="BSE135" s="127"/>
      <c r="BSF135" s="127"/>
      <c r="BSG135" s="127"/>
      <c r="BSH135" s="127"/>
      <c r="BSI135" s="127"/>
      <c r="BSJ135" s="127"/>
      <c r="BSK135" s="127"/>
      <c r="BSL135" s="127"/>
      <c r="BSM135" s="127"/>
      <c r="BSN135" s="127"/>
      <c r="BSO135" s="127"/>
      <c r="BSP135" s="127"/>
      <c r="BSQ135" s="127"/>
      <c r="BSR135" s="127"/>
      <c r="BSS135" s="127"/>
      <c r="BST135" s="127"/>
      <c r="BSU135" s="127"/>
      <c r="BSV135" s="127"/>
      <c r="BSW135" s="127"/>
      <c r="BSX135" s="127"/>
      <c r="BSY135" s="127"/>
      <c r="BSZ135" s="127"/>
      <c r="BTA135" s="127"/>
      <c r="BTB135" s="127"/>
      <c r="BTC135" s="127"/>
      <c r="BTD135" s="127"/>
      <c r="BTE135" s="127"/>
      <c r="BTF135" s="127"/>
      <c r="BTG135" s="127"/>
      <c r="BTH135" s="127"/>
      <c r="BTI135" s="127"/>
      <c r="BTJ135" s="127"/>
      <c r="BTK135" s="127"/>
      <c r="BTL135" s="127"/>
      <c r="BTM135" s="127"/>
      <c r="BTN135" s="127"/>
      <c r="BTO135" s="127"/>
      <c r="BTP135" s="127"/>
      <c r="BTQ135" s="127"/>
      <c r="BTR135" s="127"/>
      <c r="BTS135" s="127"/>
      <c r="BTT135" s="127"/>
      <c r="BTU135" s="127"/>
      <c r="BTV135" s="127"/>
      <c r="BTW135" s="127"/>
      <c r="BTX135" s="127"/>
      <c r="BTY135" s="127"/>
      <c r="BTZ135" s="127"/>
      <c r="BUA135" s="127"/>
      <c r="BUB135" s="127"/>
      <c r="BUC135" s="127"/>
      <c r="BUD135" s="127"/>
      <c r="BUE135" s="127"/>
      <c r="BUF135" s="127"/>
      <c r="BUG135" s="127"/>
      <c r="BUH135" s="127"/>
      <c r="BUI135" s="127"/>
      <c r="BUJ135" s="127"/>
      <c r="BUK135" s="127"/>
      <c r="BUL135" s="127"/>
      <c r="BUM135" s="127"/>
      <c r="BUN135" s="127"/>
      <c r="BUO135" s="127"/>
      <c r="BUP135" s="127"/>
      <c r="BUQ135" s="127"/>
      <c r="BUR135" s="127"/>
      <c r="BUS135" s="127"/>
      <c r="BUT135" s="127"/>
      <c r="BUU135" s="127"/>
      <c r="BUV135" s="127"/>
      <c r="BUW135" s="127"/>
      <c r="BUX135" s="127"/>
      <c r="BUY135" s="127"/>
      <c r="BUZ135" s="127"/>
      <c r="BVA135" s="127"/>
      <c r="BVB135" s="127"/>
      <c r="BVC135" s="127"/>
      <c r="BVD135" s="127"/>
      <c r="BVE135" s="127"/>
      <c r="BVF135" s="127"/>
      <c r="BVG135" s="127"/>
      <c r="BVH135" s="127"/>
      <c r="BVI135" s="127"/>
      <c r="BVJ135" s="127"/>
      <c r="BVK135" s="127"/>
      <c r="BVL135" s="127"/>
      <c r="BVM135" s="127"/>
      <c r="BVN135" s="127"/>
      <c r="BVO135" s="127"/>
      <c r="BVP135" s="127"/>
      <c r="BVQ135" s="127"/>
      <c r="BVR135" s="127"/>
      <c r="BVS135" s="127"/>
      <c r="BVT135" s="127"/>
      <c r="BVU135" s="127"/>
      <c r="BVV135" s="127"/>
      <c r="BVW135" s="127"/>
      <c r="BVX135" s="127"/>
      <c r="BVY135" s="127"/>
      <c r="BVZ135" s="127"/>
      <c r="BWA135" s="127"/>
      <c r="BWB135" s="127"/>
      <c r="BWC135" s="127"/>
      <c r="BWD135" s="127"/>
      <c r="BWE135" s="127"/>
      <c r="BWF135" s="127"/>
      <c r="BWG135" s="127"/>
      <c r="BWH135" s="127"/>
      <c r="BWI135" s="127"/>
      <c r="BWJ135" s="127"/>
      <c r="BWK135" s="127"/>
      <c r="BWL135" s="127"/>
      <c r="BWM135" s="127"/>
      <c r="BWN135" s="127"/>
      <c r="BWO135" s="127"/>
      <c r="BWP135" s="127"/>
      <c r="BWQ135" s="127"/>
      <c r="BWR135" s="127"/>
      <c r="BWS135" s="127"/>
      <c r="BWT135" s="127"/>
      <c r="BWU135" s="127"/>
      <c r="BWV135" s="127"/>
      <c r="BWW135" s="127"/>
      <c r="BWX135" s="127"/>
      <c r="BWY135" s="127"/>
      <c r="BWZ135" s="127"/>
      <c r="BXA135" s="127"/>
      <c r="BXB135" s="127"/>
      <c r="BXC135" s="127"/>
      <c r="BXD135" s="127"/>
      <c r="BXE135" s="127"/>
      <c r="BXF135" s="127"/>
      <c r="BXG135" s="127"/>
      <c r="BXH135" s="127"/>
      <c r="BXI135" s="127"/>
      <c r="BXJ135" s="127"/>
      <c r="BXK135" s="127"/>
      <c r="BXL135" s="127"/>
      <c r="BXM135" s="127"/>
      <c r="BXN135" s="127"/>
      <c r="BXO135" s="127"/>
      <c r="BXP135" s="127"/>
      <c r="BXQ135" s="127"/>
      <c r="BXR135" s="127"/>
      <c r="BXS135" s="127"/>
      <c r="BXT135" s="127"/>
      <c r="BXU135" s="127"/>
      <c r="BXV135" s="127"/>
      <c r="BXW135" s="127"/>
      <c r="BXX135" s="127"/>
      <c r="BXY135" s="127"/>
      <c r="BXZ135" s="127"/>
      <c r="BYA135" s="127"/>
      <c r="BYB135" s="127"/>
      <c r="BYC135" s="127"/>
      <c r="BYD135" s="127"/>
      <c r="BYE135" s="127"/>
      <c r="BYF135" s="127"/>
      <c r="BYG135" s="127"/>
      <c r="BYH135" s="127"/>
      <c r="BYI135" s="127"/>
      <c r="BYJ135" s="127"/>
      <c r="BYK135" s="127"/>
      <c r="BYL135" s="127"/>
      <c r="BYM135" s="127"/>
      <c r="BYN135" s="127"/>
      <c r="BYO135" s="127"/>
      <c r="BYP135" s="127"/>
      <c r="BYQ135" s="127"/>
      <c r="BYR135" s="127"/>
      <c r="BYS135" s="127"/>
      <c r="BYT135" s="127"/>
      <c r="BYU135" s="127"/>
      <c r="BYV135" s="127"/>
      <c r="BYW135" s="127"/>
      <c r="BYX135" s="127"/>
      <c r="BYY135" s="127"/>
      <c r="BYZ135" s="127"/>
      <c r="BZA135" s="127"/>
      <c r="BZB135" s="127"/>
      <c r="BZC135" s="127"/>
      <c r="BZD135" s="127"/>
      <c r="BZE135" s="127"/>
      <c r="BZF135" s="127"/>
      <c r="BZG135" s="127"/>
      <c r="BZH135" s="127"/>
      <c r="BZI135" s="127"/>
      <c r="BZJ135" s="127"/>
      <c r="BZK135" s="127"/>
      <c r="BZL135" s="127"/>
      <c r="BZM135" s="127"/>
      <c r="BZN135" s="127"/>
      <c r="BZO135" s="127"/>
      <c r="BZP135" s="127"/>
      <c r="BZQ135" s="127"/>
      <c r="BZR135" s="127"/>
      <c r="BZS135" s="127"/>
      <c r="BZT135" s="127"/>
      <c r="BZU135" s="127"/>
      <c r="BZV135" s="127"/>
      <c r="BZW135" s="127"/>
      <c r="BZX135" s="127"/>
      <c r="BZY135" s="127"/>
      <c r="BZZ135" s="127"/>
      <c r="CAA135" s="127"/>
      <c r="CAB135" s="127"/>
      <c r="CAC135" s="127"/>
      <c r="CAD135" s="127"/>
      <c r="CAE135" s="127"/>
      <c r="CAF135" s="127"/>
      <c r="CAG135" s="127"/>
      <c r="CAH135" s="127"/>
      <c r="CAI135" s="127"/>
      <c r="CAJ135" s="127"/>
      <c r="CAK135" s="127"/>
      <c r="CAL135" s="127"/>
      <c r="CAM135" s="127"/>
      <c r="CAN135" s="127"/>
      <c r="CAO135" s="127"/>
      <c r="CAP135" s="127"/>
      <c r="CAQ135" s="127"/>
      <c r="CAR135" s="127"/>
      <c r="CAS135" s="127"/>
      <c r="CAT135" s="127"/>
      <c r="CAU135" s="127"/>
      <c r="CAV135" s="127"/>
      <c r="CAW135" s="127"/>
      <c r="CAX135" s="127"/>
      <c r="CAY135" s="127"/>
      <c r="CAZ135" s="127"/>
      <c r="CBA135" s="127"/>
      <c r="CBB135" s="127"/>
      <c r="CBC135" s="127"/>
      <c r="CBD135" s="127"/>
      <c r="CBE135" s="127"/>
      <c r="CBF135" s="127"/>
      <c r="CBG135" s="127"/>
      <c r="CBH135" s="127"/>
      <c r="CBI135" s="127"/>
      <c r="CBJ135" s="127"/>
      <c r="CBK135" s="127"/>
      <c r="CBL135" s="127"/>
      <c r="CBM135" s="127"/>
      <c r="CBN135" s="127"/>
      <c r="CBO135" s="127"/>
      <c r="CBP135" s="127"/>
      <c r="CBQ135" s="127"/>
      <c r="CBR135" s="127"/>
      <c r="CBS135" s="127"/>
      <c r="CBT135" s="127"/>
      <c r="CBU135" s="127"/>
      <c r="CBV135" s="127"/>
      <c r="CBW135" s="127"/>
      <c r="CBX135" s="127"/>
      <c r="CBY135" s="127"/>
      <c r="CBZ135" s="127"/>
      <c r="CCA135" s="127"/>
      <c r="CCB135" s="127"/>
      <c r="CCC135" s="127"/>
      <c r="CCD135" s="127"/>
      <c r="CCE135" s="127"/>
      <c r="CCF135" s="127"/>
      <c r="CCG135" s="127"/>
      <c r="CCH135" s="127"/>
      <c r="CCI135" s="127"/>
      <c r="CCJ135" s="127"/>
      <c r="CCK135" s="127"/>
      <c r="CCL135" s="127"/>
      <c r="CCM135" s="127"/>
      <c r="CCN135" s="127"/>
      <c r="CCO135" s="127"/>
      <c r="CCP135" s="127"/>
      <c r="CCQ135" s="127"/>
      <c r="CCR135" s="127"/>
      <c r="CCS135" s="127"/>
      <c r="CCT135" s="127"/>
      <c r="CCU135" s="127"/>
      <c r="CCV135" s="127"/>
      <c r="CCW135" s="127"/>
      <c r="CCX135" s="127"/>
      <c r="CCY135" s="127"/>
      <c r="CCZ135" s="127"/>
      <c r="CDA135" s="127"/>
      <c r="CDB135" s="127"/>
      <c r="CDC135" s="127"/>
      <c r="CDD135" s="127"/>
      <c r="CDE135" s="127"/>
      <c r="CDF135" s="127"/>
      <c r="CDG135" s="127"/>
      <c r="CDH135" s="127"/>
      <c r="CDI135" s="127"/>
      <c r="CDJ135" s="127"/>
      <c r="CDK135" s="127"/>
      <c r="CDL135" s="127"/>
      <c r="CDM135" s="127"/>
      <c r="CDN135" s="127"/>
      <c r="CDO135" s="127"/>
      <c r="CDP135" s="127"/>
      <c r="CDQ135" s="127"/>
      <c r="CDR135" s="127"/>
      <c r="CDS135" s="127"/>
      <c r="CDT135" s="127"/>
      <c r="CDU135" s="127"/>
      <c r="CDV135" s="127"/>
      <c r="CDW135" s="127"/>
      <c r="CDX135" s="127"/>
      <c r="CDY135" s="127"/>
      <c r="CDZ135" s="127"/>
      <c r="CEA135" s="127"/>
      <c r="CEB135" s="127"/>
      <c r="CEC135" s="127"/>
      <c r="CED135" s="127"/>
      <c r="CEE135" s="127"/>
      <c r="CEF135" s="127"/>
      <c r="CEG135" s="127"/>
      <c r="CEH135" s="127"/>
      <c r="CEI135" s="127"/>
      <c r="CEJ135" s="127"/>
      <c r="CEK135" s="127"/>
      <c r="CEL135" s="127"/>
      <c r="CEM135" s="127"/>
      <c r="CEN135" s="127"/>
      <c r="CEO135" s="127"/>
      <c r="CEP135" s="127"/>
      <c r="CEQ135" s="127"/>
      <c r="CER135" s="127"/>
      <c r="CES135" s="127"/>
      <c r="CET135" s="127"/>
      <c r="CEU135" s="127"/>
      <c r="CEV135" s="127"/>
      <c r="CEW135" s="127"/>
      <c r="CEX135" s="127"/>
      <c r="CEY135" s="127"/>
      <c r="CEZ135" s="127"/>
      <c r="CFA135" s="127"/>
      <c r="CFB135" s="127"/>
      <c r="CFC135" s="127"/>
      <c r="CFD135" s="127"/>
      <c r="CFE135" s="127"/>
      <c r="CFF135" s="127"/>
      <c r="CFG135" s="127"/>
      <c r="CFH135" s="127"/>
      <c r="CFI135" s="127"/>
      <c r="CFJ135" s="127"/>
      <c r="CFK135" s="127"/>
      <c r="CFL135" s="127"/>
      <c r="CFM135" s="127"/>
      <c r="CFN135" s="127"/>
      <c r="CFO135" s="127"/>
      <c r="CFP135" s="127"/>
      <c r="CFQ135" s="127"/>
      <c r="CFR135" s="127"/>
      <c r="CFS135" s="127"/>
      <c r="CFT135" s="127"/>
      <c r="CFU135" s="127"/>
      <c r="CFV135" s="127"/>
      <c r="CFW135" s="127"/>
      <c r="CFX135" s="127"/>
      <c r="CFY135" s="127"/>
      <c r="CFZ135" s="127"/>
      <c r="CGA135" s="127"/>
      <c r="CGB135" s="127"/>
      <c r="CGC135" s="127"/>
      <c r="CGD135" s="127"/>
      <c r="CGE135" s="127"/>
      <c r="CGF135" s="127"/>
      <c r="CGG135" s="127"/>
      <c r="CGH135" s="127"/>
      <c r="CGI135" s="127"/>
      <c r="CGJ135" s="127"/>
      <c r="CGK135" s="127"/>
      <c r="CGL135" s="127"/>
      <c r="CGM135" s="127"/>
      <c r="CGN135" s="127"/>
      <c r="CGO135" s="127"/>
      <c r="CGP135" s="127"/>
      <c r="CGQ135" s="127"/>
      <c r="CGR135" s="127"/>
      <c r="CGS135" s="127"/>
      <c r="CGT135" s="127"/>
      <c r="CGU135" s="127"/>
      <c r="CGV135" s="127"/>
      <c r="CGW135" s="127"/>
      <c r="CGX135" s="127"/>
      <c r="CGY135" s="127"/>
      <c r="CGZ135" s="127"/>
      <c r="CHA135" s="127"/>
      <c r="CHB135" s="127"/>
      <c r="CHC135" s="127"/>
      <c r="CHD135" s="127"/>
      <c r="CHE135" s="127"/>
      <c r="CHF135" s="127"/>
      <c r="CHG135" s="127"/>
      <c r="CHH135" s="127"/>
      <c r="CHI135" s="127"/>
      <c r="CHJ135" s="127"/>
      <c r="CHK135" s="127"/>
      <c r="CHL135" s="127"/>
      <c r="CHM135" s="127"/>
      <c r="CHN135" s="127"/>
      <c r="CHO135" s="127"/>
      <c r="CHP135" s="127"/>
      <c r="CHQ135" s="127"/>
      <c r="CHR135" s="127"/>
      <c r="CHS135" s="127"/>
      <c r="CHT135" s="127"/>
      <c r="CHU135" s="127"/>
      <c r="CHV135" s="127"/>
      <c r="CHW135" s="127"/>
      <c r="CHX135" s="127"/>
      <c r="CHY135" s="127"/>
      <c r="CHZ135" s="127"/>
      <c r="CIA135" s="127"/>
      <c r="CIB135" s="127"/>
      <c r="CIC135" s="127"/>
      <c r="CID135" s="127"/>
      <c r="CIE135" s="127"/>
      <c r="CIF135" s="127"/>
      <c r="CIG135" s="127"/>
      <c r="CIH135" s="127"/>
      <c r="CII135" s="127"/>
      <c r="CIJ135" s="127"/>
      <c r="CIK135" s="127"/>
      <c r="CIL135" s="127"/>
      <c r="CIM135" s="127"/>
      <c r="CIN135" s="127"/>
      <c r="CIO135" s="127"/>
      <c r="CIP135" s="127"/>
      <c r="CIQ135" s="127"/>
      <c r="CIR135" s="127"/>
      <c r="CIS135" s="127"/>
      <c r="CIT135" s="127"/>
      <c r="CIU135" s="127"/>
      <c r="CIV135" s="127"/>
      <c r="CIW135" s="127"/>
      <c r="CIX135" s="127"/>
      <c r="CIY135" s="127"/>
      <c r="CIZ135" s="127"/>
      <c r="CJA135" s="127"/>
      <c r="CJB135" s="127"/>
      <c r="CJC135" s="127"/>
      <c r="CJD135" s="127"/>
      <c r="CJE135" s="127"/>
      <c r="CJF135" s="127"/>
      <c r="CJG135" s="127"/>
      <c r="CJH135" s="127"/>
      <c r="CJI135" s="127"/>
      <c r="CJJ135" s="127"/>
      <c r="CJK135" s="127"/>
      <c r="CJL135" s="127"/>
      <c r="CJM135" s="127"/>
      <c r="CJN135" s="127"/>
      <c r="CJO135" s="127"/>
      <c r="CJP135" s="127"/>
      <c r="CJQ135" s="127"/>
      <c r="CJR135" s="127"/>
      <c r="CJS135" s="127"/>
      <c r="CJT135" s="127"/>
      <c r="CJU135" s="127"/>
      <c r="CJV135" s="127"/>
      <c r="CJW135" s="127"/>
      <c r="CJX135" s="127"/>
      <c r="CJY135" s="127"/>
      <c r="CJZ135" s="127"/>
      <c r="CKA135" s="127"/>
      <c r="CKB135" s="127"/>
      <c r="CKC135" s="127"/>
      <c r="CKD135" s="127"/>
      <c r="CKE135" s="127"/>
      <c r="CKF135" s="127"/>
      <c r="CKG135" s="127"/>
      <c r="CKH135" s="127"/>
      <c r="CKI135" s="127"/>
      <c r="CKJ135" s="127"/>
      <c r="CKK135" s="127"/>
      <c r="CKL135" s="127"/>
      <c r="CKM135" s="127"/>
      <c r="CKN135" s="127"/>
      <c r="CKO135" s="127"/>
      <c r="CKP135" s="127"/>
      <c r="CKQ135" s="127"/>
      <c r="CKR135" s="127"/>
      <c r="CKS135" s="127"/>
      <c r="CKT135" s="127"/>
      <c r="CKU135" s="127"/>
      <c r="CKV135" s="127"/>
      <c r="CKW135" s="127"/>
      <c r="CKX135" s="127"/>
      <c r="CKY135" s="127"/>
      <c r="CKZ135" s="127"/>
      <c r="CLA135" s="127"/>
      <c r="CLB135" s="127"/>
      <c r="CLC135" s="127"/>
      <c r="CLD135" s="127"/>
      <c r="CLE135" s="127"/>
      <c r="CLF135" s="127"/>
      <c r="CLG135" s="127"/>
      <c r="CLH135" s="127"/>
      <c r="CLI135" s="127"/>
      <c r="CLJ135" s="127"/>
      <c r="CLK135" s="127"/>
      <c r="CLL135" s="127"/>
      <c r="CLM135" s="127"/>
      <c r="CLN135" s="127"/>
      <c r="CLO135" s="127"/>
      <c r="CLP135" s="127"/>
      <c r="CLQ135" s="127"/>
      <c r="CLR135" s="127"/>
      <c r="CLS135" s="127"/>
      <c r="CLT135" s="127"/>
      <c r="CLU135" s="127"/>
      <c r="CLV135" s="127"/>
      <c r="CLW135" s="127"/>
      <c r="CLX135" s="127"/>
      <c r="CLY135" s="127"/>
      <c r="CLZ135" s="127"/>
      <c r="CMA135" s="127"/>
      <c r="CMB135" s="127"/>
      <c r="CMC135" s="127"/>
      <c r="CMD135" s="127"/>
      <c r="CME135" s="127"/>
      <c r="CMF135" s="127"/>
      <c r="CMG135" s="127"/>
      <c r="CMH135" s="127"/>
      <c r="CMI135" s="127"/>
      <c r="CMJ135" s="127"/>
      <c r="CMK135" s="127"/>
      <c r="CML135" s="127"/>
      <c r="CMM135" s="127"/>
      <c r="CMN135" s="127"/>
      <c r="CMO135" s="127"/>
      <c r="CMP135" s="127"/>
      <c r="CMQ135" s="127"/>
      <c r="CMR135" s="127"/>
      <c r="CMS135" s="127"/>
      <c r="CMT135" s="127"/>
      <c r="CMU135" s="127"/>
      <c r="CMV135" s="127"/>
      <c r="CMW135" s="127"/>
      <c r="CMX135" s="127"/>
      <c r="CMY135" s="127"/>
      <c r="CMZ135" s="127"/>
      <c r="CNA135" s="127"/>
      <c r="CNB135" s="127"/>
      <c r="CNC135" s="127"/>
      <c r="CND135" s="127"/>
      <c r="CNE135" s="127"/>
      <c r="CNF135" s="127"/>
      <c r="CNG135" s="127"/>
      <c r="CNH135" s="127"/>
      <c r="CNI135" s="127"/>
      <c r="CNJ135" s="127"/>
      <c r="CNK135" s="127"/>
      <c r="CNL135" s="127"/>
      <c r="CNM135" s="127"/>
      <c r="CNN135" s="127"/>
      <c r="CNO135" s="127"/>
      <c r="CNP135" s="127"/>
      <c r="CNQ135" s="127"/>
      <c r="CNR135" s="127"/>
      <c r="CNS135" s="127"/>
      <c r="CNT135" s="127"/>
      <c r="CNU135" s="127"/>
      <c r="CNV135" s="127"/>
      <c r="CNW135" s="127"/>
      <c r="CNX135" s="127"/>
      <c r="CNY135" s="127"/>
      <c r="CNZ135" s="127"/>
      <c r="COA135" s="127"/>
      <c r="COB135" s="127"/>
      <c r="COC135" s="127"/>
      <c r="COD135" s="127"/>
      <c r="COE135" s="127"/>
      <c r="COF135" s="127"/>
      <c r="COG135" s="127"/>
      <c r="COH135" s="127"/>
      <c r="COI135" s="127"/>
      <c r="COJ135" s="127"/>
      <c r="COK135" s="127"/>
      <c r="COL135" s="127"/>
      <c r="COM135" s="127"/>
      <c r="CON135" s="127"/>
      <c r="COO135" s="127"/>
      <c r="COP135" s="127"/>
      <c r="COQ135" s="127"/>
      <c r="COR135" s="127"/>
      <c r="COS135" s="127"/>
      <c r="COT135" s="127"/>
      <c r="COU135" s="127"/>
      <c r="COV135" s="127"/>
      <c r="COW135" s="127"/>
      <c r="COX135" s="127"/>
      <c r="COY135" s="127"/>
      <c r="COZ135" s="127"/>
      <c r="CPA135" s="127"/>
      <c r="CPB135" s="127"/>
      <c r="CPC135" s="127"/>
      <c r="CPD135" s="127"/>
      <c r="CPE135" s="127"/>
      <c r="CPF135" s="127"/>
      <c r="CPG135" s="127"/>
      <c r="CPH135" s="127"/>
      <c r="CPI135" s="127"/>
      <c r="CPJ135" s="127"/>
      <c r="CPK135" s="127"/>
      <c r="CPL135" s="127"/>
      <c r="CPM135" s="127"/>
      <c r="CPN135" s="127"/>
      <c r="CPO135" s="127"/>
      <c r="CPP135" s="127"/>
      <c r="CPQ135" s="127"/>
      <c r="CPR135" s="127"/>
      <c r="CPS135" s="127"/>
      <c r="CPT135" s="127"/>
      <c r="CPU135" s="127"/>
      <c r="CPV135" s="127"/>
      <c r="CPW135" s="127"/>
      <c r="CPX135" s="127"/>
      <c r="CPY135" s="127"/>
      <c r="CPZ135" s="127"/>
      <c r="CQA135" s="127"/>
      <c r="CQB135" s="127"/>
      <c r="CQC135" s="127"/>
      <c r="CQD135" s="127"/>
      <c r="CQE135" s="127"/>
      <c r="CQF135" s="127"/>
      <c r="CQG135" s="127"/>
      <c r="CQH135" s="127"/>
      <c r="CQI135" s="127"/>
      <c r="CQJ135" s="127"/>
      <c r="CQK135" s="127"/>
      <c r="CQL135" s="127"/>
      <c r="CQM135" s="127"/>
      <c r="CQN135" s="127"/>
      <c r="CQO135" s="127"/>
      <c r="CQP135" s="127"/>
      <c r="CQQ135" s="127"/>
      <c r="CQR135" s="127"/>
      <c r="CQS135" s="127"/>
      <c r="CQT135" s="127"/>
      <c r="CQU135" s="127"/>
      <c r="CQV135" s="127"/>
      <c r="CQW135" s="127"/>
      <c r="CQX135" s="127"/>
      <c r="CQY135" s="127"/>
      <c r="CQZ135" s="127"/>
      <c r="CRA135" s="127"/>
      <c r="CRB135" s="127"/>
      <c r="CRC135" s="127"/>
      <c r="CRD135" s="127"/>
      <c r="CRE135" s="127"/>
      <c r="CRF135" s="127"/>
      <c r="CRG135" s="127"/>
      <c r="CRH135" s="127"/>
      <c r="CRI135" s="127"/>
      <c r="CRJ135" s="127"/>
      <c r="CRK135" s="127"/>
      <c r="CRL135" s="127"/>
      <c r="CRM135" s="127"/>
      <c r="CRN135" s="127"/>
      <c r="CRO135" s="127"/>
      <c r="CRP135" s="127"/>
      <c r="CRQ135" s="127"/>
      <c r="CRR135" s="127"/>
      <c r="CRS135" s="127"/>
      <c r="CRT135" s="127"/>
      <c r="CRU135" s="127"/>
      <c r="CRV135" s="127"/>
      <c r="CRW135" s="127"/>
      <c r="CRX135" s="127"/>
      <c r="CRY135" s="127"/>
      <c r="CRZ135" s="127"/>
      <c r="CSA135" s="127"/>
      <c r="CSB135" s="127"/>
      <c r="CSC135" s="127"/>
      <c r="CSD135" s="127"/>
      <c r="CSE135" s="127"/>
      <c r="CSF135" s="127"/>
      <c r="CSG135" s="127"/>
      <c r="CSH135" s="127"/>
      <c r="CSI135" s="127"/>
      <c r="CSJ135" s="127"/>
      <c r="CSK135" s="127"/>
      <c r="CSL135" s="127"/>
      <c r="CSM135" s="127"/>
      <c r="CSN135" s="127"/>
      <c r="CSO135" s="127"/>
      <c r="CSP135" s="127"/>
      <c r="CSQ135" s="127"/>
      <c r="CSR135" s="127"/>
      <c r="CSS135" s="127"/>
      <c r="CST135" s="127"/>
      <c r="CSU135" s="127"/>
      <c r="CSV135" s="127"/>
      <c r="CSW135" s="127"/>
      <c r="CSX135" s="127"/>
      <c r="CSY135" s="127"/>
      <c r="CSZ135" s="127"/>
      <c r="CTA135" s="127"/>
      <c r="CTB135" s="127"/>
      <c r="CTC135" s="127"/>
      <c r="CTD135" s="127"/>
      <c r="CTE135" s="127"/>
      <c r="CTF135" s="127"/>
      <c r="CTG135" s="127"/>
      <c r="CTH135" s="127"/>
      <c r="CTI135" s="127"/>
      <c r="CTJ135" s="127"/>
      <c r="CTK135" s="127"/>
      <c r="CTL135" s="127"/>
      <c r="CTM135" s="127"/>
      <c r="CTN135" s="127"/>
      <c r="CTO135" s="127"/>
      <c r="CTP135" s="127"/>
      <c r="CTQ135" s="127"/>
      <c r="CTR135" s="127"/>
      <c r="CTS135" s="127"/>
      <c r="CTT135" s="127"/>
      <c r="CTU135" s="127"/>
      <c r="CTV135" s="127"/>
      <c r="CTW135" s="127"/>
      <c r="CTX135" s="127"/>
      <c r="CTY135" s="127"/>
      <c r="CTZ135" s="127"/>
      <c r="CUA135" s="127"/>
      <c r="CUB135" s="127"/>
      <c r="CUC135" s="127"/>
      <c r="CUD135" s="127"/>
      <c r="CUE135" s="127"/>
      <c r="CUF135" s="127"/>
      <c r="CUG135" s="127"/>
      <c r="CUH135" s="127"/>
      <c r="CUI135" s="127"/>
      <c r="CUJ135" s="127"/>
      <c r="CUK135" s="127"/>
      <c r="CUL135" s="127"/>
      <c r="CUM135" s="127"/>
      <c r="CUN135" s="127"/>
      <c r="CUO135" s="127"/>
      <c r="CUP135" s="127"/>
      <c r="CUQ135" s="127"/>
      <c r="CUR135" s="127"/>
      <c r="CUS135" s="127"/>
      <c r="CUT135" s="127"/>
      <c r="CUU135" s="127"/>
      <c r="CUV135" s="127"/>
      <c r="CUW135" s="127"/>
      <c r="CUX135" s="127"/>
      <c r="CUY135" s="127"/>
      <c r="CUZ135" s="127"/>
      <c r="CVA135" s="127"/>
      <c r="CVB135" s="127"/>
      <c r="CVC135" s="127"/>
      <c r="CVD135" s="127"/>
      <c r="CVE135" s="127"/>
      <c r="CVF135" s="127"/>
      <c r="CVG135" s="127"/>
      <c r="CVH135" s="127"/>
      <c r="CVI135" s="127"/>
      <c r="CVJ135" s="127"/>
      <c r="CVK135" s="127"/>
      <c r="CVL135" s="127"/>
      <c r="CVM135" s="127"/>
      <c r="CVN135" s="127"/>
      <c r="CVO135" s="127"/>
      <c r="CVP135" s="127"/>
      <c r="CVQ135" s="127"/>
      <c r="CVR135" s="127"/>
      <c r="CVS135" s="127"/>
      <c r="CVT135" s="127"/>
      <c r="CVU135" s="127"/>
      <c r="CVV135" s="127"/>
      <c r="CVW135" s="127"/>
      <c r="CVX135" s="127"/>
      <c r="CVY135" s="127"/>
      <c r="CVZ135" s="127"/>
      <c r="CWA135" s="127"/>
      <c r="CWB135" s="127"/>
      <c r="CWC135" s="127"/>
      <c r="CWD135" s="127"/>
      <c r="CWE135" s="127"/>
      <c r="CWF135" s="127"/>
      <c r="CWG135" s="127"/>
      <c r="CWH135" s="127"/>
      <c r="CWI135" s="127"/>
      <c r="CWJ135" s="127"/>
      <c r="CWK135" s="127"/>
      <c r="CWL135" s="127"/>
      <c r="CWM135" s="127"/>
      <c r="CWN135" s="127"/>
      <c r="CWO135" s="127"/>
      <c r="CWP135" s="127"/>
      <c r="CWQ135" s="127"/>
      <c r="CWR135" s="127"/>
      <c r="CWS135" s="127"/>
      <c r="CWT135" s="127"/>
      <c r="CWU135" s="127"/>
      <c r="CWV135" s="127"/>
      <c r="CWW135" s="127"/>
      <c r="CWX135" s="127"/>
      <c r="CWY135" s="127"/>
      <c r="CWZ135" s="127"/>
      <c r="CXA135" s="127"/>
      <c r="CXB135" s="127"/>
      <c r="CXC135" s="127"/>
      <c r="CXD135" s="127"/>
      <c r="CXE135" s="127"/>
      <c r="CXF135" s="127"/>
      <c r="CXG135" s="127"/>
      <c r="CXH135" s="127"/>
      <c r="CXI135" s="127"/>
      <c r="CXJ135" s="127"/>
      <c r="CXK135" s="127"/>
      <c r="CXL135" s="127"/>
      <c r="CXM135" s="127"/>
      <c r="CXN135" s="127"/>
      <c r="CXO135" s="127"/>
      <c r="CXP135" s="127"/>
      <c r="CXQ135" s="127"/>
      <c r="CXR135" s="127"/>
      <c r="CXS135" s="127"/>
      <c r="CXT135" s="127"/>
      <c r="CXU135" s="127"/>
      <c r="CXV135" s="127"/>
      <c r="CXW135" s="127"/>
      <c r="CXX135" s="127"/>
      <c r="CXY135" s="127"/>
      <c r="CXZ135" s="127"/>
      <c r="CYA135" s="127"/>
      <c r="CYB135" s="127"/>
      <c r="CYC135" s="127"/>
      <c r="CYD135" s="127"/>
      <c r="CYE135" s="127"/>
      <c r="CYF135" s="127"/>
      <c r="CYG135" s="127"/>
      <c r="CYH135" s="127"/>
      <c r="CYI135" s="127"/>
      <c r="CYJ135" s="127"/>
      <c r="CYK135" s="127"/>
      <c r="CYL135" s="127"/>
      <c r="CYM135" s="127"/>
      <c r="CYN135" s="127"/>
      <c r="CYO135" s="127"/>
      <c r="CYP135" s="127"/>
      <c r="CYQ135" s="127"/>
      <c r="CYR135" s="127"/>
      <c r="CYS135" s="127"/>
      <c r="CYT135" s="127"/>
      <c r="CYU135" s="127"/>
      <c r="CYV135" s="127"/>
      <c r="CYW135" s="127"/>
      <c r="CYX135" s="127"/>
      <c r="CYY135" s="127"/>
      <c r="CYZ135" s="127"/>
      <c r="CZA135" s="127"/>
      <c r="CZB135" s="127"/>
      <c r="CZC135" s="127"/>
      <c r="CZD135" s="127"/>
      <c r="CZE135" s="127"/>
      <c r="CZF135" s="127"/>
      <c r="CZG135" s="127"/>
      <c r="CZH135" s="127"/>
      <c r="CZI135" s="127"/>
      <c r="CZJ135" s="127"/>
      <c r="CZK135" s="127"/>
      <c r="CZL135" s="127"/>
      <c r="CZM135" s="127"/>
      <c r="CZN135" s="127"/>
      <c r="CZO135" s="127"/>
      <c r="CZP135" s="127"/>
      <c r="CZQ135" s="127"/>
      <c r="CZR135" s="127"/>
      <c r="CZS135" s="127"/>
      <c r="CZT135" s="127"/>
      <c r="CZU135" s="127"/>
      <c r="CZV135" s="127"/>
      <c r="CZW135" s="127"/>
      <c r="CZX135" s="127"/>
      <c r="CZY135" s="127"/>
      <c r="CZZ135" s="127"/>
      <c r="DAA135" s="127"/>
      <c r="DAB135" s="127"/>
      <c r="DAC135" s="127"/>
      <c r="DAD135" s="127"/>
      <c r="DAE135" s="127"/>
      <c r="DAF135" s="127"/>
      <c r="DAG135" s="127"/>
      <c r="DAH135" s="127"/>
      <c r="DAI135" s="127"/>
      <c r="DAJ135" s="127"/>
      <c r="DAK135" s="127"/>
      <c r="DAL135" s="127"/>
      <c r="DAM135" s="127"/>
      <c r="DAN135" s="127"/>
      <c r="DAO135" s="127"/>
      <c r="DAP135" s="127"/>
      <c r="DAQ135" s="127"/>
      <c r="DAR135" s="127"/>
      <c r="DAS135" s="127"/>
      <c r="DAT135" s="127"/>
      <c r="DAU135" s="127"/>
      <c r="DAV135" s="127"/>
      <c r="DAW135" s="127"/>
      <c r="DAX135" s="127"/>
      <c r="DAY135" s="127"/>
      <c r="DAZ135" s="127"/>
      <c r="DBA135" s="127"/>
      <c r="DBB135" s="127"/>
      <c r="DBC135" s="127"/>
      <c r="DBD135" s="127"/>
      <c r="DBE135" s="127"/>
      <c r="DBF135" s="127"/>
      <c r="DBG135" s="127"/>
      <c r="DBH135" s="127"/>
      <c r="DBI135" s="127"/>
      <c r="DBJ135" s="127"/>
      <c r="DBK135" s="127"/>
      <c r="DBL135" s="127"/>
      <c r="DBM135" s="127"/>
      <c r="DBN135" s="127"/>
      <c r="DBO135" s="127"/>
      <c r="DBP135" s="127"/>
      <c r="DBQ135" s="127"/>
      <c r="DBR135" s="127"/>
      <c r="DBS135" s="127"/>
      <c r="DBT135" s="127"/>
      <c r="DBU135" s="127"/>
      <c r="DBV135" s="127"/>
      <c r="DBW135" s="127"/>
      <c r="DBX135" s="127"/>
      <c r="DBY135" s="127"/>
      <c r="DBZ135" s="127"/>
      <c r="DCA135" s="127"/>
      <c r="DCB135" s="127"/>
      <c r="DCC135" s="127"/>
      <c r="DCD135" s="127"/>
      <c r="DCE135" s="127"/>
      <c r="DCF135" s="127"/>
      <c r="DCG135" s="127"/>
      <c r="DCH135" s="127"/>
      <c r="DCI135" s="127"/>
      <c r="DCJ135" s="127"/>
      <c r="DCK135" s="127"/>
      <c r="DCL135" s="127"/>
      <c r="DCM135" s="127"/>
      <c r="DCN135" s="127"/>
      <c r="DCO135" s="127"/>
      <c r="DCP135" s="127"/>
      <c r="DCQ135" s="127"/>
      <c r="DCR135" s="127"/>
      <c r="DCS135" s="127"/>
      <c r="DCT135" s="127"/>
      <c r="DCU135" s="127"/>
      <c r="DCV135" s="127"/>
      <c r="DCW135" s="127"/>
      <c r="DCX135" s="127"/>
      <c r="DCY135" s="127"/>
      <c r="DCZ135" s="127"/>
      <c r="DDA135" s="127"/>
      <c r="DDB135" s="127"/>
      <c r="DDC135" s="127"/>
      <c r="DDD135" s="127"/>
      <c r="DDE135" s="127"/>
      <c r="DDF135" s="127"/>
      <c r="DDG135" s="127"/>
      <c r="DDH135" s="127"/>
      <c r="DDI135" s="127"/>
      <c r="DDJ135" s="127"/>
      <c r="DDK135" s="127"/>
      <c r="DDL135" s="127"/>
      <c r="DDM135" s="127"/>
      <c r="DDN135" s="127"/>
      <c r="DDO135" s="127"/>
      <c r="DDP135" s="127"/>
      <c r="DDQ135" s="127"/>
      <c r="DDR135" s="127"/>
      <c r="DDS135" s="127"/>
      <c r="DDT135" s="127"/>
      <c r="DDU135" s="127"/>
      <c r="DDV135" s="127"/>
      <c r="DDW135" s="127"/>
      <c r="DDX135" s="127"/>
      <c r="DDY135" s="127"/>
      <c r="DDZ135" s="127"/>
      <c r="DEA135" s="127"/>
      <c r="DEB135" s="127"/>
      <c r="DEC135" s="127"/>
      <c r="DED135" s="127"/>
      <c r="DEE135" s="127"/>
      <c r="DEF135" s="127"/>
      <c r="DEG135" s="127"/>
      <c r="DEH135" s="127"/>
      <c r="DEI135" s="127"/>
      <c r="DEJ135" s="127"/>
      <c r="DEK135" s="127"/>
      <c r="DEL135" s="127"/>
      <c r="DEM135" s="127"/>
      <c r="DEN135" s="127"/>
      <c r="DEO135" s="127"/>
      <c r="DEP135" s="127"/>
      <c r="DEQ135" s="127"/>
      <c r="DER135" s="127"/>
      <c r="DES135" s="127"/>
      <c r="DET135" s="127"/>
      <c r="DEU135" s="127"/>
      <c r="DEV135" s="127"/>
      <c r="DEW135" s="127"/>
      <c r="DEX135" s="127"/>
      <c r="DEY135" s="127"/>
      <c r="DEZ135" s="127"/>
      <c r="DFA135" s="127"/>
      <c r="DFB135" s="127"/>
      <c r="DFC135" s="127"/>
      <c r="DFD135" s="127"/>
      <c r="DFE135" s="127"/>
      <c r="DFF135" s="127"/>
      <c r="DFG135" s="127"/>
      <c r="DFH135" s="127"/>
      <c r="DFI135" s="127"/>
      <c r="DFJ135" s="127"/>
      <c r="DFK135" s="127"/>
      <c r="DFL135" s="127"/>
      <c r="DFM135" s="127"/>
      <c r="DFN135" s="127"/>
      <c r="DFO135" s="127"/>
      <c r="DFP135" s="127"/>
      <c r="DFQ135" s="127"/>
      <c r="DFR135" s="127"/>
      <c r="DFS135" s="127"/>
      <c r="DFT135" s="127"/>
      <c r="DFU135" s="127"/>
      <c r="DFV135" s="127"/>
      <c r="DFW135" s="127"/>
      <c r="DFX135" s="127"/>
      <c r="DFY135" s="127"/>
      <c r="DFZ135" s="127"/>
      <c r="DGA135" s="127"/>
      <c r="DGB135" s="127"/>
      <c r="DGC135" s="127"/>
      <c r="DGD135" s="127"/>
      <c r="DGE135" s="127"/>
      <c r="DGF135" s="127"/>
      <c r="DGG135" s="127"/>
      <c r="DGH135" s="127"/>
      <c r="DGI135" s="127"/>
      <c r="DGJ135" s="127"/>
      <c r="DGK135" s="127"/>
      <c r="DGL135" s="127"/>
      <c r="DGM135" s="127"/>
      <c r="DGN135" s="127"/>
      <c r="DGO135" s="127"/>
      <c r="DGP135" s="127"/>
      <c r="DGQ135" s="127"/>
      <c r="DGR135" s="127"/>
      <c r="DGS135" s="127"/>
      <c r="DGT135" s="127"/>
      <c r="DGU135" s="127"/>
      <c r="DGV135" s="127"/>
      <c r="DGW135" s="127"/>
      <c r="DGX135" s="127"/>
      <c r="DGY135" s="127"/>
      <c r="DGZ135" s="127"/>
      <c r="DHA135" s="127"/>
      <c r="DHB135" s="127"/>
      <c r="DHC135" s="127"/>
      <c r="DHD135" s="127"/>
      <c r="DHE135" s="127"/>
      <c r="DHF135" s="127"/>
      <c r="DHG135" s="127"/>
      <c r="DHH135" s="127"/>
      <c r="DHI135" s="127"/>
      <c r="DHJ135" s="127"/>
      <c r="DHK135" s="127"/>
      <c r="DHL135" s="127"/>
      <c r="DHM135" s="127"/>
      <c r="DHN135" s="127"/>
      <c r="DHO135" s="127"/>
      <c r="DHP135" s="127"/>
      <c r="DHQ135" s="127"/>
      <c r="DHR135" s="127"/>
      <c r="DHS135" s="127"/>
      <c r="DHT135" s="127"/>
      <c r="DHU135" s="127"/>
      <c r="DHV135" s="127"/>
      <c r="DHW135" s="127"/>
      <c r="DHX135" s="127"/>
      <c r="DHY135" s="127"/>
      <c r="DHZ135" s="127"/>
      <c r="DIA135" s="127"/>
      <c r="DIB135" s="127"/>
      <c r="DIC135" s="127"/>
      <c r="DID135" s="127"/>
      <c r="DIE135" s="127"/>
      <c r="DIF135" s="127"/>
      <c r="DIG135" s="127"/>
      <c r="DIH135" s="127"/>
      <c r="DII135" s="127"/>
      <c r="DIJ135" s="127"/>
      <c r="DIK135" s="127"/>
      <c r="DIL135" s="127"/>
      <c r="DIM135" s="127"/>
      <c r="DIN135" s="127"/>
      <c r="DIO135" s="127"/>
      <c r="DIP135" s="127"/>
      <c r="DIQ135" s="127"/>
      <c r="DIR135" s="127"/>
      <c r="DIS135" s="127"/>
      <c r="DIT135" s="127"/>
      <c r="DIU135" s="127"/>
      <c r="DIV135" s="127"/>
      <c r="DIW135" s="127"/>
      <c r="DIX135" s="127"/>
      <c r="DIY135" s="127"/>
      <c r="DIZ135" s="127"/>
      <c r="DJA135" s="127"/>
      <c r="DJB135" s="127"/>
      <c r="DJC135" s="127"/>
      <c r="DJD135" s="127"/>
      <c r="DJE135" s="127"/>
      <c r="DJF135" s="127"/>
      <c r="DJG135" s="127"/>
      <c r="DJH135" s="127"/>
      <c r="DJI135" s="127"/>
      <c r="DJJ135" s="127"/>
      <c r="DJK135" s="127"/>
      <c r="DJL135" s="127"/>
      <c r="DJM135" s="127"/>
      <c r="DJN135" s="127"/>
      <c r="DJO135" s="127"/>
      <c r="DJP135" s="127"/>
      <c r="DJQ135" s="127"/>
      <c r="DJR135" s="127"/>
      <c r="DJS135" s="127"/>
      <c r="DJT135" s="127"/>
      <c r="DJU135" s="127"/>
      <c r="DJV135" s="127"/>
      <c r="DJW135" s="127"/>
      <c r="DJX135" s="127"/>
      <c r="DJY135" s="127"/>
      <c r="DJZ135" s="127"/>
      <c r="DKA135" s="127"/>
      <c r="DKB135" s="127"/>
      <c r="DKC135" s="127"/>
      <c r="DKD135" s="127"/>
      <c r="DKE135" s="127"/>
      <c r="DKF135" s="127"/>
      <c r="DKG135" s="127"/>
      <c r="DKH135" s="127"/>
      <c r="DKI135" s="127"/>
      <c r="DKJ135" s="127"/>
      <c r="DKK135" s="127"/>
      <c r="DKL135" s="127"/>
      <c r="DKM135" s="127"/>
      <c r="DKN135" s="127"/>
      <c r="DKO135" s="127"/>
      <c r="DKP135" s="127"/>
      <c r="DKQ135" s="127"/>
      <c r="DKR135" s="127"/>
      <c r="DKS135" s="127"/>
      <c r="DKT135" s="127"/>
      <c r="DKU135" s="127"/>
      <c r="DKV135" s="127"/>
      <c r="DKW135" s="127"/>
      <c r="DKX135" s="127"/>
      <c r="DKY135" s="127"/>
      <c r="DKZ135" s="127"/>
      <c r="DLA135" s="127"/>
      <c r="DLB135" s="127"/>
      <c r="DLC135" s="127"/>
      <c r="DLD135" s="127"/>
      <c r="DLE135" s="127"/>
      <c r="DLF135" s="127"/>
      <c r="DLG135" s="127"/>
      <c r="DLH135" s="127"/>
      <c r="DLI135" s="127"/>
      <c r="DLJ135" s="127"/>
      <c r="DLK135" s="127"/>
      <c r="DLL135" s="127"/>
      <c r="DLM135" s="127"/>
      <c r="DLN135" s="127"/>
      <c r="DLO135" s="127"/>
      <c r="DLP135" s="127"/>
      <c r="DLQ135" s="127"/>
      <c r="DLR135" s="127"/>
      <c r="DLS135" s="127"/>
      <c r="DLT135" s="127"/>
      <c r="DLU135" s="127"/>
      <c r="DLV135" s="127"/>
      <c r="DLW135" s="127"/>
      <c r="DLX135" s="127"/>
      <c r="DLY135" s="127"/>
      <c r="DLZ135" s="127"/>
      <c r="DMA135" s="127"/>
      <c r="DMB135" s="127"/>
      <c r="DMC135" s="127"/>
      <c r="DMD135" s="127"/>
      <c r="DME135" s="127"/>
      <c r="DMF135" s="127"/>
      <c r="DMG135" s="127"/>
      <c r="DMH135" s="127"/>
      <c r="DMI135" s="127"/>
      <c r="DMJ135" s="127"/>
      <c r="DMK135" s="127"/>
      <c r="DML135" s="127"/>
      <c r="DMM135" s="127"/>
      <c r="DMN135" s="127"/>
      <c r="DMO135" s="127"/>
      <c r="DMP135" s="127"/>
      <c r="DMQ135" s="127"/>
      <c r="DMR135" s="127"/>
      <c r="DMS135" s="127"/>
      <c r="DMT135" s="127"/>
      <c r="DMU135" s="127"/>
      <c r="DMV135" s="127"/>
      <c r="DMW135" s="127"/>
      <c r="DMX135" s="127"/>
      <c r="DMY135" s="127"/>
      <c r="DMZ135" s="127"/>
      <c r="DNA135" s="127"/>
      <c r="DNB135" s="127"/>
      <c r="DNC135" s="127"/>
      <c r="DND135" s="127"/>
      <c r="DNE135" s="127"/>
      <c r="DNF135" s="127"/>
      <c r="DNG135" s="127"/>
      <c r="DNH135" s="127"/>
      <c r="DNI135" s="127"/>
      <c r="DNJ135" s="127"/>
      <c r="DNK135" s="127"/>
      <c r="DNL135" s="127"/>
      <c r="DNM135" s="127"/>
      <c r="DNN135" s="127"/>
      <c r="DNO135" s="127"/>
      <c r="DNP135" s="127"/>
      <c r="DNQ135" s="127"/>
      <c r="DNR135" s="127"/>
      <c r="DNS135" s="127"/>
      <c r="DNT135" s="127"/>
      <c r="DNU135" s="127"/>
      <c r="DNV135" s="127"/>
      <c r="DNW135" s="127"/>
      <c r="DNX135" s="127"/>
      <c r="DNY135" s="127"/>
      <c r="DNZ135" s="127"/>
      <c r="DOA135" s="127"/>
      <c r="DOB135" s="127"/>
      <c r="DOC135" s="127"/>
      <c r="DOD135" s="127"/>
      <c r="DOE135" s="127"/>
      <c r="DOF135" s="127"/>
      <c r="DOG135" s="127"/>
      <c r="DOH135" s="127"/>
      <c r="DOI135" s="127"/>
      <c r="DOJ135" s="127"/>
      <c r="DOK135" s="127"/>
      <c r="DOL135" s="127"/>
      <c r="DOM135" s="127"/>
      <c r="DON135" s="127"/>
      <c r="DOO135" s="127"/>
      <c r="DOP135" s="127"/>
      <c r="DOQ135" s="127"/>
      <c r="DOR135" s="127"/>
      <c r="DOS135" s="127"/>
      <c r="DOT135" s="127"/>
      <c r="DOU135" s="127"/>
      <c r="DOV135" s="127"/>
      <c r="DOW135" s="127"/>
      <c r="DOX135" s="127"/>
      <c r="DOY135" s="127"/>
      <c r="DOZ135" s="127"/>
      <c r="DPA135" s="127"/>
      <c r="DPB135" s="127"/>
      <c r="DPC135" s="127"/>
      <c r="DPD135" s="127"/>
      <c r="DPE135" s="127"/>
      <c r="DPF135" s="127"/>
      <c r="DPG135" s="127"/>
      <c r="DPH135" s="127"/>
      <c r="DPI135" s="127"/>
      <c r="DPJ135" s="127"/>
      <c r="DPK135" s="127"/>
      <c r="DPL135" s="127"/>
      <c r="DPM135" s="127"/>
      <c r="DPN135" s="127"/>
      <c r="DPO135" s="127"/>
      <c r="DPP135" s="127"/>
      <c r="DPQ135" s="127"/>
      <c r="DPR135" s="127"/>
      <c r="DPS135" s="127"/>
      <c r="DPT135" s="127"/>
      <c r="DPU135" s="127"/>
      <c r="DPV135" s="127"/>
      <c r="DPW135" s="127"/>
      <c r="DPX135" s="127"/>
      <c r="DPY135" s="127"/>
      <c r="DPZ135" s="127"/>
      <c r="DQA135" s="127"/>
      <c r="DQB135" s="127"/>
      <c r="DQC135" s="127"/>
      <c r="DQD135" s="127"/>
      <c r="DQE135" s="127"/>
      <c r="DQF135" s="127"/>
      <c r="DQG135" s="127"/>
      <c r="DQH135" s="127"/>
      <c r="DQI135" s="127"/>
      <c r="DQJ135" s="127"/>
      <c r="DQK135" s="127"/>
      <c r="DQL135" s="127"/>
      <c r="DQM135" s="127"/>
      <c r="DQN135" s="127"/>
      <c r="DQO135" s="127"/>
      <c r="DQP135" s="127"/>
      <c r="DQQ135" s="127"/>
      <c r="DQR135" s="127"/>
      <c r="DQS135" s="127"/>
      <c r="DQT135" s="127"/>
      <c r="DQU135" s="127"/>
      <c r="DQV135" s="127"/>
      <c r="DQW135" s="127"/>
      <c r="DQX135" s="127"/>
      <c r="DQY135" s="127"/>
      <c r="DQZ135" s="127"/>
      <c r="DRA135" s="127"/>
      <c r="DRB135" s="127"/>
      <c r="DRC135" s="127"/>
      <c r="DRD135" s="127"/>
      <c r="DRE135" s="127"/>
      <c r="DRF135" s="127"/>
      <c r="DRG135" s="127"/>
      <c r="DRH135" s="127"/>
      <c r="DRI135" s="127"/>
      <c r="DRJ135" s="127"/>
      <c r="DRK135" s="127"/>
      <c r="DRL135" s="127"/>
      <c r="DRM135" s="127"/>
      <c r="DRN135" s="127"/>
      <c r="DRO135" s="127"/>
      <c r="DRP135" s="127"/>
      <c r="DRQ135" s="127"/>
      <c r="DRR135" s="127"/>
      <c r="DRS135" s="127"/>
      <c r="DRT135" s="127"/>
      <c r="DRU135" s="127"/>
      <c r="DRV135" s="127"/>
      <c r="DRW135" s="127"/>
      <c r="DRX135" s="127"/>
      <c r="DRY135" s="127"/>
      <c r="DRZ135" s="127"/>
      <c r="DSA135" s="127"/>
      <c r="DSB135" s="127"/>
      <c r="DSC135" s="127"/>
      <c r="DSD135" s="127"/>
      <c r="DSE135" s="127"/>
      <c r="DSF135" s="127"/>
      <c r="DSG135" s="127"/>
      <c r="DSH135" s="127"/>
      <c r="DSI135" s="127"/>
      <c r="DSJ135" s="127"/>
      <c r="DSK135" s="127"/>
      <c r="DSL135" s="127"/>
      <c r="DSM135" s="127"/>
      <c r="DSN135" s="127"/>
      <c r="DSO135" s="127"/>
      <c r="DSP135" s="127"/>
      <c r="DSQ135" s="127"/>
      <c r="DSR135" s="127"/>
      <c r="DSS135" s="127"/>
      <c r="DST135" s="127"/>
      <c r="DSU135" s="127"/>
      <c r="DSV135" s="127"/>
      <c r="DSW135" s="127"/>
      <c r="DSX135" s="127"/>
      <c r="DSY135" s="127"/>
      <c r="DSZ135" s="127"/>
      <c r="DTA135" s="127"/>
      <c r="DTB135" s="127"/>
      <c r="DTC135" s="127"/>
      <c r="DTD135" s="127"/>
      <c r="DTE135" s="127"/>
      <c r="DTF135" s="127"/>
      <c r="DTG135" s="127"/>
      <c r="DTH135" s="127"/>
      <c r="DTI135" s="127"/>
      <c r="DTJ135" s="127"/>
      <c r="DTK135" s="127"/>
      <c r="DTL135" s="127"/>
      <c r="DTM135" s="127"/>
      <c r="DTN135" s="127"/>
      <c r="DTO135" s="127"/>
      <c r="DTP135" s="127"/>
      <c r="DTQ135" s="127"/>
      <c r="DTR135" s="127"/>
      <c r="DTS135" s="127"/>
      <c r="DTT135" s="127"/>
      <c r="DTU135" s="127"/>
      <c r="DTV135" s="127"/>
      <c r="DTW135" s="127"/>
      <c r="DTX135" s="127"/>
      <c r="DTY135" s="127"/>
      <c r="DTZ135" s="127"/>
      <c r="DUA135" s="127"/>
      <c r="DUB135" s="127"/>
      <c r="DUC135" s="127"/>
      <c r="DUD135" s="127"/>
      <c r="DUE135" s="127"/>
      <c r="DUF135" s="127"/>
      <c r="DUG135" s="127"/>
      <c r="DUH135" s="127"/>
      <c r="DUI135" s="127"/>
      <c r="DUJ135" s="127"/>
      <c r="DUK135" s="127"/>
      <c r="DUL135" s="127"/>
      <c r="DUM135" s="127"/>
      <c r="DUN135" s="127"/>
      <c r="DUO135" s="127"/>
      <c r="DUP135" s="127"/>
      <c r="DUQ135" s="127"/>
      <c r="DUR135" s="127"/>
      <c r="DUS135" s="127"/>
      <c r="DUT135" s="127"/>
      <c r="DUU135" s="127"/>
      <c r="DUV135" s="127"/>
      <c r="DUW135" s="127"/>
      <c r="DUX135" s="127"/>
      <c r="DUY135" s="127"/>
      <c r="DUZ135" s="127"/>
      <c r="DVA135" s="127"/>
      <c r="DVB135" s="127"/>
      <c r="DVC135" s="127"/>
      <c r="DVD135" s="127"/>
      <c r="DVE135" s="127"/>
      <c r="DVF135" s="127"/>
      <c r="DVG135" s="127"/>
      <c r="DVH135" s="127"/>
      <c r="DVI135" s="127"/>
      <c r="DVJ135" s="127"/>
      <c r="DVK135" s="127"/>
      <c r="DVL135" s="127"/>
      <c r="DVM135" s="127"/>
      <c r="DVN135" s="127"/>
      <c r="DVO135" s="127"/>
      <c r="DVP135" s="127"/>
      <c r="DVQ135" s="127"/>
      <c r="DVR135" s="127"/>
      <c r="DVS135" s="127"/>
      <c r="DVT135" s="127"/>
      <c r="DVU135" s="127"/>
      <c r="DVV135" s="127"/>
      <c r="DVW135" s="127"/>
      <c r="DVX135" s="127"/>
      <c r="DVY135" s="127"/>
      <c r="DVZ135" s="127"/>
      <c r="DWA135" s="127"/>
      <c r="DWB135" s="127"/>
      <c r="DWC135" s="127"/>
      <c r="DWD135" s="127"/>
      <c r="DWE135" s="127"/>
      <c r="DWF135" s="127"/>
      <c r="DWG135" s="127"/>
      <c r="DWH135" s="127"/>
      <c r="DWI135" s="127"/>
      <c r="DWJ135" s="127"/>
      <c r="DWK135" s="127"/>
      <c r="DWL135" s="127"/>
      <c r="DWM135" s="127"/>
      <c r="DWN135" s="127"/>
      <c r="DWO135" s="127"/>
      <c r="DWP135" s="127"/>
      <c r="DWQ135" s="127"/>
      <c r="DWR135" s="127"/>
      <c r="DWS135" s="127"/>
      <c r="DWT135" s="127"/>
      <c r="DWU135" s="127"/>
      <c r="DWV135" s="127"/>
      <c r="DWW135" s="127"/>
      <c r="DWX135" s="127"/>
      <c r="DWY135" s="127"/>
      <c r="DWZ135" s="127"/>
      <c r="DXA135" s="127"/>
      <c r="DXB135" s="127"/>
      <c r="DXC135" s="127"/>
      <c r="DXD135" s="127"/>
      <c r="DXE135" s="127"/>
      <c r="DXF135" s="127"/>
      <c r="DXG135" s="127"/>
      <c r="DXH135" s="127"/>
      <c r="DXI135" s="127"/>
      <c r="DXJ135" s="127"/>
      <c r="DXK135" s="127"/>
      <c r="DXL135" s="127"/>
      <c r="DXM135" s="127"/>
      <c r="DXN135" s="127"/>
      <c r="DXO135" s="127"/>
      <c r="DXP135" s="127"/>
      <c r="DXQ135" s="127"/>
      <c r="DXR135" s="127"/>
      <c r="DXS135" s="127"/>
      <c r="DXT135" s="127"/>
      <c r="DXU135" s="127"/>
      <c r="DXV135" s="127"/>
      <c r="DXW135" s="127"/>
      <c r="DXX135" s="127"/>
      <c r="DXY135" s="127"/>
      <c r="DXZ135" s="127"/>
      <c r="DYA135" s="127"/>
      <c r="DYB135" s="127"/>
      <c r="DYC135" s="127"/>
      <c r="DYD135" s="127"/>
      <c r="DYE135" s="127"/>
      <c r="DYF135" s="127"/>
      <c r="DYG135" s="127"/>
      <c r="DYH135" s="127"/>
      <c r="DYI135" s="127"/>
      <c r="DYJ135" s="127"/>
      <c r="DYK135" s="127"/>
      <c r="DYL135" s="127"/>
      <c r="DYM135" s="127"/>
      <c r="DYN135" s="127"/>
      <c r="DYO135" s="127"/>
      <c r="DYP135" s="127"/>
      <c r="DYQ135" s="127"/>
      <c r="DYR135" s="127"/>
      <c r="DYS135" s="127"/>
      <c r="DYT135" s="127"/>
      <c r="DYU135" s="127"/>
      <c r="DYV135" s="127"/>
      <c r="DYW135" s="127"/>
      <c r="DYX135" s="127"/>
      <c r="DYY135" s="127"/>
      <c r="DYZ135" s="127"/>
      <c r="DZA135" s="127"/>
      <c r="DZB135" s="127"/>
      <c r="DZC135" s="127"/>
      <c r="DZD135" s="127"/>
      <c r="DZE135" s="127"/>
      <c r="DZF135" s="127"/>
      <c r="DZG135" s="127"/>
      <c r="DZH135" s="127"/>
      <c r="DZI135" s="127"/>
      <c r="DZJ135" s="127"/>
      <c r="DZK135" s="127"/>
      <c r="DZL135" s="127"/>
      <c r="DZM135" s="127"/>
      <c r="DZN135" s="127"/>
      <c r="DZO135" s="127"/>
      <c r="DZP135" s="127"/>
      <c r="DZQ135" s="127"/>
      <c r="DZR135" s="127"/>
      <c r="DZS135" s="127"/>
      <c r="DZT135" s="127"/>
      <c r="DZU135" s="127"/>
      <c r="DZV135" s="127"/>
      <c r="DZW135" s="127"/>
      <c r="DZX135" s="127"/>
      <c r="DZY135" s="127"/>
      <c r="DZZ135" s="127"/>
      <c r="EAA135" s="127"/>
      <c r="EAB135" s="127"/>
      <c r="EAC135" s="127"/>
      <c r="EAD135" s="127"/>
      <c r="EAE135" s="127"/>
      <c r="EAF135" s="127"/>
      <c r="EAG135" s="127"/>
      <c r="EAH135" s="127"/>
      <c r="EAI135" s="127"/>
      <c r="EAJ135" s="127"/>
      <c r="EAK135" s="127"/>
      <c r="EAL135" s="127"/>
      <c r="EAM135" s="127"/>
      <c r="EAN135" s="127"/>
      <c r="EAO135" s="127"/>
      <c r="EAP135" s="127"/>
      <c r="EAQ135" s="127"/>
      <c r="EAR135" s="127"/>
      <c r="EAS135" s="127"/>
      <c r="EAT135" s="127"/>
      <c r="EAU135" s="127"/>
      <c r="EAV135" s="127"/>
      <c r="EAW135" s="127"/>
      <c r="EAX135" s="127"/>
      <c r="EAY135" s="127"/>
      <c r="EAZ135" s="127"/>
      <c r="EBA135" s="127"/>
      <c r="EBB135" s="127"/>
      <c r="EBC135" s="127"/>
      <c r="EBD135" s="127"/>
      <c r="EBE135" s="127"/>
      <c r="EBF135" s="127"/>
      <c r="EBG135" s="127"/>
      <c r="EBH135" s="127"/>
      <c r="EBI135" s="127"/>
      <c r="EBJ135" s="127"/>
      <c r="EBK135" s="127"/>
      <c r="EBL135" s="127"/>
      <c r="EBM135" s="127"/>
      <c r="EBN135" s="127"/>
      <c r="EBO135" s="127"/>
      <c r="EBP135" s="127"/>
      <c r="EBQ135" s="127"/>
      <c r="EBR135" s="127"/>
      <c r="EBS135" s="127"/>
      <c r="EBT135" s="127"/>
      <c r="EBU135" s="127"/>
      <c r="EBV135" s="127"/>
      <c r="EBW135" s="127"/>
      <c r="EBX135" s="127"/>
      <c r="EBY135" s="127"/>
      <c r="EBZ135" s="127"/>
      <c r="ECA135" s="127"/>
      <c r="ECB135" s="127"/>
      <c r="ECC135" s="127"/>
      <c r="ECD135" s="127"/>
      <c r="ECE135" s="127"/>
      <c r="ECF135" s="127"/>
      <c r="ECG135" s="127"/>
      <c r="ECH135" s="127"/>
      <c r="ECI135" s="127"/>
      <c r="ECJ135" s="127"/>
      <c r="ECK135" s="127"/>
      <c r="ECL135" s="127"/>
      <c r="ECM135" s="127"/>
      <c r="ECN135" s="127"/>
      <c r="ECO135" s="127"/>
      <c r="ECP135" s="127"/>
      <c r="ECQ135" s="127"/>
      <c r="ECR135" s="127"/>
      <c r="ECS135" s="127"/>
      <c r="ECT135" s="127"/>
      <c r="ECU135" s="127"/>
      <c r="ECV135" s="127"/>
      <c r="ECW135" s="127"/>
      <c r="ECX135" s="127"/>
      <c r="ECY135" s="127"/>
      <c r="ECZ135" s="127"/>
      <c r="EDA135" s="127"/>
      <c r="EDB135" s="127"/>
      <c r="EDC135" s="127"/>
      <c r="EDD135" s="127"/>
      <c r="EDE135" s="127"/>
      <c r="EDF135" s="127"/>
      <c r="EDG135" s="127"/>
      <c r="EDH135" s="127"/>
      <c r="EDI135" s="127"/>
      <c r="EDJ135" s="127"/>
      <c r="EDK135" s="127"/>
      <c r="EDL135" s="127"/>
      <c r="EDM135" s="127"/>
      <c r="EDN135" s="127"/>
      <c r="EDO135" s="127"/>
      <c r="EDP135" s="127"/>
      <c r="EDQ135" s="127"/>
      <c r="EDR135" s="127"/>
      <c r="EDS135" s="127"/>
      <c r="EDT135" s="127"/>
      <c r="EDU135" s="127"/>
      <c r="EDV135" s="127"/>
      <c r="EDW135" s="127"/>
      <c r="EDX135" s="127"/>
      <c r="EDY135" s="127"/>
      <c r="EDZ135" s="127"/>
      <c r="EEA135" s="127"/>
      <c r="EEB135" s="127"/>
      <c r="EEC135" s="127"/>
      <c r="EED135" s="127"/>
      <c r="EEE135" s="127"/>
      <c r="EEF135" s="127"/>
      <c r="EEG135" s="127"/>
      <c r="EEH135" s="127"/>
      <c r="EEI135" s="127"/>
      <c r="EEJ135" s="127"/>
      <c r="EEK135" s="127"/>
      <c r="EEL135" s="127"/>
      <c r="EEM135" s="127"/>
      <c r="EEN135" s="127"/>
      <c r="EEO135" s="127"/>
      <c r="EEP135" s="127"/>
      <c r="EEQ135" s="127"/>
      <c r="EER135" s="127"/>
      <c r="EES135" s="127"/>
      <c r="EET135" s="127"/>
      <c r="EEU135" s="127"/>
      <c r="EEV135" s="127"/>
      <c r="EEW135" s="127"/>
      <c r="EEX135" s="127"/>
      <c r="EEY135" s="127"/>
      <c r="EEZ135" s="127"/>
      <c r="EFA135" s="127"/>
      <c r="EFB135" s="127"/>
      <c r="EFC135" s="127"/>
      <c r="EFD135" s="127"/>
      <c r="EFE135" s="127"/>
      <c r="EFF135" s="127"/>
      <c r="EFG135" s="127"/>
      <c r="EFH135" s="127"/>
      <c r="EFI135" s="127"/>
      <c r="EFJ135" s="127"/>
      <c r="EFK135" s="127"/>
      <c r="EFL135" s="127"/>
      <c r="EFM135" s="127"/>
      <c r="EFN135" s="127"/>
      <c r="EFO135" s="127"/>
      <c r="EFP135" s="127"/>
      <c r="EFQ135" s="127"/>
      <c r="EFR135" s="127"/>
      <c r="EFS135" s="127"/>
      <c r="EFT135" s="127"/>
      <c r="EFU135" s="127"/>
      <c r="EFV135" s="127"/>
      <c r="EFW135" s="127"/>
      <c r="EFX135" s="127"/>
      <c r="EFY135" s="127"/>
      <c r="EFZ135" s="127"/>
      <c r="EGA135" s="127"/>
      <c r="EGB135" s="127"/>
      <c r="EGC135" s="127"/>
      <c r="EGD135" s="127"/>
      <c r="EGE135" s="127"/>
      <c r="EGF135" s="127"/>
      <c r="EGG135" s="127"/>
      <c r="EGH135" s="127"/>
      <c r="EGI135" s="127"/>
      <c r="EGJ135" s="127"/>
      <c r="EGK135" s="127"/>
      <c r="EGL135" s="127"/>
      <c r="EGM135" s="127"/>
      <c r="EGN135" s="127"/>
      <c r="EGO135" s="127"/>
      <c r="EGP135" s="127"/>
      <c r="EGQ135" s="127"/>
      <c r="EGR135" s="127"/>
      <c r="EGS135" s="127"/>
      <c r="EGT135" s="127"/>
      <c r="EGU135" s="127"/>
      <c r="EGV135" s="127"/>
      <c r="EGW135" s="127"/>
      <c r="EGX135" s="127"/>
      <c r="EGY135" s="127"/>
      <c r="EGZ135" s="127"/>
      <c r="EHA135" s="127"/>
      <c r="EHB135" s="127"/>
      <c r="EHC135" s="127"/>
      <c r="EHD135" s="127"/>
      <c r="EHE135" s="127"/>
      <c r="EHF135" s="127"/>
      <c r="EHG135" s="127"/>
      <c r="EHH135" s="127"/>
      <c r="EHI135" s="127"/>
      <c r="EHJ135" s="127"/>
      <c r="EHK135" s="127"/>
      <c r="EHL135" s="127"/>
      <c r="EHM135" s="127"/>
      <c r="EHN135" s="127"/>
      <c r="EHO135" s="127"/>
      <c r="EHP135" s="127"/>
      <c r="EHQ135" s="127"/>
      <c r="EHR135" s="127"/>
      <c r="EHS135" s="127"/>
      <c r="EHT135" s="127"/>
      <c r="EHU135" s="127"/>
      <c r="EHV135" s="127"/>
      <c r="EHW135" s="127"/>
      <c r="EHX135" s="127"/>
      <c r="EHY135" s="127"/>
      <c r="EHZ135" s="127"/>
      <c r="EIA135" s="127"/>
      <c r="EIB135" s="127"/>
      <c r="EIC135" s="127"/>
      <c r="EID135" s="127"/>
      <c r="EIE135" s="127"/>
      <c r="EIF135" s="127"/>
      <c r="EIG135" s="127"/>
      <c r="EIH135" s="127"/>
      <c r="EII135" s="127"/>
      <c r="EIJ135" s="127"/>
      <c r="EIK135" s="127"/>
      <c r="EIL135" s="127"/>
      <c r="EIM135" s="127"/>
      <c r="EIN135" s="127"/>
      <c r="EIO135" s="127"/>
      <c r="EIP135" s="127"/>
      <c r="EIQ135" s="127"/>
      <c r="EIR135" s="127"/>
      <c r="EIS135" s="127"/>
      <c r="EIT135" s="127"/>
      <c r="EIU135" s="127"/>
      <c r="EIV135" s="127"/>
      <c r="EIW135" s="127"/>
      <c r="EIX135" s="127"/>
      <c r="EIY135" s="127"/>
      <c r="EIZ135" s="127"/>
      <c r="EJA135" s="127"/>
      <c r="EJB135" s="127"/>
      <c r="EJC135" s="127"/>
      <c r="EJD135" s="127"/>
      <c r="EJE135" s="127"/>
      <c r="EJF135" s="127"/>
      <c r="EJG135" s="127"/>
      <c r="EJH135" s="127"/>
      <c r="EJI135" s="127"/>
      <c r="EJJ135" s="127"/>
      <c r="EJK135" s="127"/>
      <c r="EJL135" s="127"/>
      <c r="EJM135" s="127"/>
      <c r="EJN135" s="127"/>
      <c r="EJO135" s="127"/>
      <c r="EJP135" s="127"/>
      <c r="EJQ135" s="127"/>
      <c r="EJR135" s="127"/>
      <c r="EJS135" s="127"/>
      <c r="EJT135" s="127"/>
      <c r="EJU135" s="127"/>
      <c r="EJV135" s="127"/>
      <c r="EJW135" s="127"/>
      <c r="EJX135" s="127"/>
      <c r="EJY135" s="127"/>
      <c r="EJZ135" s="127"/>
      <c r="EKA135" s="127"/>
      <c r="EKB135" s="127"/>
      <c r="EKC135" s="127"/>
      <c r="EKD135" s="127"/>
      <c r="EKE135" s="127"/>
      <c r="EKF135" s="127"/>
      <c r="EKG135" s="127"/>
      <c r="EKH135" s="127"/>
      <c r="EKI135" s="127"/>
      <c r="EKJ135" s="127"/>
      <c r="EKK135" s="127"/>
      <c r="EKL135" s="127"/>
      <c r="EKM135" s="127"/>
      <c r="EKN135" s="127"/>
      <c r="EKO135" s="127"/>
      <c r="EKP135" s="127"/>
      <c r="EKQ135" s="127"/>
      <c r="EKR135" s="127"/>
      <c r="EKS135" s="127"/>
      <c r="EKT135" s="127"/>
      <c r="EKU135" s="127"/>
      <c r="EKV135" s="127"/>
      <c r="EKW135" s="127"/>
      <c r="EKX135" s="127"/>
      <c r="EKY135" s="127"/>
      <c r="EKZ135" s="127"/>
      <c r="ELA135" s="127"/>
      <c r="ELB135" s="127"/>
      <c r="ELC135" s="127"/>
      <c r="ELD135" s="127"/>
      <c r="ELE135" s="127"/>
      <c r="ELF135" s="127"/>
      <c r="ELG135" s="127"/>
      <c r="ELH135" s="127"/>
      <c r="ELI135" s="127"/>
      <c r="ELJ135" s="127"/>
      <c r="ELK135" s="127"/>
      <c r="ELL135" s="127"/>
      <c r="ELM135" s="127"/>
      <c r="ELN135" s="127"/>
      <c r="ELO135" s="127"/>
      <c r="ELP135" s="127"/>
      <c r="ELQ135" s="127"/>
      <c r="ELR135" s="127"/>
      <c r="ELS135" s="127"/>
      <c r="ELT135" s="127"/>
      <c r="ELU135" s="127"/>
      <c r="ELV135" s="127"/>
      <c r="ELW135" s="127"/>
      <c r="ELX135" s="127"/>
      <c r="ELY135" s="127"/>
      <c r="ELZ135" s="127"/>
      <c r="EMA135" s="127"/>
      <c r="EMB135" s="127"/>
      <c r="EMC135" s="127"/>
      <c r="EMD135" s="127"/>
      <c r="EME135" s="127"/>
      <c r="EMF135" s="127"/>
      <c r="EMG135" s="127"/>
      <c r="EMH135" s="127"/>
      <c r="EMI135" s="127"/>
      <c r="EMJ135" s="127"/>
      <c r="EMK135" s="127"/>
      <c r="EML135" s="127"/>
      <c r="EMM135" s="127"/>
      <c r="EMN135" s="127"/>
      <c r="EMO135" s="127"/>
      <c r="EMP135" s="127"/>
      <c r="EMQ135" s="127"/>
      <c r="EMR135" s="127"/>
      <c r="EMS135" s="127"/>
      <c r="EMT135" s="127"/>
      <c r="EMU135" s="127"/>
      <c r="EMV135" s="127"/>
      <c r="EMW135" s="127"/>
      <c r="EMX135" s="127"/>
      <c r="EMY135" s="127"/>
      <c r="EMZ135" s="127"/>
      <c r="ENA135" s="127"/>
      <c r="ENB135" s="127"/>
      <c r="ENC135" s="127"/>
      <c r="END135" s="127"/>
      <c r="ENE135" s="127"/>
      <c r="ENF135" s="127"/>
      <c r="ENG135" s="127"/>
      <c r="ENH135" s="127"/>
      <c r="ENI135" s="127"/>
      <c r="ENJ135" s="127"/>
      <c r="ENK135" s="127"/>
      <c r="ENL135" s="127"/>
      <c r="ENM135" s="127"/>
      <c r="ENN135" s="127"/>
      <c r="ENO135" s="127"/>
      <c r="ENP135" s="127"/>
      <c r="ENQ135" s="127"/>
      <c r="ENR135" s="127"/>
      <c r="ENS135" s="127"/>
      <c r="ENT135" s="127"/>
      <c r="ENU135" s="127"/>
      <c r="ENV135" s="127"/>
      <c r="ENW135" s="127"/>
      <c r="ENX135" s="127"/>
      <c r="ENY135" s="127"/>
      <c r="ENZ135" s="127"/>
      <c r="EOA135" s="127"/>
      <c r="EOB135" s="127"/>
      <c r="EOC135" s="127"/>
      <c r="EOD135" s="127"/>
      <c r="EOE135" s="127"/>
      <c r="EOF135" s="127"/>
      <c r="EOG135" s="127"/>
      <c r="EOH135" s="127"/>
      <c r="EOI135" s="127"/>
      <c r="EOJ135" s="127"/>
      <c r="EOK135" s="127"/>
      <c r="EOL135" s="127"/>
      <c r="EOM135" s="127"/>
      <c r="EON135" s="127"/>
      <c r="EOO135" s="127"/>
      <c r="EOP135" s="127"/>
      <c r="EOQ135" s="127"/>
      <c r="EOR135" s="127"/>
      <c r="EOS135" s="127"/>
      <c r="EOT135" s="127"/>
      <c r="EOU135" s="127"/>
      <c r="EOV135" s="127"/>
      <c r="EOW135" s="127"/>
      <c r="EOX135" s="127"/>
      <c r="EOY135" s="127"/>
      <c r="EOZ135" s="127"/>
      <c r="EPA135" s="127"/>
      <c r="EPB135" s="127"/>
      <c r="EPC135" s="127"/>
      <c r="EPD135" s="127"/>
      <c r="EPE135" s="127"/>
      <c r="EPF135" s="127"/>
      <c r="EPG135" s="127"/>
      <c r="EPH135" s="127"/>
      <c r="EPI135" s="127"/>
      <c r="EPJ135" s="127"/>
      <c r="EPK135" s="127"/>
      <c r="EPL135" s="127"/>
      <c r="EPM135" s="127"/>
      <c r="EPN135" s="127"/>
      <c r="EPO135" s="127"/>
      <c r="EPP135" s="127"/>
      <c r="EPQ135" s="127"/>
      <c r="EPR135" s="127"/>
      <c r="EPS135" s="127"/>
      <c r="EPT135" s="127"/>
      <c r="EPU135" s="127"/>
      <c r="EPV135" s="127"/>
      <c r="EPW135" s="127"/>
      <c r="EPX135" s="127"/>
      <c r="EPY135" s="127"/>
      <c r="EPZ135" s="127"/>
      <c r="EQA135" s="127"/>
      <c r="EQB135" s="127"/>
      <c r="EQC135" s="127"/>
      <c r="EQD135" s="127"/>
      <c r="EQE135" s="127"/>
      <c r="EQF135" s="127"/>
      <c r="EQG135" s="127"/>
      <c r="EQH135" s="127"/>
      <c r="EQI135" s="127"/>
      <c r="EQJ135" s="127"/>
      <c r="EQK135" s="127"/>
      <c r="EQL135" s="127"/>
      <c r="EQM135" s="127"/>
      <c r="EQN135" s="127"/>
      <c r="EQO135" s="127"/>
      <c r="EQP135" s="127"/>
      <c r="EQQ135" s="127"/>
      <c r="EQR135" s="127"/>
      <c r="EQS135" s="127"/>
      <c r="EQT135" s="127"/>
      <c r="EQU135" s="127"/>
      <c r="EQV135" s="127"/>
      <c r="EQW135" s="127"/>
      <c r="EQX135" s="127"/>
      <c r="EQY135" s="127"/>
      <c r="EQZ135" s="127"/>
      <c r="ERA135" s="127"/>
      <c r="ERB135" s="127"/>
      <c r="ERC135" s="127"/>
      <c r="ERD135" s="127"/>
      <c r="ERE135" s="127"/>
      <c r="ERF135" s="127"/>
      <c r="ERG135" s="127"/>
      <c r="ERH135" s="127"/>
      <c r="ERI135" s="127"/>
      <c r="ERJ135" s="127"/>
      <c r="ERK135" s="127"/>
      <c r="ERL135" s="127"/>
      <c r="ERM135" s="127"/>
      <c r="ERN135" s="127"/>
      <c r="ERO135" s="127"/>
      <c r="ERP135" s="127"/>
      <c r="ERQ135" s="127"/>
      <c r="ERR135" s="127"/>
      <c r="ERS135" s="127"/>
      <c r="ERT135" s="127"/>
      <c r="ERU135" s="127"/>
      <c r="ERV135" s="127"/>
      <c r="ERW135" s="127"/>
      <c r="ERX135" s="127"/>
      <c r="ERY135" s="127"/>
      <c r="ERZ135" s="127"/>
      <c r="ESA135" s="127"/>
      <c r="ESB135" s="127"/>
      <c r="ESC135" s="127"/>
      <c r="ESD135" s="127"/>
      <c r="ESE135" s="127"/>
      <c r="ESF135" s="127"/>
      <c r="ESG135" s="127"/>
      <c r="ESH135" s="127"/>
      <c r="ESI135" s="127"/>
      <c r="ESJ135" s="127"/>
      <c r="ESK135" s="127"/>
      <c r="ESL135" s="127"/>
      <c r="ESM135" s="127"/>
      <c r="ESN135" s="127"/>
      <c r="ESO135" s="127"/>
      <c r="ESP135" s="127"/>
      <c r="ESQ135" s="127"/>
      <c r="ESR135" s="127"/>
      <c r="ESS135" s="127"/>
      <c r="EST135" s="127"/>
      <c r="ESU135" s="127"/>
      <c r="ESV135" s="127"/>
      <c r="ESW135" s="127"/>
      <c r="ESX135" s="127"/>
      <c r="ESY135" s="127"/>
      <c r="ESZ135" s="127"/>
      <c r="ETA135" s="127"/>
      <c r="ETB135" s="127"/>
      <c r="ETC135" s="127"/>
      <c r="ETD135" s="127"/>
      <c r="ETE135" s="127"/>
      <c r="ETF135" s="127"/>
      <c r="ETG135" s="127"/>
      <c r="ETH135" s="127"/>
      <c r="ETI135" s="127"/>
      <c r="ETJ135" s="127"/>
      <c r="ETK135" s="127"/>
      <c r="ETL135" s="127"/>
      <c r="ETM135" s="127"/>
      <c r="ETN135" s="127"/>
      <c r="ETO135" s="127"/>
      <c r="ETP135" s="127"/>
      <c r="ETQ135" s="127"/>
      <c r="ETR135" s="127"/>
      <c r="ETS135" s="127"/>
      <c r="ETT135" s="127"/>
      <c r="ETU135" s="127"/>
      <c r="ETV135" s="127"/>
      <c r="ETW135" s="127"/>
      <c r="ETX135" s="127"/>
      <c r="ETY135" s="127"/>
      <c r="ETZ135" s="127"/>
      <c r="EUA135" s="127"/>
      <c r="EUB135" s="127"/>
      <c r="EUC135" s="127"/>
      <c r="EUD135" s="127"/>
      <c r="EUE135" s="127"/>
      <c r="EUF135" s="127"/>
      <c r="EUG135" s="127"/>
      <c r="EUH135" s="127"/>
      <c r="EUI135" s="127"/>
      <c r="EUJ135" s="127"/>
      <c r="EUK135" s="127"/>
      <c r="EUL135" s="127"/>
      <c r="EUM135" s="127"/>
      <c r="EUN135" s="127"/>
      <c r="EUO135" s="127"/>
      <c r="EUP135" s="127"/>
      <c r="EUQ135" s="127"/>
      <c r="EUR135" s="127"/>
      <c r="EUS135" s="127"/>
      <c r="EUT135" s="127"/>
      <c r="EUU135" s="127"/>
      <c r="EUV135" s="127"/>
      <c r="EUW135" s="127"/>
      <c r="EUX135" s="127"/>
      <c r="EUY135" s="127"/>
      <c r="EUZ135" s="127"/>
      <c r="EVA135" s="127"/>
      <c r="EVB135" s="127"/>
      <c r="EVC135" s="127"/>
      <c r="EVD135" s="127"/>
      <c r="EVE135" s="127"/>
      <c r="EVF135" s="127"/>
      <c r="EVG135" s="127"/>
      <c r="EVH135" s="127"/>
      <c r="EVI135" s="127"/>
      <c r="EVJ135" s="127"/>
      <c r="EVK135" s="127"/>
      <c r="EVL135" s="127"/>
      <c r="EVM135" s="127"/>
      <c r="EVN135" s="127"/>
      <c r="EVO135" s="127"/>
      <c r="EVP135" s="127"/>
      <c r="EVQ135" s="127"/>
      <c r="EVR135" s="127"/>
      <c r="EVS135" s="127"/>
      <c r="EVT135" s="127"/>
      <c r="EVU135" s="127"/>
      <c r="EVV135" s="127"/>
      <c r="EVW135" s="127"/>
      <c r="EVX135" s="127"/>
      <c r="EVY135" s="127"/>
      <c r="EVZ135" s="127"/>
      <c r="EWA135" s="127"/>
      <c r="EWB135" s="127"/>
      <c r="EWC135" s="127"/>
      <c r="EWD135" s="127"/>
      <c r="EWE135" s="127"/>
      <c r="EWF135" s="127"/>
      <c r="EWG135" s="127"/>
      <c r="EWH135" s="127"/>
      <c r="EWI135" s="127"/>
      <c r="EWJ135" s="127"/>
      <c r="EWK135" s="127"/>
      <c r="EWL135" s="127"/>
      <c r="EWM135" s="127"/>
      <c r="EWN135" s="127"/>
      <c r="EWO135" s="127"/>
      <c r="EWP135" s="127"/>
      <c r="EWQ135" s="127"/>
      <c r="EWR135" s="127"/>
      <c r="EWS135" s="127"/>
      <c r="EWT135" s="127"/>
      <c r="EWU135" s="127"/>
      <c r="EWV135" s="127"/>
      <c r="EWW135" s="127"/>
      <c r="EWX135" s="127"/>
      <c r="EWY135" s="127"/>
      <c r="EWZ135" s="127"/>
      <c r="EXA135" s="127"/>
      <c r="EXB135" s="127"/>
      <c r="EXC135" s="127"/>
      <c r="EXD135" s="127"/>
      <c r="EXE135" s="127"/>
      <c r="EXF135" s="127"/>
      <c r="EXG135" s="127"/>
      <c r="EXH135" s="127"/>
      <c r="EXI135" s="127"/>
      <c r="EXJ135" s="127"/>
      <c r="EXK135" s="127"/>
      <c r="EXL135" s="127"/>
      <c r="EXM135" s="127"/>
      <c r="EXN135" s="127"/>
      <c r="EXO135" s="127"/>
      <c r="EXP135" s="127"/>
      <c r="EXQ135" s="127"/>
      <c r="EXR135" s="127"/>
      <c r="EXS135" s="127"/>
      <c r="EXT135" s="127"/>
      <c r="EXU135" s="127"/>
      <c r="EXV135" s="127"/>
      <c r="EXW135" s="127"/>
      <c r="EXX135" s="127"/>
      <c r="EXY135" s="127"/>
      <c r="EXZ135" s="127"/>
      <c r="EYA135" s="127"/>
      <c r="EYB135" s="127"/>
      <c r="EYC135" s="127"/>
      <c r="EYD135" s="127"/>
      <c r="EYE135" s="127"/>
      <c r="EYF135" s="127"/>
      <c r="EYG135" s="127"/>
      <c r="EYH135" s="127"/>
      <c r="EYI135" s="127"/>
      <c r="EYJ135" s="127"/>
      <c r="EYK135" s="127"/>
      <c r="EYL135" s="127"/>
      <c r="EYM135" s="127"/>
      <c r="EYN135" s="127"/>
      <c r="EYO135" s="127"/>
      <c r="EYP135" s="127"/>
      <c r="EYQ135" s="127"/>
      <c r="EYR135" s="127"/>
      <c r="EYS135" s="127"/>
      <c r="EYT135" s="127"/>
      <c r="EYU135" s="127"/>
      <c r="EYV135" s="127"/>
      <c r="EYW135" s="127"/>
      <c r="EYX135" s="127"/>
      <c r="EYY135" s="127"/>
      <c r="EYZ135" s="127"/>
      <c r="EZA135" s="127"/>
      <c r="EZB135" s="127"/>
      <c r="EZC135" s="127"/>
      <c r="EZD135" s="127"/>
      <c r="EZE135" s="127"/>
      <c r="EZF135" s="127"/>
      <c r="EZG135" s="127"/>
      <c r="EZH135" s="127"/>
      <c r="EZI135" s="127"/>
      <c r="EZJ135" s="127"/>
      <c r="EZK135" s="127"/>
      <c r="EZL135" s="127"/>
      <c r="EZM135" s="127"/>
      <c r="EZN135" s="127"/>
      <c r="EZO135" s="127"/>
      <c r="EZP135" s="127"/>
      <c r="EZQ135" s="127"/>
      <c r="EZR135" s="127"/>
      <c r="EZS135" s="127"/>
      <c r="EZT135" s="127"/>
      <c r="EZU135" s="127"/>
      <c r="EZV135" s="127"/>
      <c r="EZW135" s="127"/>
      <c r="EZX135" s="127"/>
      <c r="EZY135" s="127"/>
      <c r="EZZ135" s="127"/>
      <c r="FAA135" s="127"/>
      <c r="FAB135" s="127"/>
      <c r="FAC135" s="127"/>
      <c r="FAD135" s="127"/>
      <c r="FAE135" s="127"/>
      <c r="FAF135" s="127"/>
      <c r="FAG135" s="127"/>
      <c r="FAH135" s="127"/>
      <c r="FAI135" s="127"/>
      <c r="FAJ135" s="127"/>
      <c r="FAK135" s="127"/>
      <c r="FAL135" s="127"/>
      <c r="FAM135" s="127"/>
      <c r="FAN135" s="127"/>
      <c r="FAO135" s="127"/>
      <c r="FAP135" s="127"/>
      <c r="FAQ135" s="127"/>
      <c r="FAR135" s="127"/>
      <c r="FAS135" s="127"/>
      <c r="FAT135" s="127"/>
      <c r="FAU135" s="127"/>
      <c r="FAV135" s="127"/>
      <c r="FAW135" s="127"/>
      <c r="FAX135" s="127"/>
      <c r="FAY135" s="127"/>
      <c r="FAZ135" s="127"/>
      <c r="FBA135" s="127"/>
      <c r="FBB135" s="127"/>
      <c r="FBC135" s="127"/>
      <c r="FBD135" s="127"/>
      <c r="FBE135" s="127"/>
      <c r="FBF135" s="127"/>
      <c r="FBG135" s="127"/>
      <c r="FBH135" s="127"/>
      <c r="FBI135" s="127"/>
      <c r="FBJ135" s="127"/>
      <c r="FBK135" s="127"/>
      <c r="FBL135" s="127"/>
      <c r="FBM135" s="127"/>
      <c r="FBN135" s="127"/>
      <c r="FBO135" s="127"/>
      <c r="FBP135" s="127"/>
      <c r="FBQ135" s="127"/>
      <c r="FBR135" s="127"/>
      <c r="FBS135" s="127"/>
      <c r="FBT135" s="127"/>
      <c r="FBU135" s="127"/>
      <c r="FBV135" s="127"/>
      <c r="FBW135" s="127"/>
      <c r="FBX135" s="127"/>
      <c r="FBY135" s="127"/>
      <c r="FBZ135" s="127"/>
      <c r="FCA135" s="127"/>
      <c r="FCB135" s="127"/>
      <c r="FCC135" s="127"/>
      <c r="FCD135" s="127"/>
      <c r="FCE135" s="127"/>
      <c r="FCF135" s="127"/>
      <c r="FCG135" s="127"/>
      <c r="FCH135" s="127"/>
      <c r="FCI135" s="127"/>
      <c r="FCJ135" s="127"/>
      <c r="FCK135" s="127"/>
      <c r="FCL135" s="127"/>
      <c r="FCM135" s="127"/>
      <c r="FCN135" s="127"/>
      <c r="FCO135" s="127"/>
      <c r="FCP135" s="127"/>
      <c r="FCQ135" s="127"/>
      <c r="FCR135" s="127"/>
      <c r="FCS135" s="127"/>
      <c r="FCT135" s="127"/>
      <c r="FCU135" s="127"/>
      <c r="FCV135" s="127"/>
      <c r="FCW135" s="127"/>
      <c r="FCX135" s="127"/>
      <c r="FCY135" s="127"/>
      <c r="FCZ135" s="127"/>
      <c r="FDA135" s="127"/>
      <c r="FDB135" s="127"/>
      <c r="FDC135" s="127"/>
      <c r="FDD135" s="127"/>
      <c r="FDE135" s="127"/>
      <c r="FDF135" s="127"/>
      <c r="FDG135" s="127"/>
      <c r="FDH135" s="127"/>
      <c r="FDI135" s="127"/>
      <c r="FDJ135" s="127"/>
      <c r="FDK135" s="127"/>
      <c r="FDL135" s="127"/>
      <c r="FDM135" s="127"/>
      <c r="FDN135" s="127"/>
      <c r="FDO135" s="127"/>
      <c r="FDP135" s="127"/>
      <c r="FDQ135" s="127"/>
      <c r="FDR135" s="127"/>
      <c r="FDS135" s="127"/>
      <c r="FDT135" s="127"/>
      <c r="FDU135" s="127"/>
      <c r="FDV135" s="127"/>
      <c r="FDW135" s="127"/>
      <c r="FDX135" s="127"/>
      <c r="FDY135" s="127"/>
      <c r="FDZ135" s="127"/>
      <c r="FEA135" s="127"/>
      <c r="FEB135" s="127"/>
      <c r="FEC135" s="127"/>
      <c r="FED135" s="127"/>
      <c r="FEE135" s="127"/>
      <c r="FEF135" s="127"/>
      <c r="FEG135" s="127"/>
      <c r="FEH135" s="127"/>
      <c r="FEI135" s="127"/>
      <c r="FEJ135" s="127"/>
      <c r="FEK135" s="127"/>
      <c r="FEL135" s="127"/>
      <c r="FEM135" s="127"/>
      <c r="FEN135" s="127"/>
      <c r="FEO135" s="127"/>
      <c r="FEP135" s="127"/>
      <c r="FEQ135" s="127"/>
      <c r="FER135" s="127"/>
      <c r="FES135" s="127"/>
      <c r="FET135" s="127"/>
      <c r="FEU135" s="127"/>
      <c r="FEV135" s="127"/>
      <c r="FEW135" s="127"/>
      <c r="FEX135" s="127"/>
      <c r="FEY135" s="127"/>
      <c r="FEZ135" s="127"/>
      <c r="FFA135" s="127"/>
      <c r="FFB135" s="127"/>
      <c r="FFC135" s="127"/>
      <c r="FFD135" s="127"/>
      <c r="FFE135" s="127"/>
      <c r="FFF135" s="127"/>
      <c r="FFG135" s="127"/>
      <c r="FFH135" s="127"/>
      <c r="FFI135" s="127"/>
      <c r="FFJ135" s="127"/>
      <c r="FFK135" s="127"/>
      <c r="FFL135" s="127"/>
      <c r="FFM135" s="127"/>
      <c r="FFN135" s="127"/>
      <c r="FFO135" s="127"/>
      <c r="FFP135" s="127"/>
      <c r="FFQ135" s="127"/>
      <c r="FFR135" s="127"/>
      <c r="FFS135" s="127"/>
      <c r="FFT135" s="127"/>
      <c r="FFU135" s="127"/>
      <c r="FFV135" s="127"/>
      <c r="FFW135" s="127"/>
      <c r="FFX135" s="127"/>
      <c r="FFY135" s="127"/>
      <c r="FFZ135" s="127"/>
      <c r="FGA135" s="127"/>
      <c r="FGB135" s="127"/>
      <c r="FGC135" s="127"/>
      <c r="FGD135" s="127"/>
      <c r="FGE135" s="127"/>
      <c r="FGF135" s="127"/>
      <c r="FGG135" s="127"/>
      <c r="FGH135" s="127"/>
      <c r="FGI135" s="127"/>
      <c r="FGJ135" s="127"/>
      <c r="FGK135" s="127"/>
      <c r="FGL135" s="127"/>
      <c r="FGM135" s="127"/>
      <c r="FGN135" s="127"/>
      <c r="FGO135" s="127"/>
      <c r="FGP135" s="127"/>
      <c r="FGQ135" s="127"/>
      <c r="FGR135" s="127"/>
      <c r="FGS135" s="127"/>
      <c r="FGT135" s="127"/>
      <c r="FGU135" s="127"/>
      <c r="FGV135" s="127"/>
      <c r="FGW135" s="127"/>
      <c r="FGX135" s="127"/>
      <c r="FGY135" s="127"/>
      <c r="FGZ135" s="127"/>
      <c r="FHA135" s="127"/>
      <c r="FHB135" s="127"/>
      <c r="FHC135" s="127"/>
      <c r="FHD135" s="127"/>
      <c r="FHE135" s="127"/>
      <c r="FHF135" s="127"/>
      <c r="FHG135" s="127"/>
      <c r="FHH135" s="127"/>
      <c r="FHI135" s="127"/>
      <c r="FHJ135" s="127"/>
      <c r="FHK135" s="127"/>
      <c r="FHL135" s="127"/>
      <c r="FHM135" s="127"/>
      <c r="FHN135" s="127"/>
      <c r="FHO135" s="127"/>
      <c r="FHP135" s="127"/>
      <c r="FHQ135" s="127"/>
      <c r="FHR135" s="127"/>
      <c r="FHS135" s="127"/>
      <c r="FHT135" s="127"/>
      <c r="FHU135" s="127"/>
      <c r="FHV135" s="127"/>
      <c r="FHW135" s="127"/>
      <c r="FHX135" s="127"/>
      <c r="FHY135" s="127"/>
      <c r="FHZ135" s="127"/>
      <c r="FIA135" s="127"/>
      <c r="FIB135" s="127"/>
      <c r="FIC135" s="127"/>
      <c r="FID135" s="127"/>
      <c r="FIE135" s="127"/>
      <c r="FIF135" s="127"/>
      <c r="FIG135" s="127"/>
      <c r="FIH135" s="127"/>
      <c r="FII135" s="127"/>
      <c r="FIJ135" s="127"/>
      <c r="FIK135" s="127"/>
      <c r="FIL135" s="127"/>
      <c r="FIM135" s="127"/>
      <c r="FIN135" s="127"/>
      <c r="FIO135" s="127"/>
      <c r="FIP135" s="127"/>
      <c r="FIQ135" s="127"/>
      <c r="FIR135" s="127"/>
      <c r="FIS135" s="127"/>
      <c r="FIT135" s="127"/>
      <c r="FIU135" s="127"/>
      <c r="FIV135" s="127"/>
      <c r="FIW135" s="127"/>
      <c r="FIX135" s="127"/>
      <c r="FIY135" s="127"/>
      <c r="FIZ135" s="127"/>
      <c r="FJA135" s="127"/>
      <c r="FJB135" s="127"/>
      <c r="FJC135" s="127"/>
      <c r="FJD135" s="127"/>
      <c r="FJE135" s="127"/>
      <c r="FJF135" s="127"/>
      <c r="FJG135" s="127"/>
      <c r="FJH135" s="127"/>
      <c r="FJI135" s="127"/>
      <c r="FJJ135" s="127"/>
      <c r="FJK135" s="127"/>
      <c r="FJL135" s="127"/>
      <c r="FJM135" s="127"/>
      <c r="FJN135" s="127"/>
      <c r="FJO135" s="127"/>
      <c r="FJP135" s="127"/>
      <c r="FJQ135" s="127"/>
      <c r="FJR135" s="127"/>
      <c r="FJS135" s="127"/>
      <c r="FJT135" s="127"/>
      <c r="FJU135" s="127"/>
      <c r="FJV135" s="127"/>
      <c r="FJW135" s="127"/>
      <c r="FJX135" s="127"/>
      <c r="FJY135" s="127"/>
      <c r="FJZ135" s="127"/>
      <c r="FKA135" s="127"/>
      <c r="FKB135" s="127"/>
      <c r="FKC135" s="127"/>
      <c r="FKD135" s="127"/>
      <c r="FKE135" s="127"/>
      <c r="FKF135" s="127"/>
      <c r="FKG135" s="127"/>
      <c r="FKH135" s="127"/>
      <c r="FKI135" s="127"/>
      <c r="FKJ135" s="127"/>
      <c r="FKK135" s="127"/>
      <c r="FKL135" s="127"/>
      <c r="FKM135" s="127"/>
      <c r="FKN135" s="127"/>
      <c r="FKO135" s="127"/>
      <c r="FKP135" s="127"/>
      <c r="FKQ135" s="127"/>
      <c r="FKR135" s="127"/>
      <c r="FKS135" s="127"/>
      <c r="FKT135" s="127"/>
      <c r="FKU135" s="127"/>
      <c r="FKV135" s="127"/>
      <c r="FKW135" s="127"/>
      <c r="FKX135" s="127"/>
      <c r="FKY135" s="127"/>
      <c r="FKZ135" s="127"/>
      <c r="FLA135" s="127"/>
      <c r="FLB135" s="127"/>
      <c r="FLC135" s="127"/>
      <c r="FLD135" s="127"/>
      <c r="FLE135" s="127"/>
      <c r="FLF135" s="127"/>
      <c r="FLG135" s="127"/>
      <c r="FLH135" s="127"/>
      <c r="FLI135" s="127"/>
      <c r="FLJ135" s="127"/>
      <c r="FLK135" s="127"/>
      <c r="FLL135" s="127"/>
      <c r="FLM135" s="127"/>
      <c r="FLN135" s="127"/>
      <c r="FLO135" s="127"/>
      <c r="FLP135" s="127"/>
      <c r="FLQ135" s="127"/>
      <c r="FLR135" s="127"/>
      <c r="FLS135" s="127"/>
      <c r="FLT135" s="127"/>
      <c r="FLU135" s="127"/>
      <c r="FLV135" s="127"/>
      <c r="FLW135" s="127"/>
      <c r="FLX135" s="127"/>
      <c r="FLY135" s="127"/>
      <c r="FLZ135" s="127"/>
      <c r="FMA135" s="127"/>
      <c r="FMB135" s="127"/>
      <c r="FMC135" s="127"/>
      <c r="FMD135" s="127"/>
      <c r="FME135" s="127"/>
      <c r="FMF135" s="127"/>
      <c r="FMG135" s="127"/>
      <c r="FMH135" s="127"/>
      <c r="FMI135" s="127"/>
      <c r="FMJ135" s="127"/>
      <c r="FMK135" s="127"/>
      <c r="FML135" s="127"/>
      <c r="FMM135" s="127"/>
      <c r="FMN135" s="127"/>
      <c r="FMO135" s="127"/>
      <c r="FMP135" s="127"/>
      <c r="FMQ135" s="127"/>
      <c r="FMR135" s="127"/>
      <c r="FMS135" s="127"/>
      <c r="FMT135" s="127"/>
      <c r="FMU135" s="127"/>
      <c r="FMV135" s="127"/>
      <c r="FMW135" s="127"/>
      <c r="FMX135" s="127"/>
      <c r="FMY135" s="127"/>
      <c r="FMZ135" s="127"/>
      <c r="FNA135" s="127"/>
      <c r="FNB135" s="127"/>
      <c r="FNC135" s="127"/>
      <c r="FND135" s="127"/>
      <c r="FNE135" s="127"/>
      <c r="FNF135" s="127"/>
      <c r="FNG135" s="127"/>
      <c r="FNH135" s="127"/>
      <c r="FNI135" s="127"/>
      <c r="FNJ135" s="127"/>
      <c r="FNK135" s="127"/>
      <c r="FNL135" s="127"/>
      <c r="FNM135" s="127"/>
      <c r="FNN135" s="127"/>
      <c r="FNO135" s="127"/>
      <c r="FNP135" s="127"/>
      <c r="FNQ135" s="127"/>
      <c r="FNR135" s="127"/>
      <c r="FNS135" s="127"/>
      <c r="FNT135" s="127"/>
      <c r="FNU135" s="127"/>
      <c r="FNV135" s="127"/>
      <c r="FNW135" s="127"/>
      <c r="FNX135" s="127"/>
      <c r="FNY135" s="127"/>
      <c r="FNZ135" s="127"/>
      <c r="FOA135" s="127"/>
      <c r="FOB135" s="127"/>
      <c r="FOC135" s="127"/>
      <c r="FOD135" s="127"/>
      <c r="FOE135" s="127"/>
      <c r="FOF135" s="127"/>
      <c r="FOG135" s="127"/>
      <c r="FOH135" s="127"/>
      <c r="FOI135" s="127"/>
      <c r="FOJ135" s="127"/>
      <c r="FOK135" s="127"/>
      <c r="FOL135" s="127"/>
      <c r="FOM135" s="127"/>
      <c r="FON135" s="127"/>
      <c r="FOO135" s="127"/>
      <c r="FOP135" s="127"/>
      <c r="FOQ135" s="127"/>
      <c r="FOR135" s="127"/>
      <c r="FOS135" s="127"/>
      <c r="FOT135" s="127"/>
      <c r="FOU135" s="127"/>
      <c r="FOV135" s="127"/>
      <c r="FOW135" s="127"/>
      <c r="FOX135" s="127"/>
      <c r="FOY135" s="127"/>
      <c r="FOZ135" s="127"/>
      <c r="FPA135" s="127"/>
      <c r="FPB135" s="127"/>
      <c r="FPC135" s="127"/>
      <c r="FPD135" s="127"/>
      <c r="FPE135" s="127"/>
      <c r="FPF135" s="127"/>
      <c r="FPG135" s="127"/>
      <c r="FPH135" s="127"/>
      <c r="FPI135" s="127"/>
      <c r="FPJ135" s="127"/>
      <c r="FPK135" s="127"/>
      <c r="FPL135" s="127"/>
      <c r="FPM135" s="127"/>
      <c r="FPN135" s="127"/>
      <c r="FPO135" s="127"/>
      <c r="FPP135" s="127"/>
      <c r="FPQ135" s="127"/>
      <c r="FPR135" s="127"/>
      <c r="FPS135" s="127"/>
      <c r="FPT135" s="127"/>
      <c r="FPU135" s="127"/>
      <c r="FPV135" s="127"/>
      <c r="FPW135" s="127"/>
      <c r="FPX135" s="127"/>
      <c r="FPY135" s="127"/>
      <c r="FPZ135" s="127"/>
      <c r="FQA135" s="127"/>
      <c r="FQB135" s="127"/>
      <c r="FQC135" s="127"/>
      <c r="FQD135" s="127"/>
      <c r="FQE135" s="127"/>
      <c r="FQF135" s="127"/>
      <c r="FQG135" s="127"/>
      <c r="FQH135" s="127"/>
      <c r="FQI135" s="127"/>
      <c r="FQJ135" s="127"/>
      <c r="FQK135" s="127"/>
      <c r="FQL135" s="127"/>
      <c r="FQM135" s="127"/>
      <c r="FQN135" s="127"/>
      <c r="FQO135" s="127"/>
      <c r="FQP135" s="127"/>
      <c r="FQQ135" s="127"/>
      <c r="FQR135" s="127"/>
      <c r="FQS135" s="127"/>
      <c r="FQT135" s="127"/>
      <c r="FQU135" s="127"/>
      <c r="FQV135" s="127"/>
      <c r="FQW135" s="127"/>
      <c r="FQX135" s="127"/>
      <c r="FQY135" s="127"/>
      <c r="FQZ135" s="127"/>
      <c r="FRA135" s="127"/>
      <c r="FRB135" s="127"/>
      <c r="FRC135" s="127"/>
      <c r="FRD135" s="127"/>
      <c r="FRE135" s="127"/>
      <c r="FRF135" s="127"/>
      <c r="FRG135" s="127"/>
      <c r="FRH135" s="127"/>
      <c r="FRI135" s="127"/>
      <c r="FRJ135" s="127"/>
      <c r="FRK135" s="127"/>
      <c r="FRL135" s="127"/>
      <c r="FRM135" s="127"/>
      <c r="FRN135" s="127"/>
      <c r="FRO135" s="127"/>
      <c r="FRP135" s="127"/>
      <c r="FRQ135" s="127"/>
      <c r="FRR135" s="127"/>
      <c r="FRS135" s="127"/>
      <c r="FRT135" s="127"/>
      <c r="FRU135" s="127"/>
      <c r="FRV135" s="127"/>
      <c r="FRW135" s="127"/>
      <c r="FRX135" s="127"/>
      <c r="FRY135" s="127"/>
      <c r="FRZ135" s="127"/>
      <c r="FSA135" s="127"/>
      <c r="FSB135" s="127"/>
      <c r="FSC135" s="127"/>
      <c r="FSD135" s="127"/>
      <c r="FSE135" s="127"/>
      <c r="FSF135" s="127"/>
      <c r="FSG135" s="127"/>
      <c r="FSH135" s="127"/>
      <c r="FSI135" s="127"/>
      <c r="FSJ135" s="127"/>
      <c r="FSK135" s="127"/>
      <c r="FSL135" s="127"/>
      <c r="FSM135" s="127"/>
      <c r="FSN135" s="127"/>
      <c r="FSO135" s="127"/>
      <c r="FSP135" s="127"/>
      <c r="FSQ135" s="127"/>
      <c r="FSR135" s="127"/>
      <c r="FSS135" s="127"/>
      <c r="FST135" s="127"/>
      <c r="FSU135" s="127"/>
      <c r="FSV135" s="127"/>
      <c r="FSW135" s="127"/>
      <c r="FSX135" s="127"/>
      <c r="FSY135" s="127"/>
      <c r="FSZ135" s="127"/>
      <c r="FTA135" s="127"/>
      <c r="FTB135" s="127"/>
      <c r="FTC135" s="127"/>
      <c r="FTD135" s="127"/>
      <c r="FTE135" s="127"/>
      <c r="FTF135" s="127"/>
      <c r="FTG135" s="127"/>
      <c r="FTH135" s="127"/>
      <c r="FTI135" s="127"/>
      <c r="FTJ135" s="127"/>
      <c r="FTK135" s="127"/>
      <c r="FTL135" s="127"/>
      <c r="FTM135" s="127"/>
      <c r="FTN135" s="127"/>
      <c r="FTO135" s="127"/>
      <c r="FTP135" s="127"/>
      <c r="FTQ135" s="127"/>
      <c r="FTR135" s="127"/>
      <c r="FTS135" s="127"/>
      <c r="FTT135" s="127"/>
      <c r="FTU135" s="127"/>
      <c r="FTV135" s="127"/>
      <c r="FTW135" s="127"/>
      <c r="FTX135" s="127"/>
      <c r="FTY135" s="127"/>
      <c r="FTZ135" s="127"/>
      <c r="FUA135" s="127"/>
      <c r="FUB135" s="127"/>
      <c r="FUC135" s="127"/>
      <c r="FUD135" s="127"/>
      <c r="FUE135" s="127"/>
      <c r="FUF135" s="127"/>
      <c r="FUG135" s="127"/>
      <c r="FUH135" s="127"/>
      <c r="FUI135" s="127"/>
      <c r="FUJ135" s="127"/>
      <c r="FUK135" s="127"/>
      <c r="FUL135" s="127"/>
      <c r="FUM135" s="127"/>
      <c r="FUN135" s="127"/>
      <c r="FUO135" s="127"/>
      <c r="FUP135" s="127"/>
      <c r="FUQ135" s="127"/>
      <c r="FUR135" s="127"/>
      <c r="FUS135" s="127"/>
      <c r="FUT135" s="127"/>
      <c r="FUU135" s="127"/>
      <c r="FUV135" s="127"/>
      <c r="FUW135" s="127"/>
      <c r="FUX135" s="127"/>
      <c r="FUY135" s="127"/>
      <c r="FUZ135" s="127"/>
      <c r="FVA135" s="127"/>
      <c r="FVB135" s="127"/>
      <c r="FVC135" s="127"/>
      <c r="FVD135" s="127"/>
      <c r="FVE135" s="127"/>
      <c r="FVF135" s="127"/>
      <c r="FVG135" s="127"/>
      <c r="FVH135" s="127"/>
      <c r="FVI135" s="127"/>
      <c r="FVJ135" s="127"/>
      <c r="FVK135" s="127"/>
      <c r="FVL135" s="127"/>
      <c r="FVM135" s="127"/>
      <c r="FVN135" s="127"/>
      <c r="FVO135" s="127"/>
      <c r="FVP135" s="127"/>
      <c r="FVQ135" s="127"/>
      <c r="FVR135" s="127"/>
      <c r="FVS135" s="127"/>
      <c r="FVT135" s="127"/>
      <c r="FVU135" s="127"/>
      <c r="FVV135" s="127"/>
      <c r="FVW135" s="127"/>
      <c r="FVX135" s="127"/>
      <c r="FVY135" s="127"/>
      <c r="FVZ135" s="127"/>
      <c r="FWA135" s="127"/>
      <c r="FWB135" s="127"/>
      <c r="FWC135" s="127"/>
      <c r="FWD135" s="127"/>
      <c r="FWE135" s="127"/>
      <c r="FWF135" s="127"/>
      <c r="FWG135" s="127"/>
      <c r="FWH135" s="127"/>
      <c r="FWI135" s="127"/>
      <c r="FWJ135" s="127"/>
      <c r="FWK135" s="127"/>
      <c r="FWL135" s="127"/>
      <c r="FWM135" s="127"/>
      <c r="FWN135" s="127"/>
      <c r="FWO135" s="127"/>
      <c r="FWP135" s="127"/>
      <c r="FWQ135" s="127"/>
      <c r="FWR135" s="127"/>
      <c r="FWS135" s="127"/>
      <c r="FWT135" s="127"/>
      <c r="FWU135" s="127"/>
      <c r="FWV135" s="127"/>
      <c r="FWW135" s="127"/>
      <c r="FWX135" s="127"/>
      <c r="FWY135" s="127"/>
      <c r="FWZ135" s="127"/>
      <c r="FXA135" s="127"/>
      <c r="FXB135" s="127"/>
      <c r="FXC135" s="127"/>
      <c r="FXD135" s="127"/>
      <c r="FXE135" s="127"/>
      <c r="FXF135" s="127"/>
      <c r="FXG135" s="127"/>
      <c r="FXH135" s="127"/>
      <c r="FXI135" s="127"/>
      <c r="FXJ135" s="127"/>
      <c r="FXK135" s="127"/>
      <c r="FXL135" s="127"/>
      <c r="FXM135" s="127"/>
      <c r="FXN135" s="127"/>
      <c r="FXO135" s="127"/>
      <c r="FXP135" s="127"/>
      <c r="FXQ135" s="127"/>
      <c r="FXR135" s="127"/>
      <c r="FXS135" s="127"/>
      <c r="FXT135" s="127"/>
      <c r="FXU135" s="127"/>
      <c r="FXV135" s="127"/>
      <c r="FXW135" s="127"/>
      <c r="FXX135" s="127"/>
      <c r="FXY135" s="127"/>
      <c r="FXZ135" s="127"/>
      <c r="FYA135" s="127"/>
      <c r="FYB135" s="127"/>
      <c r="FYC135" s="127"/>
      <c r="FYD135" s="127"/>
      <c r="FYE135" s="127"/>
      <c r="FYF135" s="127"/>
      <c r="FYG135" s="127"/>
      <c r="FYH135" s="127"/>
      <c r="FYI135" s="127"/>
      <c r="FYJ135" s="127"/>
      <c r="FYK135" s="127"/>
      <c r="FYL135" s="127"/>
      <c r="FYM135" s="127"/>
      <c r="FYN135" s="127"/>
      <c r="FYO135" s="127"/>
      <c r="FYP135" s="127"/>
      <c r="FYQ135" s="127"/>
      <c r="FYR135" s="127"/>
      <c r="FYS135" s="127"/>
      <c r="FYT135" s="127"/>
      <c r="FYU135" s="127"/>
      <c r="FYV135" s="127"/>
      <c r="FYW135" s="127"/>
      <c r="FYX135" s="127"/>
      <c r="FYY135" s="127"/>
      <c r="FYZ135" s="127"/>
      <c r="FZA135" s="127"/>
      <c r="FZB135" s="127"/>
      <c r="FZC135" s="127"/>
      <c r="FZD135" s="127"/>
      <c r="FZE135" s="127"/>
      <c r="FZF135" s="127"/>
      <c r="FZG135" s="127"/>
      <c r="FZH135" s="127"/>
      <c r="FZI135" s="127"/>
      <c r="FZJ135" s="127"/>
      <c r="FZK135" s="127"/>
      <c r="FZL135" s="127"/>
      <c r="FZM135" s="127"/>
      <c r="FZN135" s="127"/>
      <c r="FZO135" s="127"/>
      <c r="FZP135" s="127"/>
      <c r="FZQ135" s="127"/>
      <c r="FZR135" s="127"/>
      <c r="FZS135" s="127"/>
      <c r="FZT135" s="127"/>
      <c r="FZU135" s="127"/>
      <c r="FZV135" s="127"/>
      <c r="FZW135" s="127"/>
      <c r="FZX135" s="127"/>
      <c r="FZY135" s="127"/>
      <c r="FZZ135" s="127"/>
      <c r="GAA135" s="127"/>
      <c r="GAB135" s="127"/>
      <c r="GAC135" s="127"/>
      <c r="GAD135" s="127"/>
      <c r="GAE135" s="127"/>
      <c r="GAF135" s="127"/>
      <c r="GAG135" s="127"/>
      <c r="GAH135" s="127"/>
      <c r="GAI135" s="127"/>
      <c r="GAJ135" s="127"/>
      <c r="GAK135" s="127"/>
      <c r="GAL135" s="127"/>
      <c r="GAM135" s="127"/>
      <c r="GAN135" s="127"/>
      <c r="GAO135" s="127"/>
      <c r="GAP135" s="127"/>
      <c r="GAQ135" s="127"/>
      <c r="GAR135" s="127"/>
      <c r="GAS135" s="127"/>
      <c r="GAT135" s="127"/>
      <c r="GAU135" s="127"/>
      <c r="GAV135" s="127"/>
      <c r="GAW135" s="127"/>
      <c r="GAX135" s="127"/>
      <c r="GAY135" s="127"/>
      <c r="GAZ135" s="127"/>
      <c r="GBA135" s="127"/>
      <c r="GBB135" s="127"/>
      <c r="GBC135" s="127"/>
      <c r="GBD135" s="127"/>
      <c r="GBE135" s="127"/>
      <c r="GBF135" s="127"/>
      <c r="GBG135" s="127"/>
      <c r="GBH135" s="127"/>
      <c r="GBI135" s="127"/>
      <c r="GBJ135" s="127"/>
      <c r="GBK135" s="127"/>
      <c r="GBL135" s="127"/>
      <c r="GBM135" s="127"/>
      <c r="GBN135" s="127"/>
      <c r="GBO135" s="127"/>
      <c r="GBP135" s="127"/>
      <c r="GBQ135" s="127"/>
      <c r="GBR135" s="127"/>
      <c r="GBS135" s="127"/>
      <c r="GBT135" s="127"/>
      <c r="GBU135" s="127"/>
      <c r="GBV135" s="127"/>
      <c r="GBW135" s="127"/>
      <c r="GBX135" s="127"/>
      <c r="GBY135" s="127"/>
      <c r="GBZ135" s="127"/>
      <c r="GCA135" s="127"/>
      <c r="GCB135" s="127"/>
      <c r="GCC135" s="127"/>
      <c r="GCD135" s="127"/>
      <c r="GCE135" s="127"/>
      <c r="GCF135" s="127"/>
      <c r="GCG135" s="127"/>
      <c r="GCH135" s="127"/>
      <c r="GCI135" s="127"/>
      <c r="GCJ135" s="127"/>
      <c r="GCK135" s="127"/>
      <c r="GCL135" s="127"/>
      <c r="GCM135" s="127"/>
      <c r="GCN135" s="127"/>
      <c r="GCO135" s="127"/>
      <c r="GCP135" s="127"/>
      <c r="GCQ135" s="127"/>
      <c r="GCR135" s="127"/>
      <c r="GCS135" s="127"/>
      <c r="GCT135" s="127"/>
      <c r="GCU135" s="127"/>
      <c r="GCV135" s="127"/>
      <c r="GCW135" s="127"/>
      <c r="GCX135" s="127"/>
      <c r="GCY135" s="127"/>
      <c r="GCZ135" s="127"/>
      <c r="GDA135" s="127"/>
      <c r="GDB135" s="127"/>
      <c r="GDC135" s="127"/>
      <c r="GDD135" s="127"/>
      <c r="GDE135" s="127"/>
      <c r="GDF135" s="127"/>
      <c r="GDG135" s="127"/>
      <c r="GDH135" s="127"/>
      <c r="GDI135" s="127"/>
      <c r="GDJ135" s="127"/>
      <c r="GDK135" s="127"/>
      <c r="GDL135" s="127"/>
      <c r="GDM135" s="127"/>
      <c r="GDN135" s="127"/>
      <c r="GDO135" s="127"/>
      <c r="GDP135" s="127"/>
      <c r="GDQ135" s="127"/>
      <c r="GDR135" s="127"/>
      <c r="GDS135" s="127"/>
      <c r="GDT135" s="127"/>
      <c r="GDU135" s="127"/>
      <c r="GDV135" s="127"/>
      <c r="GDW135" s="127"/>
      <c r="GDX135" s="127"/>
      <c r="GDY135" s="127"/>
      <c r="GDZ135" s="127"/>
      <c r="GEA135" s="127"/>
      <c r="GEB135" s="127"/>
      <c r="GEC135" s="127"/>
      <c r="GED135" s="127"/>
      <c r="GEE135" s="127"/>
      <c r="GEF135" s="127"/>
      <c r="GEG135" s="127"/>
      <c r="GEH135" s="127"/>
      <c r="GEI135" s="127"/>
      <c r="GEJ135" s="127"/>
      <c r="GEK135" s="127"/>
      <c r="GEL135" s="127"/>
      <c r="GEM135" s="127"/>
      <c r="GEN135" s="127"/>
      <c r="GEO135" s="127"/>
      <c r="GEP135" s="127"/>
      <c r="GEQ135" s="127"/>
      <c r="GER135" s="127"/>
      <c r="GES135" s="127"/>
      <c r="GET135" s="127"/>
      <c r="GEU135" s="127"/>
      <c r="GEV135" s="127"/>
      <c r="GEW135" s="127"/>
      <c r="GEX135" s="127"/>
      <c r="GEY135" s="127"/>
      <c r="GEZ135" s="127"/>
      <c r="GFA135" s="127"/>
      <c r="GFB135" s="127"/>
      <c r="GFC135" s="127"/>
      <c r="GFD135" s="127"/>
      <c r="GFE135" s="127"/>
      <c r="GFF135" s="127"/>
      <c r="GFG135" s="127"/>
      <c r="GFH135" s="127"/>
      <c r="GFI135" s="127"/>
      <c r="GFJ135" s="127"/>
      <c r="GFK135" s="127"/>
      <c r="GFL135" s="127"/>
      <c r="GFM135" s="127"/>
      <c r="GFN135" s="127"/>
      <c r="GFO135" s="127"/>
      <c r="GFP135" s="127"/>
      <c r="GFQ135" s="127"/>
      <c r="GFR135" s="127"/>
      <c r="GFS135" s="127"/>
      <c r="GFT135" s="127"/>
      <c r="GFU135" s="127"/>
      <c r="GFV135" s="127"/>
      <c r="GFW135" s="127"/>
      <c r="GFX135" s="127"/>
      <c r="GFY135" s="127"/>
      <c r="GFZ135" s="127"/>
      <c r="GGA135" s="127"/>
      <c r="GGB135" s="127"/>
      <c r="GGC135" s="127"/>
      <c r="GGD135" s="127"/>
      <c r="GGE135" s="127"/>
      <c r="GGF135" s="127"/>
      <c r="GGG135" s="127"/>
      <c r="GGH135" s="127"/>
      <c r="GGI135" s="127"/>
      <c r="GGJ135" s="127"/>
      <c r="GGK135" s="127"/>
      <c r="GGL135" s="127"/>
      <c r="GGM135" s="127"/>
      <c r="GGN135" s="127"/>
      <c r="GGO135" s="127"/>
      <c r="GGP135" s="127"/>
      <c r="GGQ135" s="127"/>
      <c r="GGR135" s="127"/>
      <c r="GGS135" s="127"/>
      <c r="GGT135" s="127"/>
      <c r="GGU135" s="127"/>
      <c r="GGV135" s="127"/>
      <c r="GGW135" s="127"/>
      <c r="GGX135" s="127"/>
      <c r="GGY135" s="127"/>
      <c r="GGZ135" s="127"/>
      <c r="GHA135" s="127"/>
      <c r="GHB135" s="127"/>
      <c r="GHC135" s="127"/>
      <c r="GHD135" s="127"/>
      <c r="GHE135" s="127"/>
      <c r="GHF135" s="127"/>
      <c r="GHG135" s="127"/>
      <c r="GHH135" s="127"/>
      <c r="GHI135" s="127"/>
      <c r="GHJ135" s="127"/>
      <c r="GHK135" s="127"/>
      <c r="GHL135" s="127"/>
      <c r="GHM135" s="127"/>
      <c r="GHN135" s="127"/>
      <c r="GHO135" s="127"/>
      <c r="GHP135" s="127"/>
      <c r="GHQ135" s="127"/>
      <c r="GHR135" s="127"/>
      <c r="GHS135" s="127"/>
      <c r="GHT135" s="127"/>
      <c r="GHU135" s="127"/>
      <c r="GHV135" s="127"/>
      <c r="GHW135" s="127"/>
      <c r="GHX135" s="127"/>
      <c r="GHY135" s="127"/>
      <c r="GHZ135" s="127"/>
      <c r="GIA135" s="127"/>
      <c r="GIB135" s="127"/>
      <c r="GIC135" s="127"/>
      <c r="GID135" s="127"/>
      <c r="GIE135" s="127"/>
      <c r="GIF135" s="127"/>
      <c r="GIG135" s="127"/>
      <c r="GIH135" s="127"/>
      <c r="GII135" s="127"/>
      <c r="GIJ135" s="127"/>
      <c r="GIK135" s="127"/>
      <c r="GIL135" s="127"/>
      <c r="GIM135" s="127"/>
      <c r="GIN135" s="127"/>
      <c r="GIO135" s="127"/>
      <c r="GIP135" s="127"/>
      <c r="GIQ135" s="127"/>
      <c r="GIR135" s="127"/>
      <c r="GIS135" s="127"/>
      <c r="GIT135" s="127"/>
      <c r="GIU135" s="127"/>
      <c r="GIV135" s="127"/>
      <c r="GIW135" s="127"/>
      <c r="GIX135" s="127"/>
      <c r="GIY135" s="127"/>
      <c r="GIZ135" s="127"/>
      <c r="GJA135" s="127"/>
      <c r="GJB135" s="127"/>
      <c r="GJC135" s="127"/>
      <c r="GJD135" s="127"/>
      <c r="GJE135" s="127"/>
      <c r="GJF135" s="127"/>
      <c r="GJG135" s="127"/>
      <c r="GJH135" s="127"/>
      <c r="GJI135" s="127"/>
      <c r="GJJ135" s="127"/>
      <c r="GJK135" s="127"/>
      <c r="GJL135" s="127"/>
      <c r="GJM135" s="127"/>
      <c r="GJN135" s="127"/>
      <c r="GJO135" s="127"/>
      <c r="GJP135" s="127"/>
      <c r="GJQ135" s="127"/>
      <c r="GJR135" s="127"/>
      <c r="GJS135" s="127"/>
      <c r="GJT135" s="127"/>
      <c r="GJU135" s="127"/>
      <c r="GJV135" s="127"/>
      <c r="GJW135" s="127"/>
      <c r="GJX135" s="127"/>
      <c r="GJY135" s="127"/>
      <c r="GJZ135" s="127"/>
      <c r="GKA135" s="127"/>
      <c r="GKB135" s="127"/>
      <c r="GKC135" s="127"/>
      <c r="GKD135" s="127"/>
      <c r="GKE135" s="127"/>
      <c r="GKF135" s="127"/>
      <c r="GKG135" s="127"/>
      <c r="GKH135" s="127"/>
      <c r="GKI135" s="127"/>
      <c r="GKJ135" s="127"/>
      <c r="GKK135" s="127"/>
      <c r="GKL135" s="127"/>
      <c r="GKM135" s="127"/>
      <c r="GKN135" s="127"/>
      <c r="GKO135" s="127"/>
      <c r="GKP135" s="127"/>
      <c r="GKQ135" s="127"/>
      <c r="GKR135" s="127"/>
      <c r="GKS135" s="127"/>
      <c r="GKT135" s="127"/>
      <c r="GKU135" s="127"/>
      <c r="GKV135" s="127"/>
      <c r="GKW135" s="127"/>
      <c r="GKX135" s="127"/>
      <c r="GKY135" s="127"/>
      <c r="GKZ135" s="127"/>
      <c r="GLA135" s="127"/>
      <c r="GLB135" s="127"/>
      <c r="GLC135" s="127"/>
      <c r="GLD135" s="127"/>
      <c r="GLE135" s="127"/>
      <c r="GLF135" s="127"/>
      <c r="GLG135" s="127"/>
      <c r="GLH135" s="127"/>
      <c r="GLI135" s="127"/>
      <c r="GLJ135" s="127"/>
      <c r="GLK135" s="127"/>
      <c r="GLL135" s="127"/>
      <c r="GLM135" s="127"/>
      <c r="GLN135" s="127"/>
      <c r="GLO135" s="127"/>
      <c r="GLP135" s="127"/>
      <c r="GLQ135" s="127"/>
      <c r="GLR135" s="127"/>
      <c r="GLS135" s="127"/>
      <c r="GLT135" s="127"/>
      <c r="GLU135" s="127"/>
      <c r="GLV135" s="127"/>
      <c r="GLW135" s="127"/>
      <c r="GLX135" s="127"/>
      <c r="GLY135" s="127"/>
      <c r="GLZ135" s="127"/>
      <c r="GMA135" s="127"/>
      <c r="GMB135" s="127"/>
      <c r="GMC135" s="127"/>
      <c r="GMD135" s="127"/>
      <c r="GME135" s="127"/>
      <c r="GMF135" s="127"/>
      <c r="GMG135" s="127"/>
      <c r="GMH135" s="127"/>
      <c r="GMI135" s="127"/>
      <c r="GMJ135" s="127"/>
      <c r="GMK135" s="127"/>
      <c r="GML135" s="127"/>
      <c r="GMM135" s="127"/>
      <c r="GMN135" s="127"/>
      <c r="GMO135" s="127"/>
      <c r="GMP135" s="127"/>
      <c r="GMQ135" s="127"/>
      <c r="GMR135" s="127"/>
      <c r="GMS135" s="127"/>
      <c r="GMT135" s="127"/>
      <c r="GMU135" s="127"/>
      <c r="GMV135" s="127"/>
      <c r="GMW135" s="127"/>
      <c r="GMX135" s="127"/>
      <c r="GMY135" s="127"/>
      <c r="GMZ135" s="127"/>
      <c r="GNA135" s="127"/>
      <c r="GNB135" s="127"/>
      <c r="GNC135" s="127"/>
      <c r="GND135" s="127"/>
      <c r="GNE135" s="127"/>
      <c r="GNF135" s="127"/>
      <c r="GNG135" s="127"/>
      <c r="GNH135" s="127"/>
      <c r="GNI135" s="127"/>
      <c r="GNJ135" s="127"/>
      <c r="GNK135" s="127"/>
      <c r="GNL135" s="127"/>
      <c r="GNM135" s="127"/>
      <c r="GNN135" s="127"/>
      <c r="GNO135" s="127"/>
      <c r="GNP135" s="127"/>
      <c r="GNQ135" s="127"/>
      <c r="GNR135" s="127"/>
      <c r="GNS135" s="127"/>
      <c r="GNT135" s="127"/>
      <c r="GNU135" s="127"/>
      <c r="GNV135" s="127"/>
      <c r="GNW135" s="127"/>
      <c r="GNX135" s="127"/>
      <c r="GNY135" s="127"/>
      <c r="GNZ135" s="127"/>
      <c r="GOA135" s="127"/>
      <c r="GOB135" s="127"/>
      <c r="GOC135" s="127"/>
      <c r="GOD135" s="127"/>
      <c r="GOE135" s="127"/>
      <c r="GOF135" s="127"/>
      <c r="GOG135" s="127"/>
      <c r="GOH135" s="127"/>
      <c r="GOI135" s="127"/>
      <c r="GOJ135" s="127"/>
      <c r="GOK135" s="127"/>
      <c r="GOL135" s="127"/>
      <c r="GOM135" s="127"/>
      <c r="GON135" s="127"/>
      <c r="GOO135" s="127"/>
      <c r="GOP135" s="127"/>
      <c r="GOQ135" s="127"/>
      <c r="GOR135" s="127"/>
      <c r="GOS135" s="127"/>
      <c r="GOT135" s="127"/>
      <c r="GOU135" s="127"/>
      <c r="GOV135" s="127"/>
      <c r="GOW135" s="127"/>
      <c r="GOX135" s="127"/>
      <c r="GOY135" s="127"/>
      <c r="GOZ135" s="127"/>
      <c r="GPA135" s="127"/>
      <c r="GPB135" s="127"/>
      <c r="GPC135" s="127"/>
      <c r="GPD135" s="127"/>
      <c r="GPE135" s="127"/>
      <c r="GPF135" s="127"/>
      <c r="GPG135" s="127"/>
      <c r="GPH135" s="127"/>
      <c r="GPI135" s="127"/>
      <c r="GPJ135" s="127"/>
      <c r="GPK135" s="127"/>
      <c r="GPL135" s="127"/>
      <c r="GPM135" s="127"/>
      <c r="GPN135" s="127"/>
      <c r="GPO135" s="127"/>
      <c r="GPP135" s="127"/>
      <c r="GPQ135" s="127"/>
      <c r="GPR135" s="127"/>
      <c r="GPS135" s="127"/>
      <c r="GPT135" s="127"/>
      <c r="GPU135" s="127"/>
      <c r="GPV135" s="127"/>
      <c r="GPW135" s="127"/>
      <c r="GPX135" s="127"/>
      <c r="GPY135" s="127"/>
      <c r="GPZ135" s="127"/>
      <c r="GQA135" s="127"/>
      <c r="GQB135" s="127"/>
      <c r="GQC135" s="127"/>
      <c r="GQD135" s="127"/>
      <c r="GQE135" s="127"/>
      <c r="GQF135" s="127"/>
      <c r="GQG135" s="127"/>
      <c r="GQH135" s="127"/>
      <c r="GQI135" s="127"/>
      <c r="GQJ135" s="127"/>
      <c r="GQK135" s="127"/>
      <c r="GQL135" s="127"/>
      <c r="GQM135" s="127"/>
      <c r="GQN135" s="127"/>
      <c r="GQO135" s="127"/>
      <c r="GQP135" s="127"/>
      <c r="GQQ135" s="127"/>
      <c r="GQR135" s="127"/>
      <c r="GQS135" s="127"/>
      <c r="GQT135" s="127"/>
      <c r="GQU135" s="127"/>
      <c r="GQV135" s="127"/>
      <c r="GQW135" s="127"/>
      <c r="GQX135" s="127"/>
      <c r="GQY135" s="127"/>
      <c r="GQZ135" s="127"/>
      <c r="GRA135" s="127"/>
      <c r="GRB135" s="127"/>
      <c r="GRC135" s="127"/>
      <c r="GRD135" s="127"/>
      <c r="GRE135" s="127"/>
      <c r="GRF135" s="127"/>
      <c r="GRG135" s="127"/>
      <c r="GRH135" s="127"/>
      <c r="GRI135" s="127"/>
      <c r="GRJ135" s="127"/>
      <c r="GRK135" s="127"/>
      <c r="GRL135" s="127"/>
      <c r="GRM135" s="127"/>
      <c r="GRN135" s="127"/>
      <c r="GRO135" s="127"/>
      <c r="GRP135" s="127"/>
      <c r="GRQ135" s="127"/>
      <c r="GRR135" s="127"/>
      <c r="GRS135" s="127"/>
      <c r="GRT135" s="127"/>
      <c r="GRU135" s="127"/>
      <c r="GRV135" s="127"/>
      <c r="GRW135" s="127"/>
      <c r="GRX135" s="127"/>
      <c r="GRY135" s="127"/>
      <c r="GRZ135" s="127"/>
      <c r="GSA135" s="127"/>
      <c r="GSB135" s="127"/>
      <c r="GSC135" s="127"/>
      <c r="GSD135" s="127"/>
      <c r="GSE135" s="127"/>
      <c r="GSF135" s="127"/>
      <c r="GSG135" s="127"/>
      <c r="GSH135" s="127"/>
      <c r="GSI135" s="127"/>
      <c r="GSJ135" s="127"/>
      <c r="GSK135" s="127"/>
      <c r="GSL135" s="127"/>
      <c r="GSM135" s="127"/>
      <c r="GSN135" s="127"/>
      <c r="GSO135" s="127"/>
      <c r="GSP135" s="127"/>
      <c r="GSQ135" s="127"/>
      <c r="GSR135" s="127"/>
      <c r="GSS135" s="127"/>
      <c r="GST135" s="127"/>
      <c r="GSU135" s="127"/>
      <c r="GSV135" s="127"/>
      <c r="GSW135" s="127"/>
      <c r="GSX135" s="127"/>
      <c r="GSY135" s="127"/>
      <c r="GSZ135" s="127"/>
      <c r="GTA135" s="127"/>
      <c r="GTB135" s="127"/>
      <c r="GTC135" s="127"/>
      <c r="GTD135" s="127"/>
      <c r="GTE135" s="127"/>
      <c r="GTF135" s="127"/>
      <c r="GTG135" s="127"/>
      <c r="GTH135" s="127"/>
      <c r="GTI135" s="127"/>
      <c r="GTJ135" s="127"/>
      <c r="GTK135" s="127"/>
      <c r="GTL135" s="127"/>
      <c r="GTM135" s="127"/>
      <c r="GTN135" s="127"/>
      <c r="GTO135" s="127"/>
      <c r="GTP135" s="127"/>
      <c r="GTQ135" s="127"/>
      <c r="GTR135" s="127"/>
      <c r="GTS135" s="127"/>
      <c r="GTT135" s="127"/>
      <c r="GTU135" s="127"/>
      <c r="GTV135" s="127"/>
      <c r="GTW135" s="127"/>
      <c r="GTX135" s="127"/>
      <c r="GTY135" s="127"/>
      <c r="GTZ135" s="127"/>
      <c r="GUA135" s="127"/>
      <c r="GUB135" s="127"/>
      <c r="GUC135" s="127"/>
      <c r="GUD135" s="127"/>
      <c r="GUE135" s="127"/>
      <c r="GUF135" s="127"/>
      <c r="GUG135" s="127"/>
      <c r="GUH135" s="127"/>
      <c r="GUI135" s="127"/>
      <c r="GUJ135" s="127"/>
      <c r="GUK135" s="127"/>
      <c r="GUL135" s="127"/>
      <c r="GUM135" s="127"/>
      <c r="GUN135" s="127"/>
      <c r="GUO135" s="127"/>
      <c r="GUP135" s="127"/>
      <c r="GUQ135" s="127"/>
      <c r="GUR135" s="127"/>
      <c r="GUS135" s="127"/>
      <c r="GUT135" s="127"/>
      <c r="GUU135" s="127"/>
      <c r="GUV135" s="127"/>
      <c r="GUW135" s="127"/>
      <c r="GUX135" s="127"/>
      <c r="GUY135" s="127"/>
      <c r="GUZ135" s="127"/>
      <c r="GVA135" s="127"/>
      <c r="GVB135" s="127"/>
      <c r="GVC135" s="127"/>
      <c r="GVD135" s="127"/>
      <c r="GVE135" s="127"/>
      <c r="GVF135" s="127"/>
      <c r="GVG135" s="127"/>
      <c r="GVH135" s="127"/>
      <c r="GVI135" s="127"/>
      <c r="GVJ135" s="127"/>
      <c r="GVK135" s="127"/>
      <c r="GVL135" s="127"/>
      <c r="GVM135" s="127"/>
      <c r="GVN135" s="127"/>
      <c r="GVO135" s="127"/>
      <c r="GVP135" s="127"/>
      <c r="GVQ135" s="127"/>
      <c r="GVR135" s="127"/>
      <c r="GVS135" s="127"/>
      <c r="GVT135" s="127"/>
      <c r="GVU135" s="127"/>
      <c r="GVV135" s="127"/>
      <c r="GVW135" s="127"/>
      <c r="GVX135" s="127"/>
      <c r="GVY135" s="127"/>
      <c r="GVZ135" s="127"/>
      <c r="GWA135" s="127"/>
      <c r="GWB135" s="127"/>
      <c r="GWC135" s="127"/>
      <c r="GWD135" s="127"/>
      <c r="GWE135" s="127"/>
      <c r="GWF135" s="127"/>
      <c r="GWG135" s="127"/>
      <c r="GWH135" s="127"/>
      <c r="GWI135" s="127"/>
      <c r="GWJ135" s="127"/>
      <c r="GWK135" s="127"/>
      <c r="GWL135" s="127"/>
      <c r="GWM135" s="127"/>
      <c r="GWN135" s="127"/>
      <c r="GWO135" s="127"/>
      <c r="GWP135" s="127"/>
      <c r="GWQ135" s="127"/>
      <c r="GWR135" s="127"/>
      <c r="GWS135" s="127"/>
      <c r="GWT135" s="127"/>
      <c r="GWU135" s="127"/>
      <c r="GWV135" s="127"/>
      <c r="GWW135" s="127"/>
      <c r="GWX135" s="127"/>
      <c r="GWY135" s="127"/>
      <c r="GWZ135" s="127"/>
      <c r="GXA135" s="127"/>
      <c r="GXB135" s="127"/>
      <c r="GXC135" s="127"/>
      <c r="GXD135" s="127"/>
      <c r="GXE135" s="127"/>
      <c r="GXF135" s="127"/>
      <c r="GXG135" s="127"/>
      <c r="GXH135" s="127"/>
      <c r="GXI135" s="127"/>
      <c r="GXJ135" s="127"/>
      <c r="GXK135" s="127"/>
      <c r="GXL135" s="127"/>
      <c r="GXM135" s="127"/>
      <c r="GXN135" s="127"/>
      <c r="GXO135" s="127"/>
      <c r="GXP135" s="127"/>
      <c r="GXQ135" s="127"/>
      <c r="GXR135" s="127"/>
      <c r="GXS135" s="127"/>
      <c r="GXT135" s="127"/>
      <c r="GXU135" s="127"/>
      <c r="GXV135" s="127"/>
      <c r="GXW135" s="127"/>
      <c r="GXX135" s="127"/>
      <c r="GXY135" s="127"/>
      <c r="GXZ135" s="127"/>
      <c r="GYA135" s="127"/>
      <c r="GYB135" s="127"/>
      <c r="GYC135" s="127"/>
      <c r="GYD135" s="127"/>
      <c r="GYE135" s="127"/>
      <c r="GYF135" s="127"/>
      <c r="GYG135" s="127"/>
      <c r="GYH135" s="127"/>
      <c r="GYI135" s="127"/>
      <c r="GYJ135" s="127"/>
      <c r="GYK135" s="127"/>
      <c r="GYL135" s="127"/>
      <c r="GYM135" s="127"/>
      <c r="GYN135" s="127"/>
      <c r="GYO135" s="127"/>
      <c r="GYP135" s="127"/>
      <c r="GYQ135" s="127"/>
      <c r="GYR135" s="127"/>
      <c r="GYS135" s="127"/>
      <c r="GYT135" s="127"/>
      <c r="GYU135" s="127"/>
      <c r="GYV135" s="127"/>
      <c r="GYW135" s="127"/>
      <c r="GYX135" s="127"/>
      <c r="GYY135" s="127"/>
      <c r="GYZ135" s="127"/>
      <c r="GZA135" s="127"/>
      <c r="GZB135" s="127"/>
      <c r="GZC135" s="127"/>
      <c r="GZD135" s="127"/>
      <c r="GZE135" s="127"/>
      <c r="GZF135" s="127"/>
      <c r="GZG135" s="127"/>
      <c r="GZH135" s="127"/>
      <c r="GZI135" s="127"/>
      <c r="GZJ135" s="127"/>
      <c r="GZK135" s="127"/>
      <c r="GZL135" s="127"/>
      <c r="GZM135" s="127"/>
      <c r="GZN135" s="127"/>
      <c r="GZO135" s="127"/>
      <c r="GZP135" s="127"/>
      <c r="GZQ135" s="127"/>
      <c r="GZR135" s="127"/>
      <c r="GZS135" s="127"/>
      <c r="GZT135" s="127"/>
      <c r="GZU135" s="127"/>
      <c r="GZV135" s="127"/>
      <c r="GZW135" s="127"/>
      <c r="GZX135" s="127"/>
      <c r="GZY135" s="127"/>
      <c r="GZZ135" s="127"/>
      <c r="HAA135" s="127"/>
      <c r="HAB135" s="127"/>
      <c r="HAC135" s="127"/>
      <c r="HAD135" s="127"/>
      <c r="HAE135" s="127"/>
      <c r="HAF135" s="127"/>
      <c r="HAG135" s="127"/>
      <c r="HAH135" s="127"/>
      <c r="HAI135" s="127"/>
      <c r="HAJ135" s="127"/>
      <c r="HAK135" s="127"/>
      <c r="HAL135" s="127"/>
      <c r="HAM135" s="127"/>
      <c r="HAN135" s="127"/>
      <c r="HAO135" s="127"/>
      <c r="HAP135" s="127"/>
      <c r="HAQ135" s="127"/>
      <c r="HAR135" s="127"/>
      <c r="HAS135" s="127"/>
      <c r="HAT135" s="127"/>
      <c r="HAU135" s="127"/>
      <c r="HAV135" s="127"/>
      <c r="HAW135" s="127"/>
      <c r="HAX135" s="127"/>
      <c r="HAY135" s="127"/>
      <c r="HAZ135" s="127"/>
      <c r="HBA135" s="127"/>
      <c r="HBB135" s="127"/>
      <c r="HBC135" s="127"/>
      <c r="HBD135" s="127"/>
      <c r="HBE135" s="127"/>
      <c r="HBF135" s="127"/>
      <c r="HBG135" s="127"/>
      <c r="HBH135" s="127"/>
      <c r="HBI135" s="127"/>
      <c r="HBJ135" s="127"/>
      <c r="HBK135" s="127"/>
      <c r="HBL135" s="127"/>
      <c r="HBM135" s="127"/>
      <c r="HBN135" s="127"/>
      <c r="HBO135" s="127"/>
      <c r="HBP135" s="127"/>
      <c r="HBQ135" s="127"/>
      <c r="HBR135" s="127"/>
      <c r="HBS135" s="127"/>
      <c r="HBT135" s="127"/>
      <c r="HBU135" s="127"/>
      <c r="HBV135" s="127"/>
      <c r="HBW135" s="127"/>
      <c r="HBX135" s="127"/>
      <c r="HBY135" s="127"/>
      <c r="HBZ135" s="127"/>
      <c r="HCA135" s="127"/>
      <c r="HCB135" s="127"/>
      <c r="HCC135" s="127"/>
      <c r="HCD135" s="127"/>
      <c r="HCE135" s="127"/>
      <c r="HCF135" s="127"/>
      <c r="HCG135" s="127"/>
      <c r="HCH135" s="127"/>
      <c r="HCI135" s="127"/>
      <c r="HCJ135" s="127"/>
      <c r="HCK135" s="127"/>
      <c r="HCL135" s="127"/>
      <c r="HCM135" s="127"/>
      <c r="HCN135" s="127"/>
      <c r="HCO135" s="127"/>
      <c r="HCP135" s="127"/>
      <c r="HCQ135" s="127"/>
      <c r="HCR135" s="127"/>
      <c r="HCS135" s="127"/>
      <c r="HCT135" s="127"/>
      <c r="HCU135" s="127"/>
      <c r="HCV135" s="127"/>
      <c r="HCW135" s="127"/>
      <c r="HCX135" s="127"/>
      <c r="HCY135" s="127"/>
      <c r="HCZ135" s="127"/>
      <c r="HDA135" s="127"/>
      <c r="HDB135" s="127"/>
      <c r="HDC135" s="127"/>
      <c r="HDD135" s="127"/>
      <c r="HDE135" s="127"/>
      <c r="HDF135" s="127"/>
      <c r="HDG135" s="127"/>
      <c r="HDH135" s="127"/>
      <c r="HDI135" s="127"/>
      <c r="HDJ135" s="127"/>
      <c r="HDK135" s="127"/>
      <c r="HDL135" s="127"/>
      <c r="HDM135" s="127"/>
      <c r="HDN135" s="127"/>
      <c r="HDO135" s="127"/>
      <c r="HDP135" s="127"/>
      <c r="HDQ135" s="127"/>
      <c r="HDR135" s="127"/>
      <c r="HDS135" s="127"/>
      <c r="HDT135" s="127"/>
      <c r="HDU135" s="127"/>
      <c r="HDV135" s="127"/>
      <c r="HDW135" s="127"/>
      <c r="HDX135" s="127"/>
      <c r="HDY135" s="127"/>
      <c r="HDZ135" s="127"/>
      <c r="HEA135" s="127"/>
      <c r="HEB135" s="127"/>
      <c r="HEC135" s="127"/>
      <c r="HED135" s="127"/>
      <c r="HEE135" s="127"/>
      <c r="HEF135" s="127"/>
      <c r="HEG135" s="127"/>
      <c r="HEH135" s="127"/>
      <c r="HEI135" s="127"/>
      <c r="HEJ135" s="127"/>
      <c r="HEK135" s="127"/>
      <c r="HEL135" s="127"/>
      <c r="HEM135" s="127"/>
      <c r="HEN135" s="127"/>
      <c r="HEO135" s="127"/>
      <c r="HEP135" s="127"/>
      <c r="HEQ135" s="127"/>
      <c r="HER135" s="127"/>
      <c r="HES135" s="127"/>
      <c r="HET135" s="127"/>
      <c r="HEU135" s="127"/>
      <c r="HEV135" s="127"/>
      <c r="HEW135" s="127"/>
      <c r="HEX135" s="127"/>
      <c r="HEY135" s="127"/>
      <c r="HEZ135" s="127"/>
      <c r="HFA135" s="127"/>
      <c r="HFB135" s="127"/>
      <c r="HFC135" s="127"/>
      <c r="HFD135" s="127"/>
      <c r="HFE135" s="127"/>
      <c r="HFF135" s="127"/>
      <c r="HFG135" s="127"/>
      <c r="HFH135" s="127"/>
      <c r="HFI135" s="127"/>
      <c r="HFJ135" s="127"/>
      <c r="HFK135" s="127"/>
      <c r="HFL135" s="127"/>
      <c r="HFM135" s="127"/>
      <c r="HFN135" s="127"/>
      <c r="HFO135" s="127"/>
      <c r="HFP135" s="127"/>
      <c r="HFQ135" s="127"/>
      <c r="HFR135" s="127"/>
      <c r="HFS135" s="127"/>
      <c r="HFT135" s="127"/>
      <c r="HFU135" s="127"/>
      <c r="HFV135" s="127"/>
      <c r="HFW135" s="127"/>
      <c r="HFX135" s="127"/>
      <c r="HFY135" s="127"/>
      <c r="HFZ135" s="127"/>
      <c r="HGA135" s="127"/>
      <c r="HGB135" s="127"/>
      <c r="HGC135" s="127"/>
      <c r="HGD135" s="127"/>
      <c r="HGE135" s="127"/>
      <c r="HGF135" s="127"/>
      <c r="HGG135" s="127"/>
      <c r="HGH135" s="127"/>
      <c r="HGI135" s="127"/>
      <c r="HGJ135" s="127"/>
      <c r="HGK135" s="127"/>
      <c r="HGL135" s="127"/>
      <c r="HGM135" s="127"/>
      <c r="HGN135" s="127"/>
      <c r="HGO135" s="127"/>
      <c r="HGP135" s="127"/>
      <c r="HGQ135" s="127"/>
      <c r="HGR135" s="127"/>
      <c r="HGS135" s="127"/>
      <c r="HGT135" s="127"/>
      <c r="HGU135" s="127"/>
      <c r="HGV135" s="127"/>
      <c r="HGW135" s="127"/>
      <c r="HGX135" s="127"/>
      <c r="HGY135" s="127"/>
      <c r="HGZ135" s="127"/>
      <c r="HHA135" s="127"/>
      <c r="HHB135" s="127"/>
      <c r="HHC135" s="127"/>
      <c r="HHD135" s="127"/>
      <c r="HHE135" s="127"/>
      <c r="HHF135" s="127"/>
      <c r="HHG135" s="127"/>
      <c r="HHH135" s="127"/>
      <c r="HHI135" s="127"/>
      <c r="HHJ135" s="127"/>
      <c r="HHK135" s="127"/>
      <c r="HHL135" s="127"/>
      <c r="HHM135" s="127"/>
      <c r="HHN135" s="127"/>
      <c r="HHO135" s="127"/>
      <c r="HHP135" s="127"/>
      <c r="HHQ135" s="127"/>
      <c r="HHR135" s="127"/>
      <c r="HHS135" s="127"/>
      <c r="HHT135" s="127"/>
      <c r="HHU135" s="127"/>
      <c r="HHV135" s="127"/>
      <c r="HHW135" s="127"/>
      <c r="HHX135" s="127"/>
      <c r="HHY135" s="127"/>
      <c r="HHZ135" s="127"/>
      <c r="HIA135" s="127"/>
      <c r="HIB135" s="127"/>
      <c r="HIC135" s="127"/>
      <c r="HID135" s="127"/>
      <c r="HIE135" s="127"/>
      <c r="HIF135" s="127"/>
      <c r="HIG135" s="127"/>
      <c r="HIH135" s="127"/>
      <c r="HII135" s="127"/>
      <c r="HIJ135" s="127"/>
      <c r="HIK135" s="127"/>
      <c r="HIL135" s="127"/>
      <c r="HIM135" s="127"/>
      <c r="HIN135" s="127"/>
      <c r="HIO135" s="127"/>
      <c r="HIP135" s="127"/>
      <c r="HIQ135" s="127"/>
      <c r="HIR135" s="127"/>
      <c r="HIS135" s="127"/>
      <c r="HIT135" s="127"/>
      <c r="HIU135" s="127"/>
      <c r="HIV135" s="127"/>
      <c r="HIW135" s="127"/>
      <c r="HIX135" s="127"/>
      <c r="HIY135" s="127"/>
      <c r="HIZ135" s="127"/>
      <c r="HJA135" s="127"/>
      <c r="HJB135" s="127"/>
      <c r="HJC135" s="127"/>
      <c r="HJD135" s="127"/>
      <c r="HJE135" s="127"/>
      <c r="HJF135" s="127"/>
      <c r="HJG135" s="127"/>
      <c r="HJH135" s="127"/>
      <c r="HJI135" s="127"/>
      <c r="HJJ135" s="127"/>
      <c r="HJK135" s="127"/>
      <c r="HJL135" s="127"/>
      <c r="HJM135" s="127"/>
      <c r="HJN135" s="127"/>
      <c r="HJO135" s="127"/>
      <c r="HJP135" s="127"/>
      <c r="HJQ135" s="127"/>
      <c r="HJR135" s="127"/>
      <c r="HJS135" s="127"/>
      <c r="HJT135" s="127"/>
      <c r="HJU135" s="127"/>
      <c r="HJV135" s="127"/>
      <c r="HJW135" s="127"/>
      <c r="HJX135" s="127"/>
      <c r="HJY135" s="127"/>
      <c r="HJZ135" s="127"/>
      <c r="HKA135" s="127"/>
      <c r="HKB135" s="127"/>
      <c r="HKC135" s="127"/>
      <c r="HKD135" s="127"/>
      <c r="HKE135" s="127"/>
      <c r="HKF135" s="127"/>
      <c r="HKG135" s="127"/>
      <c r="HKH135" s="127"/>
      <c r="HKI135" s="127"/>
      <c r="HKJ135" s="127"/>
      <c r="HKK135" s="127"/>
      <c r="HKL135" s="127"/>
      <c r="HKM135" s="127"/>
      <c r="HKN135" s="127"/>
      <c r="HKO135" s="127"/>
      <c r="HKP135" s="127"/>
      <c r="HKQ135" s="127"/>
      <c r="HKR135" s="127"/>
      <c r="HKS135" s="127"/>
      <c r="HKT135" s="127"/>
      <c r="HKU135" s="127"/>
      <c r="HKV135" s="127"/>
      <c r="HKW135" s="127"/>
      <c r="HKX135" s="127"/>
      <c r="HKY135" s="127"/>
      <c r="HKZ135" s="127"/>
      <c r="HLA135" s="127"/>
      <c r="HLB135" s="127"/>
      <c r="HLC135" s="127"/>
      <c r="HLD135" s="127"/>
      <c r="HLE135" s="127"/>
      <c r="HLF135" s="127"/>
      <c r="HLG135" s="127"/>
      <c r="HLH135" s="127"/>
      <c r="HLI135" s="127"/>
      <c r="HLJ135" s="127"/>
      <c r="HLK135" s="127"/>
      <c r="HLL135" s="127"/>
      <c r="HLM135" s="127"/>
      <c r="HLN135" s="127"/>
      <c r="HLO135" s="127"/>
      <c r="HLP135" s="127"/>
      <c r="HLQ135" s="127"/>
      <c r="HLR135" s="127"/>
      <c r="HLS135" s="127"/>
      <c r="HLT135" s="127"/>
      <c r="HLU135" s="127"/>
      <c r="HLV135" s="127"/>
      <c r="HLW135" s="127"/>
      <c r="HLX135" s="127"/>
      <c r="HLY135" s="127"/>
      <c r="HLZ135" s="127"/>
      <c r="HMA135" s="127"/>
      <c r="HMB135" s="127"/>
      <c r="HMC135" s="127"/>
      <c r="HMD135" s="127"/>
      <c r="HME135" s="127"/>
      <c r="HMF135" s="127"/>
      <c r="HMG135" s="127"/>
      <c r="HMH135" s="127"/>
      <c r="HMI135" s="127"/>
      <c r="HMJ135" s="127"/>
      <c r="HMK135" s="127"/>
      <c r="HML135" s="127"/>
      <c r="HMM135" s="127"/>
      <c r="HMN135" s="127"/>
      <c r="HMO135" s="127"/>
      <c r="HMP135" s="127"/>
      <c r="HMQ135" s="127"/>
      <c r="HMR135" s="127"/>
      <c r="HMS135" s="127"/>
      <c r="HMT135" s="127"/>
      <c r="HMU135" s="127"/>
      <c r="HMV135" s="127"/>
      <c r="HMW135" s="127"/>
      <c r="HMX135" s="127"/>
      <c r="HMY135" s="127"/>
      <c r="HMZ135" s="127"/>
      <c r="HNA135" s="127"/>
      <c r="HNB135" s="127"/>
      <c r="HNC135" s="127"/>
      <c r="HND135" s="127"/>
      <c r="HNE135" s="127"/>
      <c r="HNF135" s="127"/>
      <c r="HNG135" s="127"/>
      <c r="HNH135" s="127"/>
      <c r="HNI135" s="127"/>
      <c r="HNJ135" s="127"/>
      <c r="HNK135" s="127"/>
      <c r="HNL135" s="127"/>
      <c r="HNM135" s="127"/>
      <c r="HNN135" s="127"/>
      <c r="HNO135" s="127"/>
      <c r="HNP135" s="127"/>
      <c r="HNQ135" s="127"/>
      <c r="HNR135" s="127"/>
      <c r="HNS135" s="127"/>
      <c r="HNT135" s="127"/>
      <c r="HNU135" s="127"/>
      <c r="HNV135" s="127"/>
      <c r="HNW135" s="127"/>
      <c r="HNX135" s="127"/>
      <c r="HNY135" s="127"/>
      <c r="HNZ135" s="127"/>
      <c r="HOA135" s="127"/>
      <c r="HOB135" s="127"/>
      <c r="HOC135" s="127"/>
      <c r="HOD135" s="127"/>
      <c r="HOE135" s="127"/>
      <c r="HOF135" s="127"/>
      <c r="HOG135" s="127"/>
      <c r="HOH135" s="127"/>
      <c r="HOI135" s="127"/>
      <c r="HOJ135" s="127"/>
      <c r="HOK135" s="127"/>
      <c r="HOL135" s="127"/>
      <c r="HOM135" s="127"/>
      <c r="HON135" s="127"/>
      <c r="HOO135" s="127"/>
      <c r="HOP135" s="127"/>
      <c r="HOQ135" s="127"/>
      <c r="HOR135" s="127"/>
      <c r="HOS135" s="127"/>
      <c r="HOT135" s="127"/>
      <c r="HOU135" s="127"/>
      <c r="HOV135" s="127"/>
      <c r="HOW135" s="127"/>
      <c r="HOX135" s="127"/>
      <c r="HOY135" s="127"/>
      <c r="HOZ135" s="127"/>
      <c r="HPA135" s="127"/>
      <c r="HPB135" s="127"/>
      <c r="HPC135" s="127"/>
      <c r="HPD135" s="127"/>
      <c r="HPE135" s="127"/>
      <c r="HPF135" s="127"/>
      <c r="HPG135" s="127"/>
      <c r="HPH135" s="127"/>
      <c r="HPI135" s="127"/>
      <c r="HPJ135" s="127"/>
      <c r="HPK135" s="127"/>
      <c r="HPL135" s="127"/>
      <c r="HPM135" s="127"/>
      <c r="HPN135" s="127"/>
      <c r="HPO135" s="127"/>
      <c r="HPP135" s="127"/>
      <c r="HPQ135" s="127"/>
      <c r="HPR135" s="127"/>
      <c r="HPS135" s="127"/>
      <c r="HPT135" s="127"/>
      <c r="HPU135" s="127"/>
      <c r="HPV135" s="127"/>
      <c r="HPW135" s="127"/>
      <c r="HPX135" s="127"/>
      <c r="HPY135" s="127"/>
      <c r="HPZ135" s="127"/>
      <c r="HQA135" s="127"/>
      <c r="HQB135" s="127"/>
      <c r="HQC135" s="127"/>
      <c r="HQD135" s="127"/>
      <c r="HQE135" s="127"/>
      <c r="HQF135" s="127"/>
      <c r="HQG135" s="127"/>
      <c r="HQH135" s="127"/>
      <c r="HQI135" s="127"/>
      <c r="HQJ135" s="127"/>
      <c r="HQK135" s="127"/>
      <c r="HQL135" s="127"/>
      <c r="HQM135" s="127"/>
      <c r="HQN135" s="127"/>
      <c r="HQO135" s="127"/>
      <c r="HQP135" s="127"/>
      <c r="HQQ135" s="127"/>
      <c r="HQR135" s="127"/>
      <c r="HQS135" s="127"/>
      <c r="HQT135" s="127"/>
      <c r="HQU135" s="127"/>
      <c r="HQV135" s="127"/>
      <c r="HQW135" s="127"/>
      <c r="HQX135" s="127"/>
      <c r="HQY135" s="127"/>
      <c r="HQZ135" s="127"/>
      <c r="HRA135" s="127"/>
      <c r="HRB135" s="127"/>
      <c r="HRC135" s="127"/>
      <c r="HRD135" s="127"/>
      <c r="HRE135" s="127"/>
      <c r="HRF135" s="127"/>
      <c r="HRG135" s="127"/>
      <c r="HRH135" s="127"/>
      <c r="HRI135" s="127"/>
      <c r="HRJ135" s="127"/>
      <c r="HRK135" s="127"/>
      <c r="HRL135" s="127"/>
      <c r="HRM135" s="127"/>
      <c r="HRN135" s="127"/>
      <c r="HRO135" s="127"/>
      <c r="HRP135" s="127"/>
      <c r="HRQ135" s="127"/>
      <c r="HRR135" s="127"/>
      <c r="HRS135" s="127"/>
      <c r="HRT135" s="127"/>
      <c r="HRU135" s="127"/>
      <c r="HRV135" s="127"/>
      <c r="HRW135" s="127"/>
      <c r="HRX135" s="127"/>
      <c r="HRY135" s="127"/>
      <c r="HRZ135" s="127"/>
      <c r="HSA135" s="127"/>
      <c r="HSB135" s="127"/>
      <c r="HSC135" s="127"/>
      <c r="HSD135" s="127"/>
      <c r="HSE135" s="127"/>
      <c r="HSF135" s="127"/>
      <c r="HSG135" s="127"/>
      <c r="HSH135" s="127"/>
      <c r="HSI135" s="127"/>
      <c r="HSJ135" s="127"/>
      <c r="HSK135" s="127"/>
      <c r="HSL135" s="127"/>
      <c r="HSM135" s="127"/>
      <c r="HSN135" s="127"/>
      <c r="HSO135" s="127"/>
      <c r="HSP135" s="127"/>
      <c r="HSQ135" s="127"/>
      <c r="HSR135" s="127"/>
      <c r="HSS135" s="127"/>
      <c r="HST135" s="127"/>
      <c r="HSU135" s="127"/>
      <c r="HSV135" s="127"/>
      <c r="HSW135" s="127"/>
      <c r="HSX135" s="127"/>
      <c r="HSY135" s="127"/>
      <c r="HSZ135" s="127"/>
      <c r="HTA135" s="127"/>
      <c r="HTB135" s="127"/>
      <c r="HTC135" s="127"/>
      <c r="HTD135" s="127"/>
      <c r="HTE135" s="127"/>
      <c r="HTF135" s="127"/>
      <c r="HTG135" s="127"/>
      <c r="HTH135" s="127"/>
      <c r="HTI135" s="127"/>
      <c r="HTJ135" s="127"/>
      <c r="HTK135" s="127"/>
      <c r="HTL135" s="127"/>
      <c r="HTM135" s="127"/>
      <c r="HTN135" s="127"/>
      <c r="HTO135" s="127"/>
      <c r="HTP135" s="127"/>
      <c r="HTQ135" s="127"/>
      <c r="HTR135" s="127"/>
      <c r="HTS135" s="127"/>
      <c r="HTT135" s="127"/>
      <c r="HTU135" s="127"/>
      <c r="HTV135" s="127"/>
      <c r="HTW135" s="127"/>
      <c r="HTX135" s="127"/>
      <c r="HTY135" s="127"/>
      <c r="HTZ135" s="127"/>
      <c r="HUA135" s="127"/>
      <c r="HUB135" s="127"/>
      <c r="HUC135" s="127"/>
      <c r="HUD135" s="127"/>
      <c r="HUE135" s="127"/>
      <c r="HUF135" s="127"/>
      <c r="HUG135" s="127"/>
      <c r="HUH135" s="127"/>
      <c r="HUI135" s="127"/>
      <c r="HUJ135" s="127"/>
      <c r="HUK135" s="127"/>
      <c r="HUL135" s="127"/>
      <c r="HUM135" s="127"/>
      <c r="HUN135" s="127"/>
      <c r="HUO135" s="127"/>
      <c r="HUP135" s="127"/>
      <c r="HUQ135" s="127"/>
      <c r="HUR135" s="127"/>
      <c r="HUS135" s="127"/>
      <c r="HUT135" s="127"/>
      <c r="HUU135" s="127"/>
      <c r="HUV135" s="127"/>
      <c r="HUW135" s="127"/>
      <c r="HUX135" s="127"/>
      <c r="HUY135" s="127"/>
      <c r="HUZ135" s="127"/>
      <c r="HVA135" s="127"/>
      <c r="HVB135" s="127"/>
      <c r="HVC135" s="127"/>
      <c r="HVD135" s="127"/>
      <c r="HVE135" s="127"/>
      <c r="HVF135" s="127"/>
      <c r="HVG135" s="127"/>
      <c r="HVH135" s="127"/>
      <c r="HVI135" s="127"/>
      <c r="HVJ135" s="127"/>
      <c r="HVK135" s="127"/>
      <c r="HVL135" s="127"/>
      <c r="HVM135" s="127"/>
      <c r="HVN135" s="127"/>
      <c r="HVO135" s="127"/>
      <c r="HVP135" s="127"/>
      <c r="HVQ135" s="127"/>
      <c r="HVR135" s="127"/>
      <c r="HVS135" s="127"/>
      <c r="HVT135" s="127"/>
      <c r="HVU135" s="127"/>
      <c r="HVV135" s="127"/>
      <c r="HVW135" s="127"/>
      <c r="HVX135" s="127"/>
      <c r="HVY135" s="127"/>
      <c r="HVZ135" s="127"/>
      <c r="HWA135" s="127"/>
      <c r="HWB135" s="127"/>
      <c r="HWC135" s="127"/>
      <c r="HWD135" s="127"/>
      <c r="HWE135" s="127"/>
      <c r="HWF135" s="127"/>
      <c r="HWG135" s="127"/>
      <c r="HWH135" s="127"/>
      <c r="HWI135" s="127"/>
      <c r="HWJ135" s="127"/>
      <c r="HWK135" s="127"/>
      <c r="HWL135" s="127"/>
      <c r="HWM135" s="127"/>
      <c r="HWN135" s="127"/>
      <c r="HWO135" s="127"/>
      <c r="HWP135" s="127"/>
      <c r="HWQ135" s="127"/>
      <c r="HWR135" s="127"/>
      <c r="HWS135" s="127"/>
      <c r="HWT135" s="127"/>
      <c r="HWU135" s="127"/>
      <c r="HWV135" s="127"/>
      <c r="HWW135" s="127"/>
      <c r="HWX135" s="127"/>
      <c r="HWY135" s="127"/>
      <c r="HWZ135" s="127"/>
      <c r="HXA135" s="127"/>
      <c r="HXB135" s="127"/>
      <c r="HXC135" s="127"/>
      <c r="HXD135" s="127"/>
      <c r="HXE135" s="127"/>
      <c r="HXF135" s="127"/>
      <c r="HXG135" s="127"/>
      <c r="HXH135" s="127"/>
      <c r="HXI135" s="127"/>
      <c r="HXJ135" s="127"/>
      <c r="HXK135" s="127"/>
      <c r="HXL135" s="127"/>
      <c r="HXM135" s="127"/>
      <c r="HXN135" s="127"/>
      <c r="HXO135" s="127"/>
      <c r="HXP135" s="127"/>
      <c r="HXQ135" s="127"/>
      <c r="HXR135" s="127"/>
      <c r="HXS135" s="127"/>
      <c r="HXT135" s="127"/>
      <c r="HXU135" s="127"/>
      <c r="HXV135" s="127"/>
      <c r="HXW135" s="127"/>
      <c r="HXX135" s="127"/>
      <c r="HXY135" s="127"/>
      <c r="HXZ135" s="127"/>
      <c r="HYA135" s="127"/>
      <c r="HYB135" s="127"/>
      <c r="HYC135" s="127"/>
      <c r="HYD135" s="127"/>
      <c r="HYE135" s="127"/>
      <c r="HYF135" s="127"/>
      <c r="HYG135" s="127"/>
      <c r="HYH135" s="127"/>
      <c r="HYI135" s="127"/>
      <c r="HYJ135" s="127"/>
      <c r="HYK135" s="127"/>
      <c r="HYL135" s="127"/>
      <c r="HYM135" s="127"/>
      <c r="HYN135" s="127"/>
      <c r="HYO135" s="127"/>
      <c r="HYP135" s="127"/>
      <c r="HYQ135" s="127"/>
      <c r="HYR135" s="127"/>
      <c r="HYS135" s="127"/>
      <c r="HYT135" s="127"/>
      <c r="HYU135" s="127"/>
      <c r="HYV135" s="127"/>
      <c r="HYW135" s="127"/>
      <c r="HYX135" s="127"/>
      <c r="HYY135" s="127"/>
      <c r="HYZ135" s="127"/>
      <c r="HZA135" s="127"/>
      <c r="HZB135" s="127"/>
      <c r="HZC135" s="127"/>
      <c r="HZD135" s="127"/>
      <c r="HZE135" s="127"/>
      <c r="HZF135" s="127"/>
      <c r="HZG135" s="127"/>
      <c r="HZH135" s="127"/>
      <c r="HZI135" s="127"/>
      <c r="HZJ135" s="127"/>
      <c r="HZK135" s="127"/>
      <c r="HZL135" s="127"/>
      <c r="HZM135" s="127"/>
      <c r="HZN135" s="127"/>
      <c r="HZO135" s="127"/>
      <c r="HZP135" s="127"/>
      <c r="HZQ135" s="127"/>
      <c r="HZR135" s="127"/>
      <c r="HZS135" s="127"/>
      <c r="HZT135" s="127"/>
      <c r="HZU135" s="127"/>
      <c r="HZV135" s="127"/>
      <c r="HZW135" s="127"/>
      <c r="HZX135" s="127"/>
      <c r="HZY135" s="127"/>
      <c r="HZZ135" s="127"/>
      <c r="IAA135" s="127"/>
      <c r="IAB135" s="127"/>
      <c r="IAC135" s="127"/>
      <c r="IAD135" s="127"/>
      <c r="IAE135" s="127"/>
      <c r="IAF135" s="127"/>
      <c r="IAG135" s="127"/>
      <c r="IAH135" s="127"/>
      <c r="IAI135" s="127"/>
      <c r="IAJ135" s="127"/>
      <c r="IAK135" s="127"/>
      <c r="IAL135" s="127"/>
      <c r="IAM135" s="127"/>
      <c r="IAN135" s="127"/>
      <c r="IAO135" s="127"/>
      <c r="IAP135" s="127"/>
      <c r="IAQ135" s="127"/>
      <c r="IAR135" s="127"/>
      <c r="IAS135" s="127"/>
      <c r="IAT135" s="127"/>
      <c r="IAU135" s="127"/>
      <c r="IAV135" s="127"/>
      <c r="IAW135" s="127"/>
      <c r="IAX135" s="127"/>
      <c r="IAY135" s="127"/>
      <c r="IAZ135" s="127"/>
      <c r="IBA135" s="127"/>
      <c r="IBB135" s="127"/>
      <c r="IBC135" s="127"/>
      <c r="IBD135" s="127"/>
      <c r="IBE135" s="127"/>
      <c r="IBF135" s="127"/>
      <c r="IBG135" s="127"/>
      <c r="IBH135" s="127"/>
      <c r="IBI135" s="127"/>
      <c r="IBJ135" s="127"/>
      <c r="IBK135" s="127"/>
      <c r="IBL135" s="127"/>
      <c r="IBM135" s="127"/>
      <c r="IBN135" s="127"/>
      <c r="IBO135" s="127"/>
      <c r="IBP135" s="127"/>
      <c r="IBQ135" s="127"/>
      <c r="IBR135" s="127"/>
      <c r="IBS135" s="127"/>
      <c r="IBT135" s="127"/>
      <c r="IBU135" s="127"/>
      <c r="IBV135" s="127"/>
      <c r="IBW135" s="127"/>
      <c r="IBX135" s="127"/>
      <c r="IBY135" s="127"/>
      <c r="IBZ135" s="127"/>
      <c r="ICA135" s="127"/>
      <c r="ICB135" s="127"/>
      <c r="ICC135" s="127"/>
      <c r="ICD135" s="127"/>
      <c r="ICE135" s="127"/>
      <c r="ICF135" s="127"/>
      <c r="ICG135" s="127"/>
      <c r="ICH135" s="127"/>
      <c r="ICI135" s="127"/>
      <c r="ICJ135" s="127"/>
      <c r="ICK135" s="127"/>
      <c r="ICL135" s="127"/>
      <c r="ICM135" s="127"/>
      <c r="ICN135" s="127"/>
      <c r="ICO135" s="127"/>
      <c r="ICP135" s="127"/>
      <c r="ICQ135" s="127"/>
      <c r="ICR135" s="127"/>
      <c r="ICS135" s="127"/>
      <c r="ICT135" s="127"/>
      <c r="ICU135" s="127"/>
      <c r="ICV135" s="127"/>
      <c r="ICW135" s="127"/>
      <c r="ICX135" s="127"/>
      <c r="ICY135" s="127"/>
      <c r="ICZ135" s="127"/>
      <c r="IDA135" s="127"/>
      <c r="IDB135" s="127"/>
      <c r="IDC135" s="127"/>
      <c r="IDD135" s="127"/>
      <c r="IDE135" s="127"/>
      <c r="IDF135" s="127"/>
      <c r="IDG135" s="127"/>
      <c r="IDH135" s="127"/>
      <c r="IDI135" s="127"/>
      <c r="IDJ135" s="127"/>
      <c r="IDK135" s="127"/>
      <c r="IDL135" s="127"/>
      <c r="IDM135" s="127"/>
      <c r="IDN135" s="127"/>
      <c r="IDO135" s="127"/>
      <c r="IDP135" s="127"/>
      <c r="IDQ135" s="127"/>
      <c r="IDR135" s="127"/>
      <c r="IDS135" s="127"/>
      <c r="IDT135" s="127"/>
      <c r="IDU135" s="127"/>
      <c r="IDV135" s="127"/>
      <c r="IDW135" s="127"/>
      <c r="IDX135" s="127"/>
      <c r="IDY135" s="127"/>
      <c r="IDZ135" s="127"/>
      <c r="IEA135" s="127"/>
      <c r="IEB135" s="127"/>
      <c r="IEC135" s="127"/>
      <c r="IED135" s="127"/>
      <c r="IEE135" s="127"/>
      <c r="IEF135" s="127"/>
      <c r="IEG135" s="127"/>
      <c r="IEH135" s="127"/>
      <c r="IEI135" s="127"/>
      <c r="IEJ135" s="127"/>
      <c r="IEK135" s="127"/>
      <c r="IEL135" s="127"/>
      <c r="IEM135" s="127"/>
      <c r="IEN135" s="127"/>
      <c r="IEO135" s="127"/>
      <c r="IEP135" s="127"/>
      <c r="IEQ135" s="127"/>
      <c r="IER135" s="127"/>
      <c r="IES135" s="127"/>
      <c r="IET135" s="127"/>
      <c r="IEU135" s="127"/>
      <c r="IEV135" s="127"/>
      <c r="IEW135" s="127"/>
      <c r="IEX135" s="127"/>
      <c r="IEY135" s="127"/>
      <c r="IEZ135" s="127"/>
      <c r="IFA135" s="127"/>
      <c r="IFB135" s="127"/>
      <c r="IFC135" s="127"/>
      <c r="IFD135" s="127"/>
      <c r="IFE135" s="127"/>
      <c r="IFF135" s="127"/>
      <c r="IFG135" s="127"/>
      <c r="IFH135" s="127"/>
      <c r="IFI135" s="127"/>
      <c r="IFJ135" s="127"/>
      <c r="IFK135" s="127"/>
      <c r="IFL135" s="127"/>
      <c r="IFM135" s="127"/>
      <c r="IFN135" s="127"/>
      <c r="IFO135" s="127"/>
      <c r="IFP135" s="127"/>
      <c r="IFQ135" s="127"/>
      <c r="IFR135" s="127"/>
      <c r="IFS135" s="127"/>
      <c r="IFT135" s="127"/>
      <c r="IFU135" s="127"/>
      <c r="IFV135" s="127"/>
      <c r="IFW135" s="127"/>
      <c r="IFX135" s="127"/>
      <c r="IFY135" s="127"/>
      <c r="IFZ135" s="127"/>
      <c r="IGA135" s="127"/>
      <c r="IGB135" s="127"/>
      <c r="IGC135" s="127"/>
      <c r="IGD135" s="127"/>
      <c r="IGE135" s="127"/>
      <c r="IGF135" s="127"/>
      <c r="IGG135" s="127"/>
      <c r="IGH135" s="127"/>
      <c r="IGI135" s="127"/>
      <c r="IGJ135" s="127"/>
      <c r="IGK135" s="127"/>
      <c r="IGL135" s="127"/>
      <c r="IGM135" s="127"/>
      <c r="IGN135" s="127"/>
      <c r="IGO135" s="127"/>
      <c r="IGP135" s="127"/>
      <c r="IGQ135" s="127"/>
      <c r="IGR135" s="127"/>
      <c r="IGS135" s="127"/>
      <c r="IGT135" s="127"/>
      <c r="IGU135" s="127"/>
      <c r="IGV135" s="127"/>
      <c r="IGW135" s="127"/>
      <c r="IGX135" s="127"/>
      <c r="IGY135" s="127"/>
      <c r="IGZ135" s="127"/>
      <c r="IHA135" s="127"/>
      <c r="IHB135" s="127"/>
      <c r="IHC135" s="127"/>
      <c r="IHD135" s="127"/>
      <c r="IHE135" s="127"/>
      <c r="IHF135" s="127"/>
      <c r="IHG135" s="127"/>
      <c r="IHH135" s="127"/>
      <c r="IHI135" s="127"/>
      <c r="IHJ135" s="127"/>
      <c r="IHK135" s="127"/>
      <c r="IHL135" s="127"/>
      <c r="IHM135" s="127"/>
      <c r="IHN135" s="127"/>
      <c r="IHO135" s="127"/>
      <c r="IHP135" s="127"/>
      <c r="IHQ135" s="127"/>
      <c r="IHR135" s="127"/>
      <c r="IHS135" s="127"/>
      <c r="IHT135" s="127"/>
      <c r="IHU135" s="127"/>
      <c r="IHV135" s="127"/>
      <c r="IHW135" s="127"/>
      <c r="IHX135" s="127"/>
      <c r="IHY135" s="127"/>
      <c r="IHZ135" s="127"/>
      <c r="IIA135" s="127"/>
      <c r="IIB135" s="127"/>
      <c r="IIC135" s="127"/>
      <c r="IID135" s="127"/>
      <c r="IIE135" s="127"/>
      <c r="IIF135" s="127"/>
      <c r="IIG135" s="127"/>
      <c r="IIH135" s="127"/>
      <c r="III135" s="127"/>
      <c r="IIJ135" s="127"/>
      <c r="IIK135" s="127"/>
      <c r="IIL135" s="127"/>
      <c r="IIM135" s="127"/>
      <c r="IIN135" s="127"/>
      <c r="IIO135" s="127"/>
      <c r="IIP135" s="127"/>
      <c r="IIQ135" s="127"/>
      <c r="IIR135" s="127"/>
      <c r="IIS135" s="127"/>
      <c r="IIT135" s="127"/>
      <c r="IIU135" s="127"/>
      <c r="IIV135" s="127"/>
      <c r="IIW135" s="127"/>
      <c r="IIX135" s="127"/>
      <c r="IIY135" s="127"/>
      <c r="IIZ135" s="127"/>
      <c r="IJA135" s="127"/>
      <c r="IJB135" s="127"/>
      <c r="IJC135" s="127"/>
      <c r="IJD135" s="127"/>
      <c r="IJE135" s="127"/>
      <c r="IJF135" s="127"/>
      <c r="IJG135" s="127"/>
      <c r="IJH135" s="127"/>
      <c r="IJI135" s="127"/>
      <c r="IJJ135" s="127"/>
      <c r="IJK135" s="127"/>
      <c r="IJL135" s="127"/>
      <c r="IJM135" s="127"/>
      <c r="IJN135" s="127"/>
      <c r="IJO135" s="127"/>
      <c r="IJP135" s="127"/>
      <c r="IJQ135" s="127"/>
      <c r="IJR135" s="127"/>
      <c r="IJS135" s="127"/>
      <c r="IJT135" s="127"/>
      <c r="IJU135" s="127"/>
      <c r="IJV135" s="127"/>
      <c r="IJW135" s="127"/>
      <c r="IJX135" s="127"/>
      <c r="IJY135" s="127"/>
      <c r="IJZ135" s="127"/>
      <c r="IKA135" s="127"/>
      <c r="IKB135" s="127"/>
      <c r="IKC135" s="127"/>
      <c r="IKD135" s="127"/>
      <c r="IKE135" s="127"/>
      <c r="IKF135" s="127"/>
      <c r="IKG135" s="127"/>
      <c r="IKH135" s="127"/>
      <c r="IKI135" s="127"/>
      <c r="IKJ135" s="127"/>
      <c r="IKK135" s="127"/>
      <c r="IKL135" s="127"/>
      <c r="IKM135" s="127"/>
      <c r="IKN135" s="127"/>
      <c r="IKO135" s="127"/>
      <c r="IKP135" s="127"/>
      <c r="IKQ135" s="127"/>
      <c r="IKR135" s="127"/>
      <c r="IKS135" s="127"/>
      <c r="IKT135" s="127"/>
      <c r="IKU135" s="127"/>
      <c r="IKV135" s="127"/>
      <c r="IKW135" s="127"/>
      <c r="IKX135" s="127"/>
      <c r="IKY135" s="127"/>
      <c r="IKZ135" s="127"/>
      <c r="ILA135" s="127"/>
      <c r="ILB135" s="127"/>
      <c r="ILC135" s="127"/>
      <c r="ILD135" s="127"/>
      <c r="ILE135" s="127"/>
      <c r="ILF135" s="127"/>
      <c r="ILG135" s="127"/>
      <c r="ILH135" s="127"/>
      <c r="ILI135" s="127"/>
      <c r="ILJ135" s="127"/>
      <c r="ILK135" s="127"/>
      <c r="ILL135" s="127"/>
      <c r="ILM135" s="127"/>
      <c r="ILN135" s="127"/>
      <c r="ILO135" s="127"/>
      <c r="ILP135" s="127"/>
      <c r="ILQ135" s="127"/>
      <c r="ILR135" s="127"/>
      <c r="ILS135" s="127"/>
      <c r="ILT135" s="127"/>
      <c r="ILU135" s="127"/>
      <c r="ILV135" s="127"/>
      <c r="ILW135" s="127"/>
      <c r="ILX135" s="127"/>
      <c r="ILY135" s="127"/>
      <c r="ILZ135" s="127"/>
      <c r="IMA135" s="127"/>
      <c r="IMB135" s="127"/>
      <c r="IMC135" s="127"/>
      <c r="IMD135" s="127"/>
      <c r="IME135" s="127"/>
      <c r="IMF135" s="127"/>
      <c r="IMG135" s="127"/>
      <c r="IMH135" s="127"/>
      <c r="IMI135" s="127"/>
      <c r="IMJ135" s="127"/>
      <c r="IMK135" s="127"/>
      <c r="IML135" s="127"/>
      <c r="IMM135" s="127"/>
      <c r="IMN135" s="127"/>
      <c r="IMO135" s="127"/>
      <c r="IMP135" s="127"/>
      <c r="IMQ135" s="127"/>
      <c r="IMR135" s="127"/>
      <c r="IMS135" s="127"/>
      <c r="IMT135" s="127"/>
      <c r="IMU135" s="127"/>
      <c r="IMV135" s="127"/>
      <c r="IMW135" s="127"/>
      <c r="IMX135" s="127"/>
      <c r="IMY135" s="127"/>
      <c r="IMZ135" s="127"/>
      <c r="INA135" s="127"/>
      <c r="INB135" s="127"/>
      <c r="INC135" s="127"/>
      <c r="IND135" s="127"/>
      <c r="INE135" s="127"/>
      <c r="INF135" s="127"/>
      <c r="ING135" s="127"/>
      <c r="INH135" s="127"/>
      <c r="INI135" s="127"/>
      <c r="INJ135" s="127"/>
      <c r="INK135" s="127"/>
      <c r="INL135" s="127"/>
      <c r="INM135" s="127"/>
      <c r="INN135" s="127"/>
      <c r="INO135" s="127"/>
      <c r="INP135" s="127"/>
      <c r="INQ135" s="127"/>
      <c r="INR135" s="127"/>
      <c r="INS135" s="127"/>
      <c r="INT135" s="127"/>
      <c r="INU135" s="127"/>
      <c r="INV135" s="127"/>
      <c r="INW135" s="127"/>
      <c r="INX135" s="127"/>
      <c r="INY135" s="127"/>
      <c r="INZ135" s="127"/>
      <c r="IOA135" s="127"/>
      <c r="IOB135" s="127"/>
      <c r="IOC135" s="127"/>
      <c r="IOD135" s="127"/>
      <c r="IOE135" s="127"/>
      <c r="IOF135" s="127"/>
      <c r="IOG135" s="127"/>
      <c r="IOH135" s="127"/>
      <c r="IOI135" s="127"/>
      <c r="IOJ135" s="127"/>
      <c r="IOK135" s="127"/>
      <c r="IOL135" s="127"/>
      <c r="IOM135" s="127"/>
      <c r="ION135" s="127"/>
      <c r="IOO135" s="127"/>
      <c r="IOP135" s="127"/>
      <c r="IOQ135" s="127"/>
      <c r="IOR135" s="127"/>
      <c r="IOS135" s="127"/>
      <c r="IOT135" s="127"/>
      <c r="IOU135" s="127"/>
      <c r="IOV135" s="127"/>
      <c r="IOW135" s="127"/>
      <c r="IOX135" s="127"/>
      <c r="IOY135" s="127"/>
      <c r="IOZ135" s="127"/>
      <c r="IPA135" s="127"/>
      <c r="IPB135" s="127"/>
      <c r="IPC135" s="127"/>
      <c r="IPD135" s="127"/>
      <c r="IPE135" s="127"/>
      <c r="IPF135" s="127"/>
      <c r="IPG135" s="127"/>
      <c r="IPH135" s="127"/>
      <c r="IPI135" s="127"/>
      <c r="IPJ135" s="127"/>
      <c r="IPK135" s="127"/>
      <c r="IPL135" s="127"/>
      <c r="IPM135" s="127"/>
      <c r="IPN135" s="127"/>
      <c r="IPO135" s="127"/>
      <c r="IPP135" s="127"/>
      <c r="IPQ135" s="127"/>
      <c r="IPR135" s="127"/>
      <c r="IPS135" s="127"/>
      <c r="IPT135" s="127"/>
      <c r="IPU135" s="127"/>
      <c r="IPV135" s="127"/>
      <c r="IPW135" s="127"/>
      <c r="IPX135" s="127"/>
      <c r="IPY135" s="127"/>
      <c r="IPZ135" s="127"/>
      <c r="IQA135" s="127"/>
      <c r="IQB135" s="127"/>
      <c r="IQC135" s="127"/>
      <c r="IQD135" s="127"/>
      <c r="IQE135" s="127"/>
      <c r="IQF135" s="127"/>
      <c r="IQG135" s="127"/>
      <c r="IQH135" s="127"/>
      <c r="IQI135" s="127"/>
      <c r="IQJ135" s="127"/>
      <c r="IQK135" s="127"/>
      <c r="IQL135" s="127"/>
      <c r="IQM135" s="127"/>
      <c r="IQN135" s="127"/>
      <c r="IQO135" s="127"/>
      <c r="IQP135" s="127"/>
      <c r="IQQ135" s="127"/>
      <c r="IQR135" s="127"/>
      <c r="IQS135" s="127"/>
      <c r="IQT135" s="127"/>
      <c r="IQU135" s="127"/>
      <c r="IQV135" s="127"/>
      <c r="IQW135" s="127"/>
      <c r="IQX135" s="127"/>
      <c r="IQY135" s="127"/>
      <c r="IQZ135" s="127"/>
      <c r="IRA135" s="127"/>
      <c r="IRB135" s="127"/>
      <c r="IRC135" s="127"/>
      <c r="IRD135" s="127"/>
      <c r="IRE135" s="127"/>
      <c r="IRF135" s="127"/>
      <c r="IRG135" s="127"/>
      <c r="IRH135" s="127"/>
      <c r="IRI135" s="127"/>
      <c r="IRJ135" s="127"/>
      <c r="IRK135" s="127"/>
      <c r="IRL135" s="127"/>
      <c r="IRM135" s="127"/>
      <c r="IRN135" s="127"/>
      <c r="IRO135" s="127"/>
      <c r="IRP135" s="127"/>
      <c r="IRQ135" s="127"/>
      <c r="IRR135" s="127"/>
      <c r="IRS135" s="127"/>
      <c r="IRT135" s="127"/>
      <c r="IRU135" s="127"/>
      <c r="IRV135" s="127"/>
      <c r="IRW135" s="127"/>
      <c r="IRX135" s="127"/>
      <c r="IRY135" s="127"/>
      <c r="IRZ135" s="127"/>
      <c r="ISA135" s="127"/>
      <c r="ISB135" s="127"/>
      <c r="ISC135" s="127"/>
      <c r="ISD135" s="127"/>
      <c r="ISE135" s="127"/>
      <c r="ISF135" s="127"/>
      <c r="ISG135" s="127"/>
      <c r="ISH135" s="127"/>
      <c r="ISI135" s="127"/>
      <c r="ISJ135" s="127"/>
      <c r="ISK135" s="127"/>
      <c r="ISL135" s="127"/>
      <c r="ISM135" s="127"/>
      <c r="ISN135" s="127"/>
      <c r="ISO135" s="127"/>
      <c r="ISP135" s="127"/>
      <c r="ISQ135" s="127"/>
      <c r="ISR135" s="127"/>
      <c r="ISS135" s="127"/>
      <c r="IST135" s="127"/>
      <c r="ISU135" s="127"/>
      <c r="ISV135" s="127"/>
      <c r="ISW135" s="127"/>
      <c r="ISX135" s="127"/>
      <c r="ISY135" s="127"/>
      <c r="ISZ135" s="127"/>
      <c r="ITA135" s="127"/>
      <c r="ITB135" s="127"/>
      <c r="ITC135" s="127"/>
      <c r="ITD135" s="127"/>
      <c r="ITE135" s="127"/>
      <c r="ITF135" s="127"/>
      <c r="ITG135" s="127"/>
      <c r="ITH135" s="127"/>
      <c r="ITI135" s="127"/>
      <c r="ITJ135" s="127"/>
      <c r="ITK135" s="127"/>
      <c r="ITL135" s="127"/>
      <c r="ITM135" s="127"/>
      <c r="ITN135" s="127"/>
      <c r="ITO135" s="127"/>
      <c r="ITP135" s="127"/>
      <c r="ITQ135" s="127"/>
      <c r="ITR135" s="127"/>
      <c r="ITS135" s="127"/>
      <c r="ITT135" s="127"/>
      <c r="ITU135" s="127"/>
      <c r="ITV135" s="127"/>
      <c r="ITW135" s="127"/>
      <c r="ITX135" s="127"/>
      <c r="ITY135" s="127"/>
      <c r="ITZ135" s="127"/>
      <c r="IUA135" s="127"/>
      <c r="IUB135" s="127"/>
      <c r="IUC135" s="127"/>
      <c r="IUD135" s="127"/>
      <c r="IUE135" s="127"/>
      <c r="IUF135" s="127"/>
      <c r="IUG135" s="127"/>
      <c r="IUH135" s="127"/>
      <c r="IUI135" s="127"/>
      <c r="IUJ135" s="127"/>
      <c r="IUK135" s="127"/>
      <c r="IUL135" s="127"/>
      <c r="IUM135" s="127"/>
      <c r="IUN135" s="127"/>
      <c r="IUO135" s="127"/>
      <c r="IUP135" s="127"/>
      <c r="IUQ135" s="127"/>
      <c r="IUR135" s="127"/>
      <c r="IUS135" s="127"/>
      <c r="IUT135" s="127"/>
      <c r="IUU135" s="127"/>
      <c r="IUV135" s="127"/>
      <c r="IUW135" s="127"/>
      <c r="IUX135" s="127"/>
      <c r="IUY135" s="127"/>
      <c r="IUZ135" s="127"/>
      <c r="IVA135" s="127"/>
      <c r="IVB135" s="127"/>
      <c r="IVC135" s="127"/>
      <c r="IVD135" s="127"/>
      <c r="IVE135" s="127"/>
      <c r="IVF135" s="127"/>
      <c r="IVG135" s="127"/>
      <c r="IVH135" s="127"/>
      <c r="IVI135" s="127"/>
      <c r="IVJ135" s="127"/>
      <c r="IVK135" s="127"/>
      <c r="IVL135" s="127"/>
      <c r="IVM135" s="127"/>
      <c r="IVN135" s="127"/>
      <c r="IVO135" s="127"/>
      <c r="IVP135" s="127"/>
      <c r="IVQ135" s="127"/>
      <c r="IVR135" s="127"/>
      <c r="IVS135" s="127"/>
      <c r="IVT135" s="127"/>
      <c r="IVU135" s="127"/>
      <c r="IVV135" s="127"/>
      <c r="IVW135" s="127"/>
      <c r="IVX135" s="127"/>
      <c r="IVY135" s="127"/>
      <c r="IVZ135" s="127"/>
      <c r="IWA135" s="127"/>
      <c r="IWB135" s="127"/>
      <c r="IWC135" s="127"/>
      <c r="IWD135" s="127"/>
      <c r="IWE135" s="127"/>
      <c r="IWF135" s="127"/>
      <c r="IWG135" s="127"/>
      <c r="IWH135" s="127"/>
      <c r="IWI135" s="127"/>
      <c r="IWJ135" s="127"/>
      <c r="IWK135" s="127"/>
      <c r="IWL135" s="127"/>
      <c r="IWM135" s="127"/>
      <c r="IWN135" s="127"/>
      <c r="IWO135" s="127"/>
      <c r="IWP135" s="127"/>
      <c r="IWQ135" s="127"/>
      <c r="IWR135" s="127"/>
      <c r="IWS135" s="127"/>
      <c r="IWT135" s="127"/>
      <c r="IWU135" s="127"/>
      <c r="IWV135" s="127"/>
      <c r="IWW135" s="127"/>
      <c r="IWX135" s="127"/>
      <c r="IWY135" s="127"/>
      <c r="IWZ135" s="127"/>
      <c r="IXA135" s="127"/>
      <c r="IXB135" s="127"/>
      <c r="IXC135" s="127"/>
      <c r="IXD135" s="127"/>
      <c r="IXE135" s="127"/>
      <c r="IXF135" s="127"/>
      <c r="IXG135" s="127"/>
      <c r="IXH135" s="127"/>
      <c r="IXI135" s="127"/>
      <c r="IXJ135" s="127"/>
      <c r="IXK135" s="127"/>
      <c r="IXL135" s="127"/>
      <c r="IXM135" s="127"/>
      <c r="IXN135" s="127"/>
      <c r="IXO135" s="127"/>
      <c r="IXP135" s="127"/>
      <c r="IXQ135" s="127"/>
      <c r="IXR135" s="127"/>
      <c r="IXS135" s="127"/>
      <c r="IXT135" s="127"/>
      <c r="IXU135" s="127"/>
      <c r="IXV135" s="127"/>
      <c r="IXW135" s="127"/>
      <c r="IXX135" s="127"/>
      <c r="IXY135" s="127"/>
      <c r="IXZ135" s="127"/>
      <c r="IYA135" s="127"/>
      <c r="IYB135" s="127"/>
      <c r="IYC135" s="127"/>
      <c r="IYD135" s="127"/>
      <c r="IYE135" s="127"/>
      <c r="IYF135" s="127"/>
      <c r="IYG135" s="127"/>
      <c r="IYH135" s="127"/>
      <c r="IYI135" s="127"/>
      <c r="IYJ135" s="127"/>
      <c r="IYK135" s="127"/>
      <c r="IYL135" s="127"/>
      <c r="IYM135" s="127"/>
      <c r="IYN135" s="127"/>
      <c r="IYO135" s="127"/>
      <c r="IYP135" s="127"/>
      <c r="IYQ135" s="127"/>
      <c r="IYR135" s="127"/>
      <c r="IYS135" s="127"/>
      <c r="IYT135" s="127"/>
      <c r="IYU135" s="127"/>
      <c r="IYV135" s="127"/>
      <c r="IYW135" s="127"/>
      <c r="IYX135" s="127"/>
      <c r="IYY135" s="127"/>
      <c r="IYZ135" s="127"/>
      <c r="IZA135" s="127"/>
      <c r="IZB135" s="127"/>
      <c r="IZC135" s="127"/>
      <c r="IZD135" s="127"/>
      <c r="IZE135" s="127"/>
      <c r="IZF135" s="127"/>
      <c r="IZG135" s="127"/>
      <c r="IZH135" s="127"/>
      <c r="IZI135" s="127"/>
      <c r="IZJ135" s="127"/>
      <c r="IZK135" s="127"/>
      <c r="IZL135" s="127"/>
      <c r="IZM135" s="127"/>
      <c r="IZN135" s="127"/>
      <c r="IZO135" s="127"/>
      <c r="IZP135" s="127"/>
      <c r="IZQ135" s="127"/>
      <c r="IZR135" s="127"/>
      <c r="IZS135" s="127"/>
      <c r="IZT135" s="127"/>
      <c r="IZU135" s="127"/>
      <c r="IZV135" s="127"/>
      <c r="IZW135" s="127"/>
      <c r="IZX135" s="127"/>
      <c r="IZY135" s="127"/>
      <c r="IZZ135" s="127"/>
      <c r="JAA135" s="127"/>
      <c r="JAB135" s="127"/>
      <c r="JAC135" s="127"/>
      <c r="JAD135" s="127"/>
      <c r="JAE135" s="127"/>
      <c r="JAF135" s="127"/>
      <c r="JAG135" s="127"/>
      <c r="JAH135" s="127"/>
      <c r="JAI135" s="127"/>
      <c r="JAJ135" s="127"/>
      <c r="JAK135" s="127"/>
      <c r="JAL135" s="127"/>
      <c r="JAM135" s="127"/>
      <c r="JAN135" s="127"/>
      <c r="JAO135" s="127"/>
      <c r="JAP135" s="127"/>
      <c r="JAQ135" s="127"/>
      <c r="JAR135" s="127"/>
      <c r="JAS135" s="127"/>
      <c r="JAT135" s="127"/>
      <c r="JAU135" s="127"/>
      <c r="JAV135" s="127"/>
      <c r="JAW135" s="127"/>
      <c r="JAX135" s="127"/>
      <c r="JAY135" s="127"/>
      <c r="JAZ135" s="127"/>
      <c r="JBA135" s="127"/>
      <c r="JBB135" s="127"/>
      <c r="JBC135" s="127"/>
      <c r="JBD135" s="127"/>
      <c r="JBE135" s="127"/>
      <c r="JBF135" s="127"/>
      <c r="JBG135" s="127"/>
      <c r="JBH135" s="127"/>
      <c r="JBI135" s="127"/>
      <c r="JBJ135" s="127"/>
      <c r="JBK135" s="127"/>
      <c r="JBL135" s="127"/>
      <c r="JBM135" s="127"/>
      <c r="JBN135" s="127"/>
      <c r="JBO135" s="127"/>
      <c r="JBP135" s="127"/>
      <c r="JBQ135" s="127"/>
      <c r="JBR135" s="127"/>
      <c r="JBS135" s="127"/>
      <c r="JBT135" s="127"/>
      <c r="JBU135" s="127"/>
      <c r="JBV135" s="127"/>
      <c r="JBW135" s="127"/>
      <c r="JBX135" s="127"/>
      <c r="JBY135" s="127"/>
      <c r="JBZ135" s="127"/>
      <c r="JCA135" s="127"/>
      <c r="JCB135" s="127"/>
      <c r="JCC135" s="127"/>
      <c r="JCD135" s="127"/>
      <c r="JCE135" s="127"/>
      <c r="JCF135" s="127"/>
      <c r="JCG135" s="127"/>
      <c r="JCH135" s="127"/>
      <c r="JCI135" s="127"/>
      <c r="JCJ135" s="127"/>
      <c r="JCK135" s="127"/>
      <c r="JCL135" s="127"/>
      <c r="JCM135" s="127"/>
      <c r="JCN135" s="127"/>
      <c r="JCO135" s="127"/>
      <c r="JCP135" s="127"/>
      <c r="JCQ135" s="127"/>
      <c r="JCR135" s="127"/>
      <c r="JCS135" s="127"/>
      <c r="JCT135" s="127"/>
      <c r="JCU135" s="127"/>
      <c r="JCV135" s="127"/>
      <c r="JCW135" s="127"/>
      <c r="JCX135" s="127"/>
      <c r="JCY135" s="127"/>
      <c r="JCZ135" s="127"/>
      <c r="JDA135" s="127"/>
      <c r="JDB135" s="127"/>
      <c r="JDC135" s="127"/>
      <c r="JDD135" s="127"/>
      <c r="JDE135" s="127"/>
      <c r="JDF135" s="127"/>
      <c r="JDG135" s="127"/>
      <c r="JDH135" s="127"/>
      <c r="JDI135" s="127"/>
      <c r="JDJ135" s="127"/>
      <c r="JDK135" s="127"/>
      <c r="JDL135" s="127"/>
      <c r="JDM135" s="127"/>
      <c r="JDN135" s="127"/>
      <c r="JDO135" s="127"/>
      <c r="JDP135" s="127"/>
      <c r="JDQ135" s="127"/>
      <c r="JDR135" s="127"/>
      <c r="JDS135" s="127"/>
      <c r="JDT135" s="127"/>
      <c r="JDU135" s="127"/>
      <c r="JDV135" s="127"/>
      <c r="JDW135" s="127"/>
      <c r="JDX135" s="127"/>
      <c r="JDY135" s="127"/>
      <c r="JDZ135" s="127"/>
      <c r="JEA135" s="127"/>
      <c r="JEB135" s="127"/>
      <c r="JEC135" s="127"/>
      <c r="JED135" s="127"/>
      <c r="JEE135" s="127"/>
      <c r="JEF135" s="127"/>
      <c r="JEG135" s="127"/>
      <c r="JEH135" s="127"/>
      <c r="JEI135" s="127"/>
      <c r="JEJ135" s="127"/>
      <c r="JEK135" s="127"/>
      <c r="JEL135" s="127"/>
      <c r="JEM135" s="127"/>
      <c r="JEN135" s="127"/>
      <c r="JEO135" s="127"/>
      <c r="JEP135" s="127"/>
      <c r="JEQ135" s="127"/>
      <c r="JER135" s="127"/>
      <c r="JES135" s="127"/>
      <c r="JET135" s="127"/>
      <c r="JEU135" s="127"/>
      <c r="JEV135" s="127"/>
      <c r="JEW135" s="127"/>
      <c r="JEX135" s="127"/>
      <c r="JEY135" s="127"/>
      <c r="JEZ135" s="127"/>
      <c r="JFA135" s="127"/>
      <c r="JFB135" s="127"/>
      <c r="JFC135" s="127"/>
      <c r="JFD135" s="127"/>
      <c r="JFE135" s="127"/>
      <c r="JFF135" s="127"/>
      <c r="JFG135" s="127"/>
      <c r="JFH135" s="127"/>
      <c r="JFI135" s="127"/>
      <c r="JFJ135" s="127"/>
      <c r="JFK135" s="127"/>
      <c r="JFL135" s="127"/>
      <c r="JFM135" s="127"/>
      <c r="JFN135" s="127"/>
      <c r="JFO135" s="127"/>
      <c r="JFP135" s="127"/>
      <c r="JFQ135" s="127"/>
      <c r="JFR135" s="127"/>
      <c r="JFS135" s="127"/>
      <c r="JFT135" s="127"/>
      <c r="JFU135" s="127"/>
      <c r="JFV135" s="127"/>
      <c r="JFW135" s="127"/>
      <c r="JFX135" s="127"/>
      <c r="JFY135" s="127"/>
      <c r="JFZ135" s="127"/>
      <c r="JGA135" s="127"/>
      <c r="JGB135" s="127"/>
      <c r="JGC135" s="127"/>
      <c r="JGD135" s="127"/>
      <c r="JGE135" s="127"/>
      <c r="JGF135" s="127"/>
      <c r="JGG135" s="127"/>
      <c r="JGH135" s="127"/>
      <c r="JGI135" s="127"/>
      <c r="JGJ135" s="127"/>
      <c r="JGK135" s="127"/>
      <c r="JGL135" s="127"/>
      <c r="JGM135" s="127"/>
      <c r="JGN135" s="127"/>
      <c r="JGO135" s="127"/>
      <c r="JGP135" s="127"/>
      <c r="JGQ135" s="127"/>
      <c r="JGR135" s="127"/>
      <c r="JGS135" s="127"/>
      <c r="JGT135" s="127"/>
      <c r="JGU135" s="127"/>
      <c r="JGV135" s="127"/>
      <c r="JGW135" s="127"/>
      <c r="JGX135" s="127"/>
      <c r="JGY135" s="127"/>
      <c r="JGZ135" s="127"/>
      <c r="JHA135" s="127"/>
      <c r="JHB135" s="127"/>
      <c r="JHC135" s="127"/>
      <c r="JHD135" s="127"/>
      <c r="JHE135" s="127"/>
      <c r="JHF135" s="127"/>
      <c r="JHG135" s="127"/>
      <c r="JHH135" s="127"/>
      <c r="JHI135" s="127"/>
      <c r="JHJ135" s="127"/>
      <c r="JHK135" s="127"/>
      <c r="JHL135" s="127"/>
      <c r="JHM135" s="127"/>
      <c r="JHN135" s="127"/>
      <c r="JHO135" s="127"/>
      <c r="JHP135" s="127"/>
      <c r="JHQ135" s="127"/>
      <c r="JHR135" s="127"/>
      <c r="JHS135" s="127"/>
      <c r="JHT135" s="127"/>
      <c r="JHU135" s="127"/>
      <c r="JHV135" s="127"/>
      <c r="JHW135" s="127"/>
      <c r="JHX135" s="127"/>
      <c r="JHY135" s="127"/>
      <c r="JHZ135" s="127"/>
      <c r="JIA135" s="127"/>
      <c r="JIB135" s="127"/>
      <c r="JIC135" s="127"/>
      <c r="JID135" s="127"/>
      <c r="JIE135" s="127"/>
      <c r="JIF135" s="127"/>
      <c r="JIG135" s="127"/>
      <c r="JIH135" s="127"/>
      <c r="JII135" s="127"/>
      <c r="JIJ135" s="127"/>
      <c r="JIK135" s="127"/>
      <c r="JIL135" s="127"/>
      <c r="JIM135" s="127"/>
      <c r="JIN135" s="127"/>
      <c r="JIO135" s="127"/>
      <c r="JIP135" s="127"/>
      <c r="JIQ135" s="127"/>
      <c r="JIR135" s="127"/>
      <c r="JIS135" s="127"/>
      <c r="JIT135" s="127"/>
      <c r="JIU135" s="127"/>
      <c r="JIV135" s="127"/>
      <c r="JIW135" s="127"/>
      <c r="JIX135" s="127"/>
      <c r="JIY135" s="127"/>
      <c r="JIZ135" s="127"/>
      <c r="JJA135" s="127"/>
      <c r="JJB135" s="127"/>
      <c r="JJC135" s="127"/>
      <c r="JJD135" s="127"/>
      <c r="JJE135" s="127"/>
      <c r="JJF135" s="127"/>
      <c r="JJG135" s="127"/>
      <c r="JJH135" s="127"/>
      <c r="JJI135" s="127"/>
      <c r="JJJ135" s="127"/>
      <c r="JJK135" s="127"/>
      <c r="JJL135" s="127"/>
      <c r="JJM135" s="127"/>
      <c r="JJN135" s="127"/>
      <c r="JJO135" s="127"/>
      <c r="JJP135" s="127"/>
      <c r="JJQ135" s="127"/>
      <c r="JJR135" s="127"/>
      <c r="JJS135" s="127"/>
      <c r="JJT135" s="127"/>
      <c r="JJU135" s="127"/>
      <c r="JJV135" s="127"/>
      <c r="JJW135" s="127"/>
      <c r="JJX135" s="127"/>
      <c r="JJY135" s="127"/>
      <c r="JJZ135" s="127"/>
      <c r="JKA135" s="127"/>
      <c r="JKB135" s="127"/>
      <c r="JKC135" s="127"/>
      <c r="JKD135" s="127"/>
      <c r="JKE135" s="127"/>
      <c r="JKF135" s="127"/>
      <c r="JKG135" s="127"/>
      <c r="JKH135" s="127"/>
      <c r="JKI135" s="127"/>
      <c r="JKJ135" s="127"/>
      <c r="JKK135" s="127"/>
      <c r="JKL135" s="127"/>
      <c r="JKM135" s="127"/>
      <c r="JKN135" s="127"/>
      <c r="JKO135" s="127"/>
      <c r="JKP135" s="127"/>
      <c r="JKQ135" s="127"/>
      <c r="JKR135" s="127"/>
      <c r="JKS135" s="127"/>
      <c r="JKT135" s="127"/>
      <c r="JKU135" s="127"/>
      <c r="JKV135" s="127"/>
      <c r="JKW135" s="127"/>
      <c r="JKX135" s="127"/>
      <c r="JKY135" s="127"/>
      <c r="JKZ135" s="127"/>
      <c r="JLA135" s="127"/>
      <c r="JLB135" s="127"/>
      <c r="JLC135" s="127"/>
      <c r="JLD135" s="127"/>
      <c r="JLE135" s="127"/>
      <c r="JLF135" s="127"/>
      <c r="JLG135" s="127"/>
      <c r="JLH135" s="127"/>
      <c r="JLI135" s="127"/>
      <c r="JLJ135" s="127"/>
      <c r="JLK135" s="127"/>
      <c r="JLL135" s="127"/>
      <c r="JLM135" s="127"/>
      <c r="JLN135" s="127"/>
      <c r="JLO135" s="127"/>
      <c r="JLP135" s="127"/>
      <c r="JLQ135" s="127"/>
      <c r="JLR135" s="127"/>
      <c r="JLS135" s="127"/>
      <c r="JLT135" s="127"/>
      <c r="JLU135" s="127"/>
      <c r="JLV135" s="127"/>
      <c r="JLW135" s="127"/>
      <c r="JLX135" s="127"/>
      <c r="JLY135" s="127"/>
      <c r="JLZ135" s="127"/>
      <c r="JMA135" s="127"/>
      <c r="JMB135" s="127"/>
      <c r="JMC135" s="127"/>
      <c r="JMD135" s="127"/>
      <c r="JME135" s="127"/>
      <c r="JMF135" s="127"/>
      <c r="JMG135" s="127"/>
      <c r="JMH135" s="127"/>
      <c r="JMI135" s="127"/>
      <c r="JMJ135" s="127"/>
      <c r="JMK135" s="127"/>
      <c r="JML135" s="127"/>
      <c r="JMM135" s="127"/>
      <c r="JMN135" s="127"/>
      <c r="JMO135" s="127"/>
      <c r="JMP135" s="127"/>
      <c r="JMQ135" s="127"/>
      <c r="JMR135" s="127"/>
      <c r="JMS135" s="127"/>
      <c r="JMT135" s="127"/>
      <c r="JMU135" s="127"/>
      <c r="JMV135" s="127"/>
      <c r="JMW135" s="127"/>
      <c r="JMX135" s="127"/>
      <c r="JMY135" s="127"/>
      <c r="JMZ135" s="127"/>
      <c r="JNA135" s="127"/>
      <c r="JNB135" s="127"/>
      <c r="JNC135" s="127"/>
      <c r="JND135" s="127"/>
      <c r="JNE135" s="127"/>
      <c r="JNF135" s="127"/>
      <c r="JNG135" s="127"/>
      <c r="JNH135" s="127"/>
      <c r="JNI135" s="127"/>
      <c r="JNJ135" s="127"/>
      <c r="JNK135" s="127"/>
      <c r="JNL135" s="127"/>
      <c r="JNM135" s="127"/>
      <c r="JNN135" s="127"/>
      <c r="JNO135" s="127"/>
      <c r="JNP135" s="127"/>
      <c r="JNQ135" s="127"/>
      <c r="JNR135" s="127"/>
      <c r="JNS135" s="127"/>
      <c r="JNT135" s="127"/>
      <c r="JNU135" s="127"/>
      <c r="JNV135" s="127"/>
      <c r="JNW135" s="127"/>
      <c r="JNX135" s="127"/>
      <c r="JNY135" s="127"/>
      <c r="JNZ135" s="127"/>
      <c r="JOA135" s="127"/>
      <c r="JOB135" s="127"/>
      <c r="JOC135" s="127"/>
      <c r="JOD135" s="127"/>
      <c r="JOE135" s="127"/>
      <c r="JOF135" s="127"/>
      <c r="JOG135" s="127"/>
      <c r="JOH135" s="127"/>
      <c r="JOI135" s="127"/>
      <c r="JOJ135" s="127"/>
      <c r="JOK135" s="127"/>
      <c r="JOL135" s="127"/>
      <c r="JOM135" s="127"/>
      <c r="JON135" s="127"/>
      <c r="JOO135" s="127"/>
      <c r="JOP135" s="127"/>
      <c r="JOQ135" s="127"/>
      <c r="JOR135" s="127"/>
      <c r="JOS135" s="127"/>
      <c r="JOT135" s="127"/>
      <c r="JOU135" s="127"/>
      <c r="JOV135" s="127"/>
      <c r="JOW135" s="127"/>
      <c r="JOX135" s="127"/>
      <c r="JOY135" s="127"/>
      <c r="JOZ135" s="127"/>
      <c r="JPA135" s="127"/>
      <c r="JPB135" s="127"/>
      <c r="JPC135" s="127"/>
      <c r="JPD135" s="127"/>
      <c r="JPE135" s="127"/>
      <c r="JPF135" s="127"/>
      <c r="JPG135" s="127"/>
      <c r="JPH135" s="127"/>
      <c r="JPI135" s="127"/>
      <c r="JPJ135" s="127"/>
      <c r="JPK135" s="127"/>
      <c r="JPL135" s="127"/>
      <c r="JPM135" s="127"/>
      <c r="JPN135" s="127"/>
      <c r="JPO135" s="127"/>
      <c r="JPP135" s="127"/>
      <c r="JPQ135" s="127"/>
      <c r="JPR135" s="127"/>
      <c r="JPS135" s="127"/>
      <c r="JPT135" s="127"/>
      <c r="JPU135" s="127"/>
      <c r="JPV135" s="127"/>
      <c r="JPW135" s="127"/>
      <c r="JPX135" s="127"/>
      <c r="JPY135" s="127"/>
      <c r="JPZ135" s="127"/>
      <c r="JQA135" s="127"/>
      <c r="JQB135" s="127"/>
      <c r="JQC135" s="127"/>
      <c r="JQD135" s="127"/>
      <c r="JQE135" s="127"/>
      <c r="JQF135" s="127"/>
      <c r="JQG135" s="127"/>
      <c r="JQH135" s="127"/>
      <c r="JQI135" s="127"/>
      <c r="JQJ135" s="127"/>
      <c r="JQK135" s="127"/>
      <c r="JQL135" s="127"/>
      <c r="JQM135" s="127"/>
      <c r="JQN135" s="127"/>
      <c r="JQO135" s="127"/>
      <c r="JQP135" s="127"/>
      <c r="JQQ135" s="127"/>
      <c r="JQR135" s="127"/>
      <c r="JQS135" s="127"/>
      <c r="JQT135" s="127"/>
      <c r="JQU135" s="127"/>
      <c r="JQV135" s="127"/>
      <c r="JQW135" s="127"/>
      <c r="JQX135" s="127"/>
      <c r="JQY135" s="127"/>
      <c r="JQZ135" s="127"/>
      <c r="JRA135" s="127"/>
      <c r="JRB135" s="127"/>
      <c r="JRC135" s="127"/>
      <c r="JRD135" s="127"/>
      <c r="JRE135" s="127"/>
      <c r="JRF135" s="127"/>
      <c r="JRG135" s="127"/>
      <c r="JRH135" s="127"/>
      <c r="JRI135" s="127"/>
      <c r="JRJ135" s="127"/>
      <c r="JRK135" s="127"/>
      <c r="JRL135" s="127"/>
      <c r="JRM135" s="127"/>
      <c r="JRN135" s="127"/>
      <c r="JRO135" s="127"/>
      <c r="JRP135" s="127"/>
      <c r="JRQ135" s="127"/>
      <c r="JRR135" s="127"/>
      <c r="JRS135" s="127"/>
      <c r="JRT135" s="127"/>
      <c r="JRU135" s="127"/>
      <c r="JRV135" s="127"/>
      <c r="JRW135" s="127"/>
      <c r="JRX135" s="127"/>
      <c r="JRY135" s="127"/>
      <c r="JRZ135" s="127"/>
      <c r="JSA135" s="127"/>
      <c r="JSB135" s="127"/>
      <c r="JSC135" s="127"/>
      <c r="JSD135" s="127"/>
      <c r="JSE135" s="127"/>
      <c r="JSF135" s="127"/>
      <c r="JSG135" s="127"/>
      <c r="JSH135" s="127"/>
      <c r="JSI135" s="127"/>
      <c r="JSJ135" s="127"/>
      <c r="JSK135" s="127"/>
      <c r="JSL135" s="127"/>
      <c r="JSM135" s="127"/>
      <c r="JSN135" s="127"/>
      <c r="JSO135" s="127"/>
      <c r="JSP135" s="127"/>
      <c r="JSQ135" s="127"/>
      <c r="JSR135" s="127"/>
      <c r="JSS135" s="127"/>
      <c r="JST135" s="127"/>
      <c r="JSU135" s="127"/>
      <c r="JSV135" s="127"/>
      <c r="JSW135" s="127"/>
      <c r="JSX135" s="127"/>
      <c r="JSY135" s="127"/>
      <c r="JSZ135" s="127"/>
      <c r="JTA135" s="127"/>
      <c r="JTB135" s="127"/>
      <c r="JTC135" s="127"/>
      <c r="JTD135" s="127"/>
      <c r="JTE135" s="127"/>
      <c r="JTF135" s="127"/>
      <c r="JTG135" s="127"/>
      <c r="JTH135" s="127"/>
      <c r="JTI135" s="127"/>
      <c r="JTJ135" s="127"/>
      <c r="JTK135" s="127"/>
      <c r="JTL135" s="127"/>
      <c r="JTM135" s="127"/>
      <c r="JTN135" s="127"/>
      <c r="JTO135" s="127"/>
      <c r="JTP135" s="127"/>
      <c r="JTQ135" s="127"/>
      <c r="JTR135" s="127"/>
      <c r="JTS135" s="127"/>
      <c r="JTT135" s="127"/>
      <c r="JTU135" s="127"/>
      <c r="JTV135" s="127"/>
      <c r="JTW135" s="127"/>
      <c r="JTX135" s="127"/>
      <c r="JTY135" s="127"/>
      <c r="JTZ135" s="127"/>
      <c r="JUA135" s="127"/>
      <c r="JUB135" s="127"/>
      <c r="JUC135" s="127"/>
      <c r="JUD135" s="127"/>
      <c r="JUE135" s="127"/>
      <c r="JUF135" s="127"/>
      <c r="JUG135" s="127"/>
      <c r="JUH135" s="127"/>
      <c r="JUI135" s="127"/>
      <c r="JUJ135" s="127"/>
      <c r="JUK135" s="127"/>
      <c r="JUL135" s="127"/>
      <c r="JUM135" s="127"/>
      <c r="JUN135" s="127"/>
      <c r="JUO135" s="127"/>
      <c r="JUP135" s="127"/>
      <c r="JUQ135" s="127"/>
      <c r="JUR135" s="127"/>
      <c r="JUS135" s="127"/>
      <c r="JUT135" s="127"/>
      <c r="JUU135" s="127"/>
      <c r="JUV135" s="127"/>
      <c r="JUW135" s="127"/>
      <c r="JUX135" s="127"/>
      <c r="JUY135" s="127"/>
      <c r="JUZ135" s="127"/>
      <c r="JVA135" s="127"/>
      <c r="JVB135" s="127"/>
      <c r="JVC135" s="127"/>
      <c r="JVD135" s="127"/>
      <c r="JVE135" s="127"/>
      <c r="JVF135" s="127"/>
      <c r="JVG135" s="127"/>
      <c r="JVH135" s="127"/>
      <c r="JVI135" s="127"/>
      <c r="JVJ135" s="127"/>
      <c r="JVK135" s="127"/>
      <c r="JVL135" s="127"/>
      <c r="JVM135" s="127"/>
      <c r="JVN135" s="127"/>
      <c r="JVO135" s="127"/>
      <c r="JVP135" s="127"/>
      <c r="JVQ135" s="127"/>
      <c r="JVR135" s="127"/>
      <c r="JVS135" s="127"/>
      <c r="JVT135" s="127"/>
      <c r="JVU135" s="127"/>
      <c r="JVV135" s="127"/>
      <c r="JVW135" s="127"/>
      <c r="JVX135" s="127"/>
      <c r="JVY135" s="127"/>
      <c r="JVZ135" s="127"/>
      <c r="JWA135" s="127"/>
      <c r="JWB135" s="127"/>
      <c r="JWC135" s="127"/>
      <c r="JWD135" s="127"/>
      <c r="JWE135" s="127"/>
      <c r="JWF135" s="127"/>
      <c r="JWG135" s="127"/>
      <c r="JWH135" s="127"/>
      <c r="JWI135" s="127"/>
      <c r="JWJ135" s="127"/>
      <c r="JWK135" s="127"/>
      <c r="JWL135" s="127"/>
      <c r="JWM135" s="127"/>
      <c r="JWN135" s="127"/>
      <c r="JWO135" s="127"/>
      <c r="JWP135" s="127"/>
      <c r="JWQ135" s="127"/>
      <c r="JWR135" s="127"/>
      <c r="JWS135" s="127"/>
      <c r="JWT135" s="127"/>
      <c r="JWU135" s="127"/>
      <c r="JWV135" s="127"/>
      <c r="JWW135" s="127"/>
      <c r="JWX135" s="127"/>
      <c r="JWY135" s="127"/>
      <c r="JWZ135" s="127"/>
      <c r="JXA135" s="127"/>
      <c r="JXB135" s="127"/>
      <c r="JXC135" s="127"/>
      <c r="JXD135" s="127"/>
      <c r="JXE135" s="127"/>
      <c r="JXF135" s="127"/>
      <c r="JXG135" s="127"/>
      <c r="JXH135" s="127"/>
      <c r="JXI135" s="127"/>
      <c r="JXJ135" s="127"/>
      <c r="JXK135" s="127"/>
      <c r="JXL135" s="127"/>
      <c r="JXM135" s="127"/>
      <c r="JXN135" s="127"/>
      <c r="JXO135" s="127"/>
      <c r="JXP135" s="127"/>
      <c r="JXQ135" s="127"/>
      <c r="JXR135" s="127"/>
      <c r="JXS135" s="127"/>
      <c r="JXT135" s="127"/>
      <c r="JXU135" s="127"/>
      <c r="JXV135" s="127"/>
      <c r="JXW135" s="127"/>
      <c r="JXX135" s="127"/>
      <c r="JXY135" s="127"/>
      <c r="JXZ135" s="127"/>
      <c r="JYA135" s="127"/>
      <c r="JYB135" s="127"/>
      <c r="JYC135" s="127"/>
      <c r="JYD135" s="127"/>
      <c r="JYE135" s="127"/>
      <c r="JYF135" s="127"/>
      <c r="JYG135" s="127"/>
      <c r="JYH135" s="127"/>
      <c r="JYI135" s="127"/>
      <c r="JYJ135" s="127"/>
      <c r="JYK135" s="127"/>
      <c r="JYL135" s="127"/>
      <c r="JYM135" s="127"/>
      <c r="JYN135" s="127"/>
      <c r="JYO135" s="127"/>
      <c r="JYP135" s="127"/>
      <c r="JYQ135" s="127"/>
      <c r="JYR135" s="127"/>
      <c r="JYS135" s="127"/>
      <c r="JYT135" s="127"/>
      <c r="JYU135" s="127"/>
      <c r="JYV135" s="127"/>
      <c r="JYW135" s="127"/>
      <c r="JYX135" s="127"/>
      <c r="JYY135" s="127"/>
      <c r="JYZ135" s="127"/>
      <c r="JZA135" s="127"/>
      <c r="JZB135" s="127"/>
      <c r="JZC135" s="127"/>
      <c r="JZD135" s="127"/>
      <c r="JZE135" s="127"/>
      <c r="JZF135" s="127"/>
      <c r="JZG135" s="127"/>
      <c r="JZH135" s="127"/>
      <c r="JZI135" s="127"/>
      <c r="JZJ135" s="127"/>
      <c r="JZK135" s="127"/>
      <c r="JZL135" s="127"/>
      <c r="JZM135" s="127"/>
      <c r="JZN135" s="127"/>
      <c r="JZO135" s="127"/>
      <c r="JZP135" s="127"/>
      <c r="JZQ135" s="127"/>
      <c r="JZR135" s="127"/>
      <c r="JZS135" s="127"/>
      <c r="JZT135" s="127"/>
      <c r="JZU135" s="127"/>
      <c r="JZV135" s="127"/>
      <c r="JZW135" s="127"/>
      <c r="JZX135" s="127"/>
      <c r="JZY135" s="127"/>
      <c r="JZZ135" s="127"/>
      <c r="KAA135" s="127"/>
      <c r="KAB135" s="127"/>
      <c r="KAC135" s="127"/>
      <c r="KAD135" s="127"/>
      <c r="KAE135" s="127"/>
      <c r="KAF135" s="127"/>
      <c r="KAG135" s="127"/>
      <c r="KAH135" s="127"/>
      <c r="KAI135" s="127"/>
      <c r="KAJ135" s="127"/>
      <c r="KAK135" s="127"/>
      <c r="KAL135" s="127"/>
      <c r="KAM135" s="127"/>
      <c r="KAN135" s="127"/>
      <c r="KAO135" s="127"/>
      <c r="KAP135" s="127"/>
      <c r="KAQ135" s="127"/>
      <c r="KAR135" s="127"/>
      <c r="KAS135" s="127"/>
      <c r="KAT135" s="127"/>
      <c r="KAU135" s="127"/>
      <c r="KAV135" s="127"/>
      <c r="KAW135" s="127"/>
      <c r="KAX135" s="127"/>
      <c r="KAY135" s="127"/>
      <c r="KAZ135" s="127"/>
      <c r="KBA135" s="127"/>
      <c r="KBB135" s="127"/>
      <c r="KBC135" s="127"/>
      <c r="KBD135" s="127"/>
      <c r="KBE135" s="127"/>
      <c r="KBF135" s="127"/>
      <c r="KBG135" s="127"/>
      <c r="KBH135" s="127"/>
      <c r="KBI135" s="127"/>
      <c r="KBJ135" s="127"/>
      <c r="KBK135" s="127"/>
      <c r="KBL135" s="127"/>
      <c r="KBM135" s="127"/>
      <c r="KBN135" s="127"/>
      <c r="KBO135" s="127"/>
      <c r="KBP135" s="127"/>
      <c r="KBQ135" s="127"/>
      <c r="KBR135" s="127"/>
      <c r="KBS135" s="127"/>
      <c r="KBT135" s="127"/>
      <c r="KBU135" s="127"/>
      <c r="KBV135" s="127"/>
      <c r="KBW135" s="127"/>
      <c r="KBX135" s="127"/>
      <c r="KBY135" s="127"/>
      <c r="KBZ135" s="127"/>
      <c r="KCA135" s="127"/>
      <c r="KCB135" s="127"/>
      <c r="KCC135" s="127"/>
      <c r="KCD135" s="127"/>
      <c r="KCE135" s="127"/>
      <c r="KCF135" s="127"/>
      <c r="KCG135" s="127"/>
      <c r="KCH135" s="127"/>
      <c r="KCI135" s="127"/>
      <c r="KCJ135" s="127"/>
      <c r="KCK135" s="127"/>
      <c r="KCL135" s="127"/>
      <c r="KCM135" s="127"/>
      <c r="KCN135" s="127"/>
      <c r="KCO135" s="127"/>
      <c r="KCP135" s="127"/>
      <c r="KCQ135" s="127"/>
      <c r="KCR135" s="127"/>
      <c r="KCS135" s="127"/>
      <c r="KCT135" s="127"/>
      <c r="KCU135" s="127"/>
      <c r="KCV135" s="127"/>
      <c r="KCW135" s="127"/>
      <c r="KCX135" s="127"/>
      <c r="KCY135" s="127"/>
      <c r="KCZ135" s="127"/>
      <c r="KDA135" s="127"/>
      <c r="KDB135" s="127"/>
      <c r="KDC135" s="127"/>
      <c r="KDD135" s="127"/>
      <c r="KDE135" s="127"/>
      <c r="KDF135" s="127"/>
      <c r="KDG135" s="127"/>
      <c r="KDH135" s="127"/>
      <c r="KDI135" s="127"/>
      <c r="KDJ135" s="127"/>
      <c r="KDK135" s="127"/>
      <c r="KDL135" s="127"/>
      <c r="KDM135" s="127"/>
      <c r="KDN135" s="127"/>
      <c r="KDO135" s="127"/>
      <c r="KDP135" s="127"/>
      <c r="KDQ135" s="127"/>
      <c r="KDR135" s="127"/>
      <c r="KDS135" s="127"/>
      <c r="KDT135" s="127"/>
      <c r="KDU135" s="127"/>
      <c r="KDV135" s="127"/>
      <c r="KDW135" s="127"/>
      <c r="KDX135" s="127"/>
      <c r="KDY135" s="127"/>
      <c r="KDZ135" s="127"/>
      <c r="KEA135" s="127"/>
      <c r="KEB135" s="127"/>
      <c r="KEC135" s="127"/>
      <c r="KED135" s="127"/>
      <c r="KEE135" s="127"/>
      <c r="KEF135" s="127"/>
      <c r="KEG135" s="127"/>
      <c r="KEH135" s="127"/>
      <c r="KEI135" s="127"/>
      <c r="KEJ135" s="127"/>
      <c r="KEK135" s="127"/>
      <c r="KEL135" s="127"/>
      <c r="KEM135" s="127"/>
      <c r="KEN135" s="127"/>
      <c r="KEO135" s="127"/>
      <c r="KEP135" s="127"/>
      <c r="KEQ135" s="127"/>
      <c r="KER135" s="127"/>
      <c r="KES135" s="127"/>
      <c r="KET135" s="127"/>
      <c r="KEU135" s="127"/>
      <c r="KEV135" s="127"/>
      <c r="KEW135" s="127"/>
      <c r="KEX135" s="127"/>
      <c r="KEY135" s="127"/>
      <c r="KEZ135" s="127"/>
      <c r="KFA135" s="127"/>
      <c r="KFB135" s="127"/>
      <c r="KFC135" s="127"/>
      <c r="KFD135" s="127"/>
      <c r="KFE135" s="127"/>
      <c r="KFF135" s="127"/>
      <c r="KFG135" s="127"/>
      <c r="KFH135" s="127"/>
      <c r="KFI135" s="127"/>
      <c r="KFJ135" s="127"/>
      <c r="KFK135" s="127"/>
      <c r="KFL135" s="127"/>
      <c r="KFM135" s="127"/>
      <c r="KFN135" s="127"/>
      <c r="KFO135" s="127"/>
      <c r="KFP135" s="127"/>
      <c r="KFQ135" s="127"/>
      <c r="KFR135" s="127"/>
      <c r="KFS135" s="127"/>
      <c r="KFT135" s="127"/>
      <c r="KFU135" s="127"/>
      <c r="KFV135" s="127"/>
      <c r="KFW135" s="127"/>
      <c r="KFX135" s="127"/>
      <c r="KFY135" s="127"/>
      <c r="KFZ135" s="127"/>
      <c r="KGA135" s="127"/>
      <c r="KGB135" s="127"/>
      <c r="KGC135" s="127"/>
      <c r="KGD135" s="127"/>
      <c r="KGE135" s="127"/>
      <c r="KGF135" s="127"/>
      <c r="KGG135" s="127"/>
      <c r="KGH135" s="127"/>
      <c r="KGI135" s="127"/>
      <c r="KGJ135" s="127"/>
      <c r="KGK135" s="127"/>
      <c r="KGL135" s="127"/>
      <c r="KGM135" s="127"/>
      <c r="KGN135" s="127"/>
      <c r="KGO135" s="127"/>
      <c r="KGP135" s="127"/>
      <c r="KGQ135" s="127"/>
      <c r="KGR135" s="127"/>
      <c r="KGS135" s="127"/>
      <c r="KGT135" s="127"/>
      <c r="KGU135" s="127"/>
      <c r="KGV135" s="127"/>
      <c r="KGW135" s="127"/>
      <c r="KGX135" s="127"/>
      <c r="KGY135" s="127"/>
      <c r="KGZ135" s="127"/>
      <c r="KHA135" s="127"/>
      <c r="KHB135" s="127"/>
      <c r="KHC135" s="127"/>
      <c r="KHD135" s="127"/>
      <c r="KHE135" s="127"/>
      <c r="KHF135" s="127"/>
      <c r="KHG135" s="127"/>
      <c r="KHH135" s="127"/>
      <c r="KHI135" s="127"/>
      <c r="KHJ135" s="127"/>
      <c r="KHK135" s="127"/>
      <c r="KHL135" s="127"/>
      <c r="KHM135" s="127"/>
      <c r="KHN135" s="127"/>
      <c r="KHO135" s="127"/>
      <c r="KHP135" s="127"/>
      <c r="KHQ135" s="127"/>
      <c r="KHR135" s="127"/>
      <c r="KHS135" s="127"/>
      <c r="KHT135" s="127"/>
      <c r="KHU135" s="127"/>
      <c r="KHV135" s="127"/>
      <c r="KHW135" s="127"/>
      <c r="KHX135" s="127"/>
      <c r="KHY135" s="127"/>
      <c r="KHZ135" s="127"/>
      <c r="KIA135" s="127"/>
      <c r="KIB135" s="127"/>
      <c r="KIC135" s="127"/>
      <c r="KID135" s="127"/>
      <c r="KIE135" s="127"/>
      <c r="KIF135" s="127"/>
      <c r="KIG135" s="127"/>
      <c r="KIH135" s="127"/>
      <c r="KII135" s="127"/>
      <c r="KIJ135" s="127"/>
      <c r="KIK135" s="127"/>
      <c r="KIL135" s="127"/>
      <c r="KIM135" s="127"/>
      <c r="KIN135" s="127"/>
      <c r="KIO135" s="127"/>
      <c r="KIP135" s="127"/>
      <c r="KIQ135" s="127"/>
      <c r="KIR135" s="127"/>
      <c r="KIS135" s="127"/>
      <c r="KIT135" s="127"/>
      <c r="KIU135" s="127"/>
      <c r="KIV135" s="127"/>
      <c r="KIW135" s="127"/>
      <c r="KIX135" s="127"/>
      <c r="KIY135" s="127"/>
      <c r="KIZ135" s="127"/>
      <c r="KJA135" s="127"/>
      <c r="KJB135" s="127"/>
      <c r="KJC135" s="127"/>
      <c r="KJD135" s="127"/>
      <c r="KJE135" s="127"/>
      <c r="KJF135" s="127"/>
      <c r="KJG135" s="127"/>
      <c r="KJH135" s="127"/>
      <c r="KJI135" s="127"/>
      <c r="KJJ135" s="127"/>
      <c r="KJK135" s="127"/>
      <c r="KJL135" s="127"/>
      <c r="KJM135" s="127"/>
      <c r="KJN135" s="127"/>
      <c r="KJO135" s="127"/>
      <c r="KJP135" s="127"/>
      <c r="KJQ135" s="127"/>
      <c r="KJR135" s="127"/>
      <c r="KJS135" s="127"/>
      <c r="KJT135" s="127"/>
      <c r="KJU135" s="127"/>
      <c r="KJV135" s="127"/>
      <c r="KJW135" s="127"/>
      <c r="KJX135" s="127"/>
      <c r="KJY135" s="127"/>
      <c r="KJZ135" s="127"/>
      <c r="KKA135" s="127"/>
      <c r="KKB135" s="127"/>
      <c r="KKC135" s="127"/>
      <c r="KKD135" s="127"/>
      <c r="KKE135" s="127"/>
      <c r="KKF135" s="127"/>
      <c r="KKG135" s="127"/>
      <c r="KKH135" s="127"/>
      <c r="KKI135" s="127"/>
      <c r="KKJ135" s="127"/>
      <c r="KKK135" s="127"/>
      <c r="KKL135" s="127"/>
      <c r="KKM135" s="127"/>
      <c r="KKN135" s="127"/>
      <c r="KKO135" s="127"/>
      <c r="KKP135" s="127"/>
      <c r="KKQ135" s="127"/>
      <c r="KKR135" s="127"/>
      <c r="KKS135" s="127"/>
      <c r="KKT135" s="127"/>
      <c r="KKU135" s="127"/>
      <c r="KKV135" s="127"/>
      <c r="KKW135" s="127"/>
      <c r="KKX135" s="127"/>
      <c r="KKY135" s="127"/>
      <c r="KKZ135" s="127"/>
      <c r="KLA135" s="127"/>
      <c r="KLB135" s="127"/>
      <c r="KLC135" s="127"/>
      <c r="KLD135" s="127"/>
      <c r="KLE135" s="127"/>
      <c r="KLF135" s="127"/>
      <c r="KLG135" s="127"/>
      <c r="KLH135" s="127"/>
      <c r="KLI135" s="127"/>
      <c r="KLJ135" s="127"/>
      <c r="KLK135" s="127"/>
      <c r="KLL135" s="127"/>
      <c r="KLM135" s="127"/>
      <c r="KLN135" s="127"/>
      <c r="KLO135" s="127"/>
      <c r="KLP135" s="127"/>
      <c r="KLQ135" s="127"/>
      <c r="KLR135" s="127"/>
      <c r="KLS135" s="127"/>
      <c r="KLT135" s="127"/>
      <c r="KLU135" s="127"/>
      <c r="KLV135" s="127"/>
      <c r="KLW135" s="127"/>
      <c r="KLX135" s="127"/>
      <c r="KLY135" s="127"/>
      <c r="KLZ135" s="127"/>
      <c r="KMA135" s="127"/>
      <c r="KMB135" s="127"/>
      <c r="KMC135" s="127"/>
      <c r="KMD135" s="127"/>
      <c r="KME135" s="127"/>
      <c r="KMF135" s="127"/>
      <c r="KMG135" s="127"/>
      <c r="KMH135" s="127"/>
      <c r="KMI135" s="127"/>
      <c r="KMJ135" s="127"/>
      <c r="KMK135" s="127"/>
      <c r="KML135" s="127"/>
      <c r="KMM135" s="127"/>
      <c r="KMN135" s="127"/>
      <c r="KMO135" s="127"/>
      <c r="KMP135" s="127"/>
      <c r="KMQ135" s="127"/>
      <c r="KMR135" s="127"/>
      <c r="KMS135" s="127"/>
      <c r="KMT135" s="127"/>
      <c r="KMU135" s="127"/>
      <c r="KMV135" s="127"/>
      <c r="KMW135" s="127"/>
      <c r="KMX135" s="127"/>
      <c r="KMY135" s="127"/>
      <c r="KMZ135" s="127"/>
      <c r="KNA135" s="127"/>
      <c r="KNB135" s="127"/>
      <c r="KNC135" s="127"/>
      <c r="KND135" s="127"/>
      <c r="KNE135" s="127"/>
      <c r="KNF135" s="127"/>
      <c r="KNG135" s="127"/>
      <c r="KNH135" s="127"/>
      <c r="KNI135" s="127"/>
      <c r="KNJ135" s="127"/>
      <c r="KNK135" s="127"/>
      <c r="KNL135" s="127"/>
      <c r="KNM135" s="127"/>
      <c r="KNN135" s="127"/>
      <c r="KNO135" s="127"/>
      <c r="KNP135" s="127"/>
      <c r="KNQ135" s="127"/>
      <c r="KNR135" s="127"/>
      <c r="KNS135" s="127"/>
      <c r="KNT135" s="127"/>
      <c r="KNU135" s="127"/>
      <c r="KNV135" s="127"/>
      <c r="KNW135" s="127"/>
      <c r="KNX135" s="127"/>
      <c r="KNY135" s="127"/>
      <c r="KNZ135" s="127"/>
      <c r="KOA135" s="127"/>
      <c r="KOB135" s="127"/>
      <c r="KOC135" s="127"/>
      <c r="KOD135" s="127"/>
      <c r="KOE135" s="127"/>
      <c r="KOF135" s="127"/>
      <c r="KOG135" s="127"/>
      <c r="KOH135" s="127"/>
      <c r="KOI135" s="127"/>
      <c r="KOJ135" s="127"/>
      <c r="KOK135" s="127"/>
      <c r="KOL135" s="127"/>
      <c r="KOM135" s="127"/>
      <c r="KON135" s="127"/>
      <c r="KOO135" s="127"/>
      <c r="KOP135" s="127"/>
      <c r="KOQ135" s="127"/>
      <c r="KOR135" s="127"/>
      <c r="KOS135" s="127"/>
      <c r="KOT135" s="127"/>
      <c r="KOU135" s="127"/>
      <c r="KOV135" s="127"/>
      <c r="KOW135" s="127"/>
      <c r="KOX135" s="127"/>
      <c r="KOY135" s="127"/>
      <c r="KOZ135" s="127"/>
      <c r="KPA135" s="127"/>
      <c r="KPB135" s="127"/>
      <c r="KPC135" s="127"/>
      <c r="KPD135" s="127"/>
      <c r="KPE135" s="127"/>
      <c r="KPF135" s="127"/>
      <c r="KPG135" s="127"/>
      <c r="KPH135" s="127"/>
      <c r="KPI135" s="127"/>
      <c r="KPJ135" s="127"/>
      <c r="KPK135" s="127"/>
      <c r="KPL135" s="127"/>
      <c r="KPM135" s="127"/>
      <c r="KPN135" s="127"/>
      <c r="KPO135" s="127"/>
      <c r="KPP135" s="127"/>
      <c r="KPQ135" s="127"/>
      <c r="KPR135" s="127"/>
      <c r="KPS135" s="127"/>
      <c r="KPT135" s="127"/>
      <c r="KPU135" s="127"/>
      <c r="KPV135" s="127"/>
      <c r="KPW135" s="127"/>
      <c r="KPX135" s="127"/>
      <c r="KPY135" s="127"/>
      <c r="KPZ135" s="127"/>
      <c r="KQA135" s="127"/>
      <c r="KQB135" s="127"/>
      <c r="KQC135" s="127"/>
      <c r="KQD135" s="127"/>
      <c r="KQE135" s="127"/>
      <c r="KQF135" s="127"/>
      <c r="KQG135" s="127"/>
      <c r="KQH135" s="127"/>
      <c r="KQI135" s="127"/>
      <c r="KQJ135" s="127"/>
      <c r="KQK135" s="127"/>
      <c r="KQL135" s="127"/>
      <c r="KQM135" s="127"/>
      <c r="KQN135" s="127"/>
      <c r="KQO135" s="127"/>
      <c r="KQP135" s="127"/>
      <c r="KQQ135" s="127"/>
      <c r="KQR135" s="127"/>
      <c r="KQS135" s="127"/>
      <c r="KQT135" s="127"/>
      <c r="KQU135" s="127"/>
      <c r="KQV135" s="127"/>
      <c r="KQW135" s="127"/>
      <c r="KQX135" s="127"/>
      <c r="KQY135" s="127"/>
      <c r="KQZ135" s="127"/>
      <c r="KRA135" s="127"/>
      <c r="KRB135" s="127"/>
      <c r="KRC135" s="127"/>
      <c r="KRD135" s="127"/>
      <c r="KRE135" s="127"/>
      <c r="KRF135" s="127"/>
      <c r="KRG135" s="127"/>
      <c r="KRH135" s="127"/>
      <c r="KRI135" s="127"/>
      <c r="KRJ135" s="127"/>
      <c r="KRK135" s="127"/>
      <c r="KRL135" s="127"/>
      <c r="KRM135" s="127"/>
      <c r="KRN135" s="127"/>
      <c r="KRO135" s="127"/>
      <c r="KRP135" s="127"/>
      <c r="KRQ135" s="127"/>
      <c r="KRR135" s="127"/>
      <c r="KRS135" s="127"/>
      <c r="KRT135" s="127"/>
      <c r="KRU135" s="127"/>
      <c r="KRV135" s="127"/>
      <c r="KRW135" s="127"/>
      <c r="KRX135" s="127"/>
      <c r="KRY135" s="127"/>
      <c r="KRZ135" s="127"/>
      <c r="KSA135" s="127"/>
      <c r="KSB135" s="127"/>
      <c r="KSC135" s="127"/>
      <c r="KSD135" s="127"/>
      <c r="KSE135" s="127"/>
      <c r="KSF135" s="127"/>
      <c r="KSG135" s="127"/>
      <c r="KSH135" s="127"/>
      <c r="KSI135" s="127"/>
      <c r="KSJ135" s="127"/>
      <c r="KSK135" s="127"/>
      <c r="KSL135" s="127"/>
      <c r="KSM135" s="127"/>
      <c r="KSN135" s="127"/>
      <c r="KSO135" s="127"/>
      <c r="KSP135" s="127"/>
      <c r="KSQ135" s="127"/>
      <c r="KSR135" s="127"/>
      <c r="KSS135" s="127"/>
      <c r="KST135" s="127"/>
      <c r="KSU135" s="127"/>
      <c r="KSV135" s="127"/>
      <c r="KSW135" s="127"/>
      <c r="KSX135" s="127"/>
      <c r="KSY135" s="127"/>
      <c r="KSZ135" s="127"/>
      <c r="KTA135" s="127"/>
      <c r="KTB135" s="127"/>
      <c r="KTC135" s="127"/>
      <c r="KTD135" s="127"/>
      <c r="KTE135" s="127"/>
      <c r="KTF135" s="127"/>
      <c r="KTG135" s="127"/>
      <c r="KTH135" s="127"/>
      <c r="KTI135" s="127"/>
      <c r="KTJ135" s="127"/>
      <c r="KTK135" s="127"/>
      <c r="KTL135" s="127"/>
      <c r="KTM135" s="127"/>
      <c r="KTN135" s="127"/>
      <c r="KTO135" s="127"/>
      <c r="KTP135" s="127"/>
      <c r="KTQ135" s="127"/>
      <c r="KTR135" s="127"/>
      <c r="KTS135" s="127"/>
      <c r="KTT135" s="127"/>
      <c r="KTU135" s="127"/>
      <c r="KTV135" s="127"/>
      <c r="KTW135" s="127"/>
      <c r="KTX135" s="127"/>
      <c r="KTY135" s="127"/>
      <c r="KTZ135" s="127"/>
      <c r="KUA135" s="127"/>
      <c r="KUB135" s="127"/>
      <c r="KUC135" s="127"/>
      <c r="KUD135" s="127"/>
      <c r="KUE135" s="127"/>
      <c r="KUF135" s="127"/>
      <c r="KUG135" s="127"/>
      <c r="KUH135" s="127"/>
      <c r="KUI135" s="127"/>
      <c r="KUJ135" s="127"/>
      <c r="KUK135" s="127"/>
      <c r="KUL135" s="127"/>
      <c r="KUM135" s="127"/>
      <c r="KUN135" s="127"/>
      <c r="KUO135" s="127"/>
      <c r="KUP135" s="127"/>
      <c r="KUQ135" s="127"/>
      <c r="KUR135" s="127"/>
      <c r="KUS135" s="127"/>
      <c r="KUT135" s="127"/>
      <c r="KUU135" s="127"/>
      <c r="KUV135" s="127"/>
      <c r="KUW135" s="127"/>
      <c r="KUX135" s="127"/>
      <c r="KUY135" s="127"/>
      <c r="KUZ135" s="127"/>
      <c r="KVA135" s="127"/>
      <c r="KVB135" s="127"/>
      <c r="KVC135" s="127"/>
      <c r="KVD135" s="127"/>
      <c r="KVE135" s="127"/>
      <c r="KVF135" s="127"/>
      <c r="KVG135" s="127"/>
      <c r="KVH135" s="127"/>
      <c r="KVI135" s="127"/>
      <c r="KVJ135" s="127"/>
      <c r="KVK135" s="127"/>
      <c r="KVL135" s="127"/>
      <c r="KVM135" s="127"/>
      <c r="KVN135" s="127"/>
      <c r="KVO135" s="127"/>
      <c r="KVP135" s="127"/>
      <c r="KVQ135" s="127"/>
      <c r="KVR135" s="127"/>
      <c r="KVS135" s="127"/>
      <c r="KVT135" s="127"/>
      <c r="KVU135" s="127"/>
      <c r="KVV135" s="127"/>
      <c r="KVW135" s="127"/>
      <c r="KVX135" s="127"/>
      <c r="KVY135" s="127"/>
      <c r="KVZ135" s="127"/>
      <c r="KWA135" s="127"/>
      <c r="KWB135" s="127"/>
      <c r="KWC135" s="127"/>
      <c r="KWD135" s="127"/>
      <c r="KWE135" s="127"/>
      <c r="KWF135" s="127"/>
      <c r="KWG135" s="127"/>
      <c r="KWH135" s="127"/>
      <c r="KWI135" s="127"/>
      <c r="KWJ135" s="127"/>
      <c r="KWK135" s="127"/>
      <c r="KWL135" s="127"/>
      <c r="KWM135" s="127"/>
      <c r="KWN135" s="127"/>
      <c r="KWO135" s="127"/>
      <c r="KWP135" s="127"/>
      <c r="KWQ135" s="127"/>
      <c r="KWR135" s="127"/>
      <c r="KWS135" s="127"/>
      <c r="KWT135" s="127"/>
      <c r="KWU135" s="127"/>
      <c r="KWV135" s="127"/>
      <c r="KWW135" s="127"/>
      <c r="KWX135" s="127"/>
      <c r="KWY135" s="127"/>
      <c r="KWZ135" s="127"/>
      <c r="KXA135" s="127"/>
      <c r="KXB135" s="127"/>
      <c r="KXC135" s="127"/>
      <c r="KXD135" s="127"/>
      <c r="KXE135" s="127"/>
      <c r="KXF135" s="127"/>
      <c r="KXG135" s="127"/>
      <c r="KXH135" s="127"/>
      <c r="KXI135" s="127"/>
      <c r="KXJ135" s="127"/>
      <c r="KXK135" s="127"/>
      <c r="KXL135" s="127"/>
      <c r="KXM135" s="127"/>
      <c r="KXN135" s="127"/>
      <c r="KXO135" s="127"/>
      <c r="KXP135" s="127"/>
      <c r="KXQ135" s="127"/>
      <c r="KXR135" s="127"/>
      <c r="KXS135" s="127"/>
      <c r="KXT135" s="127"/>
      <c r="KXU135" s="127"/>
      <c r="KXV135" s="127"/>
      <c r="KXW135" s="127"/>
      <c r="KXX135" s="127"/>
      <c r="KXY135" s="127"/>
      <c r="KXZ135" s="127"/>
      <c r="KYA135" s="127"/>
      <c r="KYB135" s="127"/>
      <c r="KYC135" s="127"/>
      <c r="KYD135" s="127"/>
      <c r="KYE135" s="127"/>
      <c r="KYF135" s="127"/>
      <c r="KYG135" s="127"/>
      <c r="KYH135" s="127"/>
      <c r="KYI135" s="127"/>
      <c r="KYJ135" s="127"/>
      <c r="KYK135" s="127"/>
      <c r="KYL135" s="127"/>
      <c r="KYM135" s="127"/>
      <c r="KYN135" s="127"/>
      <c r="KYO135" s="127"/>
      <c r="KYP135" s="127"/>
      <c r="KYQ135" s="127"/>
      <c r="KYR135" s="127"/>
      <c r="KYS135" s="127"/>
      <c r="KYT135" s="127"/>
      <c r="KYU135" s="127"/>
      <c r="KYV135" s="127"/>
      <c r="KYW135" s="127"/>
      <c r="KYX135" s="127"/>
      <c r="KYY135" s="127"/>
      <c r="KYZ135" s="127"/>
      <c r="KZA135" s="127"/>
      <c r="KZB135" s="127"/>
      <c r="KZC135" s="127"/>
      <c r="KZD135" s="127"/>
      <c r="KZE135" s="127"/>
      <c r="KZF135" s="127"/>
      <c r="KZG135" s="127"/>
      <c r="KZH135" s="127"/>
      <c r="KZI135" s="127"/>
      <c r="KZJ135" s="127"/>
      <c r="KZK135" s="127"/>
      <c r="KZL135" s="127"/>
      <c r="KZM135" s="127"/>
      <c r="KZN135" s="127"/>
      <c r="KZO135" s="127"/>
      <c r="KZP135" s="127"/>
      <c r="KZQ135" s="127"/>
      <c r="KZR135" s="127"/>
      <c r="KZS135" s="127"/>
      <c r="KZT135" s="127"/>
      <c r="KZU135" s="127"/>
      <c r="KZV135" s="127"/>
      <c r="KZW135" s="127"/>
      <c r="KZX135" s="127"/>
      <c r="KZY135" s="127"/>
      <c r="KZZ135" s="127"/>
      <c r="LAA135" s="127"/>
      <c r="LAB135" s="127"/>
      <c r="LAC135" s="127"/>
      <c r="LAD135" s="127"/>
      <c r="LAE135" s="127"/>
      <c r="LAF135" s="127"/>
      <c r="LAG135" s="127"/>
      <c r="LAH135" s="127"/>
      <c r="LAI135" s="127"/>
      <c r="LAJ135" s="127"/>
      <c r="LAK135" s="127"/>
      <c r="LAL135" s="127"/>
      <c r="LAM135" s="127"/>
      <c r="LAN135" s="127"/>
      <c r="LAO135" s="127"/>
      <c r="LAP135" s="127"/>
      <c r="LAQ135" s="127"/>
      <c r="LAR135" s="127"/>
      <c r="LAS135" s="127"/>
      <c r="LAT135" s="127"/>
      <c r="LAU135" s="127"/>
      <c r="LAV135" s="127"/>
      <c r="LAW135" s="127"/>
      <c r="LAX135" s="127"/>
      <c r="LAY135" s="127"/>
      <c r="LAZ135" s="127"/>
      <c r="LBA135" s="127"/>
      <c r="LBB135" s="127"/>
      <c r="LBC135" s="127"/>
      <c r="LBD135" s="127"/>
      <c r="LBE135" s="127"/>
      <c r="LBF135" s="127"/>
      <c r="LBG135" s="127"/>
      <c r="LBH135" s="127"/>
      <c r="LBI135" s="127"/>
      <c r="LBJ135" s="127"/>
      <c r="LBK135" s="127"/>
      <c r="LBL135" s="127"/>
      <c r="LBM135" s="127"/>
      <c r="LBN135" s="127"/>
      <c r="LBO135" s="127"/>
      <c r="LBP135" s="127"/>
      <c r="LBQ135" s="127"/>
      <c r="LBR135" s="127"/>
      <c r="LBS135" s="127"/>
      <c r="LBT135" s="127"/>
      <c r="LBU135" s="127"/>
      <c r="LBV135" s="127"/>
      <c r="LBW135" s="127"/>
      <c r="LBX135" s="127"/>
      <c r="LBY135" s="127"/>
      <c r="LBZ135" s="127"/>
      <c r="LCA135" s="127"/>
      <c r="LCB135" s="127"/>
      <c r="LCC135" s="127"/>
      <c r="LCD135" s="127"/>
      <c r="LCE135" s="127"/>
      <c r="LCF135" s="127"/>
      <c r="LCG135" s="127"/>
      <c r="LCH135" s="127"/>
      <c r="LCI135" s="127"/>
      <c r="LCJ135" s="127"/>
      <c r="LCK135" s="127"/>
      <c r="LCL135" s="127"/>
      <c r="LCM135" s="127"/>
      <c r="LCN135" s="127"/>
      <c r="LCO135" s="127"/>
      <c r="LCP135" s="127"/>
      <c r="LCQ135" s="127"/>
      <c r="LCR135" s="127"/>
      <c r="LCS135" s="127"/>
      <c r="LCT135" s="127"/>
      <c r="LCU135" s="127"/>
      <c r="LCV135" s="127"/>
      <c r="LCW135" s="127"/>
      <c r="LCX135" s="127"/>
      <c r="LCY135" s="127"/>
      <c r="LCZ135" s="127"/>
      <c r="LDA135" s="127"/>
      <c r="LDB135" s="127"/>
      <c r="LDC135" s="127"/>
      <c r="LDD135" s="127"/>
      <c r="LDE135" s="127"/>
      <c r="LDF135" s="127"/>
      <c r="LDG135" s="127"/>
      <c r="LDH135" s="127"/>
      <c r="LDI135" s="127"/>
      <c r="LDJ135" s="127"/>
      <c r="LDK135" s="127"/>
      <c r="LDL135" s="127"/>
      <c r="LDM135" s="127"/>
      <c r="LDN135" s="127"/>
      <c r="LDO135" s="127"/>
      <c r="LDP135" s="127"/>
      <c r="LDQ135" s="127"/>
      <c r="LDR135" s="127"/>
      <c r="LDS135" s="127"/>
      <c r="LDT135" s="127"/>
      <c r="LDU135" s="127"/>
      <c r="LDV135" s="127"/>
      <c r="LDW135" s="127"/>
      <c r="LDX135" s="127"/>
      <c r="LDY135" s="127"/>
      <c r="LDZ135" s="127"/>
      <c r="LEA135" s="127"/>
      <c r="LEB135" s="127"/>
      <c r="LEC135" s="127"/>
      <c r="LED135" s="127"/>
      <c r="LEE135" s="127"/>
      <c r="LEF135" s="127"/>
      <c r="LEG135" s="127"/>
      <c r="LEH135" s="127"/>
      <c r="LEI135" s="127"/>
      <c r="LEJ135" s="127"/>
      <c r="LEK135" s="127"/>
      <c r="LEL135" s="127"/>
      <c r="LEM135" s="127"/>
      <c r="LEN135" s="127"/>
      <c r="LEO135" s="127"/>
      <c r="LEP135" s="127"/>
      <c r="LEQ135" s="127"/>
      <c r="LER135" s="127"/>
      <c r="LES135" s="127"/>
      <c r="LET135" s="127"/>
      <c r="LEU135" s="127"/>
      <c r="LEV135" s="127"/>
      <c r="LEW135" s="127"/>
      <c r="LEX135" s="127"/>
      <c r="LEY135" s="127"/>
      <c r="LEZ135" s="127"/>
      <c r="LFA135" s="127"/>
      <c r="LFB135" s="127"/>
      <c r="LFC135" s="127"/>
      <c r="LFD135" s="127"/>
      <c r="LFE135" s="127"/>
      <c r="LFF135" s="127"/>
      <c r="LFG135" s="127"/>
      <c r="LFH135" s="127"/>
      <c r="LFI135" s="127"/>
      <c r="LFJ135" s="127"/>
      <c r="LFK135" s="127"/>
      <c r="LFL135" s="127"/>
      <c r="LFM135" s="127"/>
      <c r="LFN135" s="127"/>
      <c r="LFO135" s="127"/>
      <c r="LFP135" s="127"/>
      <c r="LFQ135" s="127"/>
      <c r="LFR135" s="127"/>
      <c r="LFS135" s="127"/>
      <c r="LFT135" s="127"/>
      <c r="LFU135" s="127"/>
      <c r="LFV135" s="127"/>
      <c r="LFW135" s="127"/>
      <c r="LFX135" s="127"/>
      <c r="LFY135" s="127"/>
      <c r="LFZ135" s="127"/>
      <c r="LGA135" s="127"/>
      <c r="LGB135" s="127"/>
      <c r="LGC135" s="127"/>
      <c r="LGD135" s="127"/>
      <c r="LGE135" s="127"/>
      <c r="LGF135" s="127"/>
      <c r="LGG135" s="127"/>
      <c r="LGH135" s="127"/>
      <c r="LGI135" s="127"/>
      <c r="LGJ135" s="127"/>
      <c r="LGK135" s="127"/>
      <c r="LGL135" s="127"/>
      <c r="LGM135" s="127"/>
      <c r="LGN135" s="127"/>
      <c r="LGO135" s="127"/>
      <c r="LGP135" s="127"/>
      <c r="LGQ135" s="127"/>
      <c r="LGR135" s="127"/>
      <c r="LGS135" s="127"/>
      <c r="LGT135" s="127"/>
      <c r="LGU135" s="127"/>
      <c r="LGV135" s="127"/>
      <c r="LGW135" s="127"/>
      <c r="LGX135" s="127"/>
      <c r="LGY135" s="127"/>
      <c r="LGZ135" s="127"/>
      <c r="LHA135" s="127"/>
      <c r="LHB135" s="127"/>
      <c r="LHC135" s="127"/>
      <c r="LHD135" s="127"/>
      <c r="LHE135" s="127"/>
      <c r="LHF135" s="127"/>
      <c r="LHG135" s="127"/>
      <c r="LHH135" s="127"/>
      <c r="LHI135" s="127"/>
      <c r="LHJ135" s="127"/>
      <c r="LHK135" s="127"/>
      <c r="LHL135" s="127"/>
      <c r="LHM135" s="127"/>
      <c r="LHN135" s="127"/>
      <c r="LHO135" s="127"/>
      <c r="LHP135" s="127"/>
      <c r="LHQ135" s="127"/>
      <c r="LHR135" s="127"/>
      <c r="LHS135" s="127"/>
      <c r="LHT135" s="127"/>
      <c r="LHU135" s="127"/>
      <c r="LHV135" s="127"/>
      <c r="LHW135" s="127"/>
      <c r="LHX135" s="127"/>
      <c r="LHY135" s="127"/>
      <c r="LHZ135" s="127"/>
      <c r="LIA135" s="127"/>
      <c r="LIB135" s="127"/>
      <c r="LIC135" s="127"/>
      <c r="LID135" s="127"/>
      <c r="LIE135" s="127"/>
      <c r="LIF135" s="127"/>
      <c r="LIG135" s="127"/>
      <c r="LIH135" s="127"/>
      <c r="LII135" s="127"/>
      <c r="LIJ135" s="127"/>
      <c r="LIK135" s="127"/>
      <c r="LIL135" s="127"/>
      <c r="LIM135" s="127"/>
      <c r="LIN135" s="127"/>
      <c r="LIO135" s="127"/>
      <c r="LIP135" s="127"/>
      <c r="LIQ135" s="127"/>
      <c r="LIR135" s="127"/>
      <c r="LIS135" s="127"/>
      <c r="LIT135" s="127"/>
      <c r="LIU135" s="127"/>
      <c r="LIV135" s="127"/>
      <c r="LIW135" s="127"/>
      <c r="LIX135" s="127"/>
      <c r="LIY135" s="127"/>
      <c r="LIZ135" s="127"/>
      <c r="LJA135" s="127"/>
      <c r="LJB135" s="127"/>
      <c r="LJC135" s="127"/>
      <c r="LJD135" s="127"/>
      <c r="LJE135" s="127"/>
      <c r="LJF135" s="127"/>
      <c r="LJG135" s="127"/>
      <c r="LJH135" s="127"/>
      <c r="LJI135" s="127"/>
      <c r="LJJ135" s="127"/>
      <c r="LJK135" s="127"/>
      <c r="LJL135" s="127"/>
      <c r="LJM135" s="127"/>
      <c r="LJN135" s="127"/>
      <c r="LJO135" s="127"/>
      <c r="LJP135" s="127"/>
      <c r="LJQ135" s="127"/>
      <c r="LJR135" s="127"/>
      <c r="LJS135" s="127"/>
      <c r="LJT135" s="127"/>
      <c r="LJU135" s="127"/>
      <c r="LJV135" s="127"/>
      <c r="LJW135" s="127"/>
      <c r="LJX135" s="127"/>
      <c r="LJY135" s="127"/>
      <c r="LJZ135" s="127"/>
      <c r="LKA135" s="127"/>
      <c r="LKB135" s="127"/>
      <c r="LKC135" s="127"/>
      <c r="LKD135" s="127"/>
      <c r="LKE135" s="127"/>
      <c r="LKF135" s="127"/>
      <c r="LKG135" s="127"/>
      <c r="LKH135" s="127"/>
      <c r="LKI135" s="127"/>
      <c r="LKJ135" s="127"/>
      <c r="LKK135" s="127"/>
      <c r="LKL135" s="127"/>
      <c r="LKM135" s="127"/>
      <c r="LKN135" s="127"/>
      <c r="LKO135" s="127"/>
      <c r="LKP135" s="127"/>
      <c r="LKQ135" s="127"/>
      <c r="LKR135" s="127"/>
      <c r="LKS135" s="127"/>
      <c r="LKT135" s="127"/>
      <c r="LKU135" s="127"/>
      <c r="LKV135" s="127"/>
      <c r="LKW135" s="127"/>
      <c r="LKX135" s="127"/>
      <c r="LKY135" s="127"/>
      <c r="LKZ135" s="127"/>
      <c r="LLA135" s="127"/>
      <c r="LLB135" s="127"/>
      <c r="LLC135" s="127"/>
      <c r="LLD135" s="127"/>
      <c r="LLE135" s="127"/>
      <c r="LLF135" s="127"/>
      <c r="LLG135" s="127"/>
      <c r="LLH135" s="127"/>
      <c r="LLI135" s="127"/>
      <c r="LLJ135" s="127"/>
      <c r="LLK135" s="127"/>
      <c r="LLL135" s="127"/>
      <c r="LLM135" s="127"/>
      <c r="LLN135" s="127"/>
      <c r="LLO135" s="127"/>
      <c r="LLP135" s="127"/>
      <c r="LLQ135" s="127"/>
      <c r="LLR135" s="127"/>
      <c r="LLS135" s="127"/>
      <c r="LLT135" s="127"/>
      <c r="LLU135" s="127"/>
      <c r="LLV135" s="127"/>
      <c r="LLW135" s="127"/>
      <c r="LLX135" s="127"/>
      <c r="LLY135" s="127"/>
      <c r="LLZ135" s="127"/>
      <c r="LMA135" s="127"/>
      <c r="LMB135" s="127"/>
      <c r="LMC135" s="127"/>
      <c r="LMD135" s="127"/>
      <c r="LME135" s="127"/>
      <c r="LMF135" s="127"/>
      <c r="LMG135" s="127"/>
      <c r="LMH135" s="127"/>
      <c r="LMI135" s="127"/>
      <c r="LMJ135" s="127"/>
      <c r="LMK135" s="127"/>
      <c r="LML135" s="127"/>
      <c r="LMM135" s="127"/>
      <c r="LMN135" s="127"/>
      <c r="LMO135" s="127"/>
      <c r="LMP135" s="127"/>
      <c r="LMQ135" s="127"/>
      <c r="LMR135" s="127"/>
      <c r="LMS135" s="127"/>
      <c r="LMT135" s="127"/>
      <c r="LMU135" s="127"/>
      <c r="LMV135" s="127"/>
      <c r="LMW135" s="127"/>
      <c r="LMX135" s="127"/>
      <c r="LMY135" s="127"/>
      <c r="LMZ135" s="127"/>
      <c r="LNA135" s="127"/>
      <c r="LNB135" s="127"/>
      <c r="LNC135" s="127"/>
      <c r="LND135" s="127"/>
      <c r="LNE135" s="127"/>
      <c r="LNF135" s="127"/>
      <c r="LNG135" s="127"/>
      <c r="LNH135" s="127"/>
      <c r="LNI135" s="127"/>
      <c r="LNJ135" s="127"/>
      <c r="LNK135" s="127"/>
      <c r="LNL135" s="127"/>
      <c r="LNM135" s="127"/>
      <c r="LNN135" s="127"/>
      <c r="LNO135" s="127"/>
      <c r="LNP135" s="127"/>
      <c r="LNQ135" s="127"/>
      <c r="LNR135" s="127"/>
      <c r="LNS135" s="127"/>
      <c r="LNT135" s="127"/>
      <c r="LNU135" s="127"/>
      <c r="LNV135" s="127"/>
      <c r="LNW135" s="127"/>
      <c r="LNX135" s="127"/>
      <c r="LNY135" s="127"/>
      <c r="LNZ135" s="127"/>
      <c r="LOA135" s="127"/>
      <c r="LOB135" s="127"/>
      <c r="LOC135" s="127"/>
      <c r="LOD135" s="127"/>
      <c r="LOE135" s="127"/>
      <c r="LOF135" s="127"/>
      <c r="LOG135" s="127"/>
      <c r="LOH135" s="127"/>
      <c r="LOI135" s="127"/>
      <c r="LOJ135" s="127"/>
      <c r="LOK135" s="127"/>
      <c r="LOL135" s="127"/>
      <c r="LOM135" s="127"/>
      <c r="LON135" s="127"/>
      <c r="LOO135" s="127"/>
      <c r="LOP135" s="127"/>
      <c r="LOQ135" s="127"/>
      <c r="LOR135" s="127"/>
      <c r="LOS135" s="127"/>
      <c r="LOT135" s="127"/>
      <c r="LOU135" s="127"/>
      <c r="LOV135" s="127"/>
      <c r="LOW135" s="127"/>
      <c r="LOX135" s="127"/>
      <c r="LOY135" s="127"/>
      <c r="LOZ135" s="127"/>
      <c r="LPA135" s="127"/>
      <c r="LPB135" s="127"/>
      <c r="LPC135" s="127"/>
      <c r="LPD135" s="127"/>
      <c r="LPE135" s="127"/>
      <c r="LPF135" s="127"/>
      <c r="LPG135" s="127"/>
      <c r="LPH135" s="127"/>
      <c r="LPI135" s="127"/>
      <c r="LPJ135" s="127"/>
      <c r="LPK135" s="127"/>
      <c r="LPL135" s="127"/>
      <c r="LPM135" s="127"/>
      <c r="LPN135" s="127"/>
      <c r="LPO135" s="127"/>
      <c r="LPP135" s="127"/>
      <c r="LPQ135" s="127"/>
      <c r="LPR135" s="127"/>
      <c r="LPS135" s="127"/>
      <c r="LPT135" s="127"/>
      <c r="LPU135" s="127"/>
      <c r="LPV135" s="127"/>
      <c r="LPW135" s="127"/>
      <c r="LPX135" s="127"/>
      <c r="LPY135" s="127"/>
      <c r="LPZ135" s="127"/>
      <c r="LQA135" s="127"/>
      <c r="LQB135" s="127"/>
      <c r="LQC135" s="127"/>
      <c r="LQD135" s="127"/>
      <c r="LQE135" s="127"/>
      <c r="LQF135" s="127"/>
      <c r="LQG135" s="127"/>
      <c r="LQH135" s="127"/>
      <c r="LQI135" s="127"/>
      <c r="LQJ135" s="127"/>
      <c r="LQK135" s="127"/>
      <c r="LQL135" s="127"/>
      <c r="LQM135" s="127"/>
      <c r="LQN135" s="127"/>
      <c r="LQO135" s="127"/>
      <c r="LQP135" s="127"/>
      <c r="LQQ135" s="127"/>
      <c r="LQR135" s="127"/>
      <c r="LQS135" s="127"/>
      <c r="LQT135" s="127"/>
      <c r="LQU135" s="127"/>
      <c r="LQV135" s="127"/>
      <c r="LQW135" s="127"/>
      <c r="LQX135" s="127"/>
      <c r="LQY135" s="127"/>
      <c r="LQZ135" s="127"/>
      <c r="LRA135" s="127"/>
      <c r="LRB135" s="127"/>
      <c r="LRC135" s="127"/>
      <c r="LRD135" s="127"/>
      <c r="LRE135" s="127"/>
      <c r="LRF135" s="127"/>
      <c r="LRG135" s="127"/>
      <c r="LRH135" s="127"/>
      <c r="LRI135" s="127"/>
      <c r="LRJ135" s="127"/>
      <c r="LRK135" s="127"/>
      <c r="LRL135" s="127"/>
      <c r="LRM135" s="127"/>
      <c r="LRN135" s="127"/>
      <c r="LRO135" s="127"/>
      <c r="LRP135" s="127"/>
      <c r="LRQ135" s="127"/>
      <c r="LRR135" s="127"/>
      <c r="LRS135" s="127"/>
      <c r="LRT135" s="127"/>
      <c r="LRU135" s="127"/>
      <c r="LRV135" s="127"/>
      <c r="LRW135" s="127"/>
      <c r="LRX135" s="127"/>
      <c r="LRY135" s="127"/>
      <c r="LRZ135" s="127"/>
      <c r="LSA135" s="127"/>
      <c r="LSB135" s="127"/>
      <c r="LSC135" s="127"/>
      <c r="LSD135" s="127"/>
      <c r="LSE135" s="127"/>
      <c r="LSF135" s="127"/>
      <c r="LSG135" s="127"/>
      <c r="LSH135" s="127"/>
      <c r="LSI135" s="127"/>
      <c r="LSJ135" s="127"/>
      <c r="LSK135" s="127"/>
      <c r="LSL135" s="127"/>
      <c r="LSM135" s="127"/>
      <c r="LSN135" s="127"/>
      <c r="LSO135" s="127"/>
      <c r="LSP135" s="127"/>
      <c r="LSQ135" s="127"/>
      <c r="LSR135" s="127"/>
      <c r="LSS135" s="127"/>
      <c r="LST135" s="127"/>
      <c r="LSU135" s="127"/>
      <c r="LSV135" s="127"/>
      <c r="LSW135" s="127"/>
      <c r="LSX135" s="127"/>
      <c r="LSY135" s="127"/>
      <c r="LSZ135" s="127"/>
      <c r="LTA135" s="127"/>
      <c r="LTB135" s="127"/>
      <c r="LTC135" s="127"/>
      <c r="LTD135" s="127"/>
      <c r="LTE135" s="127"/>
      <c r="LTF135" s="127"/>
      <c r="LTG135" s="127"/>
      <c r="LTH135" s="127"/>
      <c r="LTI135" s="127"/>
      <c r="LTJ135" s="127"/>
      <c r="LTK135" s="127"/>
      <c r="LTL135" s="127"/>
      <c r="LTM135" s="127"/>
      <c r="LTN135" s="127"/>
      <c r="LTO135" s="127"/>
      <c r="LTP135" s="127"/>
      <c r="LTQ135" s="127"/>
      <c r="LTR135" s="127"/>
      <c r="LTS135" s="127"/>
      <c r="LTT135" s="127"/>
      <c r="LTU135" s="127"/>
      <c r="LTV135" s="127"/>
      <c r="LTW135" s="127"/>
      <c r="LTX135" s="127"/>
      <c r="LTY135" s="127"/>
      <c r="LTZ135" s="127"/>
      <c r="LUA135" s="127"/>
      <c r="LUB135" s="127"/>
      <c r="LUC135" s="127"/>
      <c r="LUD135" s="127"/>
      <c r="LUE135" s="127"/>
      <c r="LUF135" s="127"/>
      <c r="LUG135" s="127"/>
      <c r="LUH135" s="127"/>
      <c r="LUI135" s="127"/>
      <c r="LUJ135" s="127"/>
      <c r="LUK135" s="127"/>
      <c r="LUL135" s="127"/>
      <c r="LUM135" s="127"/>
      <c r="LUN135" s="127"/>
      <c r="LUO135" s="127"/>
      <c r="LUP135" s="127"/>
      <c r="LUQ135" s="127"/>
      <c r="LUR135" s="127"/>
      <c r="LUS135" s="127"/>
      <c r="LUT135" s="127"/>
      <c r="LUU135" s="127"/>
      <c r="LUV135" s="127"/>
      <c r="LUW135" s="127"/>
      <c r="LUX135" s="127"/>
      <c r="LUY135" s="127"/>
      <c r="LUZ135" s="127"/>
      <c r="LVA135" s="127"/>
      <c r="LVB135" s="127"/>
      <c r="LVC135" s="127"/>
      <c r="LVD135" s="127"/>
      <c r="LVE135" s="127"/>
      <c r="LVF135" s="127"/>
      <c r="LVG135" s="127"/>
      <c r="LVH135" s="127"/>
      <c r="LVI135" s="127"/>
      <c r="LVJ135" s="127"/>
      <c r="LVK135" s="127"/>
      <c r="LVL135" s="127"/>
      <c r="LVM135" s="127"/>
      <c r="LVN135" s="127"/>
      <c r="LVO135" s="127"/>
      <c r="LVP135" s="127"/>
      <c r="LVQ135" s="127"/>
      <c r="LVR135" s="127"/>
      <c r="LVS135" s="127"/>
      <c r="LVT135" s="127"/>
      <c r="LVU135" s="127"/>
      <c r="LVV135" s="127"/>
      <c r="LVW135" s="127"/>
      <c r="LVX135" s="127"/>
      <c r="LVY135" s="127"/>
      <c r="LVZ135" s="127"/>
      <c r="LWA135" s="127"/>
      <c r="LWB135" s="127"/>
      <c r="LWC135" s="127"/>
      <c r="LWD135" s="127"/>
      <c r="LWE135" s="127"/>
      <c r="LWF135" s="127"/>
      <c r="LWG135" s="127"/>
      <c r="LWH135" s="127"/>
      <c r="LWI135" s="127"/>
      <c r="LWJ135" s="127"/>
      <c r="LWK135" s="127"/>
      <c r="LWL135" s="127"/>
      <c r="LWM135" s="127"/>
      <c r="LWN135" s="127"/>
      <c r="LWO135" s="127"/>
      <c r="LWP135" s="127"/>
      <c r="LWQ135" s="127"/>
      <c r="LWR135" s="127"/>
      <c r="LWS135" s="127"/>
      <c r="LWT135" s="127"/>
      <c r="LWU135" s="127"/>
      <c r="LWV135" s="127"/>
      <c r="LWW135" s="127"/>
      <c r="LWX135" s="127"/>
      <c r="LWY135" s="127"/>
      <c r="LWZ135" s="127"/>
      <c r="LXA135" s="127"/>
      <c r="LXB135" s="127"/>
      <c r="LXC135" s="127"/>
      <c r="LXD135" s="127"/>
      <c r="LXE135" s="127"/>
      <c r="LXF135" s="127"/>
      <c r="LXG135" s="127"/>
      <c r="LXH135" s="127"/>
      <c r="LXI135" s="127"/>
      <c r="LXJ135" s="127"/>
      <c r="LXK135" s="127"/>
      <c r="LXL135" s="127"/>
      <c r="LXM135" s="127"/>
      <c r="LXN135" s="127"/>
      <c r="LXO135" s="127"/>
      <c r="LXP135" s="127"/>
      <c r="LXQ135" s="127"/>
      <c r="LXR135" s="127"/>
      <c r="LXS135" s="127"/>
      <c r="LXT135" s="127"/>
      <c r="LXU135" s="127"/>
      <c r="LXV135" s="127"/>
      <c r="LXW135" s="127"/>
      <c r="LXX135" s="127"/>
      <c r="LXY135" s="127"/>
      <c r="LXZ135" s="127"/>
      <c r="LYA135" s="127"/>
      <c r="LYB135" s="127"/>
      <c r="LYC135" s="127"/>
      <c r="LYD135" s="127"/>
      <c r="LYE135" s="127"/>
      <c r="LYF135" s="127"/>
      <c r="LYG135" s="127"/>
      <c r="LYH135" s="127"/>
      <c r="LYI135" s="127"/>
      <c r="LYJ135" s="127"/>
      <c r="LYK135" s="127"/>
      <c r="LYL135" s="127"/>
      <c r="LYM135" s="127"/>
      <c r="LYN135" s="127"/>
      <c r="LYO135" s="127"/>
      <c r="LYP135" s="127"/>
      <c r="LYQ135" s="127"/>
      <c r="LYR135" s="127"/>
      <c r="LYS135" s="127"/>
      <c r="LYT135" s="127"/>
      <c r="LYU135" s="127"/>
      <c r="LYV135" s="127"/>
      <c r="LYW135" s="127"/>
      <c r="LYX135" s="127"/>
      <c r="LYY135" s="127"/>
      <c r="LYZ135" s="127"/>
      <c r="LZA135" s="127"/>
      <c r="LZB135" s="127"/>
      <c r="LZC135" s="127"/>
      <c r="LZD135" s="127"/>
      <c r="LZE135" s="127"/>
      <c r="LZF135" s="127"/>
      <c r="LZG135" s="127"/>
      <c r="LZH135" s="127"/>
      <c r="LZI135" s="127"/>
      <c r="LZJ135" s="127"/>
      <c r="LZK135" s="127"/>
      <c r="LZL135" s="127"/>
      <c r="LZM135" s="127"/>
      <c r="LZN135" s="127"/>
      <c r="LZO135" s="127"/>
      <c r="LZP135" s="127"/>
      <c r="LZQ135" s="127"/>
      <c r="LZR135" s="127"/>
      <c r="LZS135" s="127"/>
      <c r="LZT135" s="127"/>
      <c r="LZU135" s="127"/>
      <c r="LZV135" s="127"/>
      <c r="LZW135" s="127"/>
      <c r="LZX135" s="127"/>
      <c r="LZY135" s="127"/>
      <c r="LZZ135" s="127"/>
      <c r="MAA135" s="127"/>
      <c r="MAB135" s="127"/>
      <c r="MAC135" s="127"/>
      <c r="MAD135" s="127"/>
      <c r="MAE135" s="127"/>
      <c r="MAF135" s="127"/>
      <c r="MAG135" s="127"/>
      <c r="MAH135" s="127"/>
      <c r="MAI135" s="127"/>
      <c r="MAJ135" s="127"/>
      <c r="MAK135" s="127"/>
      <c r="MAL135" s="127"/>
      <c r="MAM135" s="127"/>
      <c r="MAN135" s="127"/>
      <c r="MAO135" s="127"/>
      <c r="MAP135" s="127"/>
      <c r="MAQ135" s="127"/>
      <c r="MAR135" s="127"/>
      <c r="MAS135" s="127"/>
      <c r="MAT135" s="127"/>
      <c r="MAU135" s="127"/>
      <c r="MAV135" s="127"/>
      <c r="MAW135" s="127"/>
      <c r="MAX135" s="127"/>
      <c r="MAY135" s="127"/>
      <c r="MAZ135" s="127"/>
      <c r="MBA135" s="127"/>
      <c r="MBB135" s="127"/>
      <c r="MBC135" s="127"/>
      <c r="MBD135" s="127"/>
      <c r="MBE135" s="127"/>
      <c r="MBF135" s="127"/>
      <c r="MBG135" s="127"/>
      <c r="MBH135" s="127"/>
      <c r="MBI135" s="127"/>
      <c r="MBJ135" s="127"/>
      <c r="MBK135" s="127"/>
      <c r="MBL135" s="127"/>
      <c r="MBM135" s="127"/>
      <c r="MBN135" s="127"/>
      <c r="MBO135" s="127"/>
      <c r="MBP135" s="127"/>
      <c r="MBQ135" s="127"/>
      <c r="MBR135" s="127"/>
      <c r="MBS135" s="127"/>
      <c r="MBT135" s="127"/>
      <c r="MBU135" s="127"/>
      <c r="MBV135" s="127"/>
      <c r="MBW135" s="127"/>
      <c r="MBX135" s="127"/>
      <c r="MBY135" s="127"/>
      <c r="MBZ135" s="127"/>
      <c r="MCA135" s="127"/>
      <c r="MCB135" s="127"/>
      <c r="MCC135" s="127"/>
      <c r="MCD135" s="127"/>
      <c r="MCE135" s="127"/>
      <c r="MCF135" s="127"/>
      <c r="MCG135" s="127"/>
      <c r="MCH135" s="127"/>
      <c r="MCI135" s="127"/>
      <c r="MCJ135" s="127"/>
      <c r="MCK135" s="127"/>
      <c r="MCL135" s="127"/>
      <c r="MCM135" s="127"/>
      <c r="MCN135" s="127"/>
      <c r="MCO135" s="127"/>
      <c r="MCP135" s="127"/>
      <c r="MCQ135" s="127"/>
      <c r="MCR135" s="127"/>
      <c r="MCS135" s="127"/>
      <c r="MCT135" s="127"/>
      <c r="MCU135" s="127"/>
      <c r="MCV135" s="127"/>
      <c r="MCW135" s="127"/>
      <c r="MCX135" s="127"/>
      <c r="MCY135" s="127"/>
      <c r="MCZ135" s="127"/>
      <c r="MDA135" s="127"/>
      <c r="MDB135" s="127"/>
      <c r="MDC135" s="127"/>
      <c r="MDD135" s="127"/>
      <c r="MDE135" s="127"/>
      <c r="MDF135" s="127"/>
      <c r="MDG135" s="127"/>
      <c r="MDH135" s="127"/>
      <c r="MDI135" s="127"/>
      <c r="MDJ135" s="127"/>
      <c r="MDK135" s="127"/>
      <c r="MDL135" s="127"/>
      <c r="MDM135" s="127"/>
      <c r="MDN135" s="127"/>
      <c r="MDO135" s="127"/>
      <c r="MDP135" s="127"/>
      <c r="MDQ135" s="127"/>
      <c r="MDR135" s="127"/>
      <c r="MDS135" s="127"/>
      <c r="MDT135" s="127"/>
      <c r="MDU135" s="127"/>
      <c r="MDV135" s="127"/>
      <c r="MDW135" s="127"/>
      <c r="MDX135" s="127"/>
      <c r="MDY135" s="127"/>
      <c r="MDZ135" s="127"/>
      <c r="MEA135" s="127"/>
      <c r="MEB135" s="127"/>
      <c r="MEC135" s="127"/>
      <c r="MED135" s="127"/>
      <c r="MEE135" s="127"/>
      <c r="MEF135" s="127"/>
      <c r="MEG135" s="127"/>
      <c r="MEH135" s="127"/>
      <c r="MEI135" s="127"/>
      <c r="MEJ135" s="127"/>
      <c r="MEK135" s="127"/>
      <c r="MEL135" s="127"/>
      <c r="MEM135" s="127"/>
      <c r="MEN135" s="127"/>
      <c r="MEO135" s="127"/>
      <c r="MEP135" s="127"/>
      <c r="MEQ135" s="127"/>
      <c r="MER135" s="127"/>
      <c r="MES135" s="127"/>
      <c r="MET135" s="127"/>
      <c r="MEU135" s="127"/>
      <c r="MEV135" s="127"/>
      <c r="MEW135" s="127"/>
      <c r="MEX135" s="127"/>
      <c r="MEY135" s="127"/>
      <c r="MEZ135" s="127"/>
      <c r="MFA135" s="127"/>
      <c r="MFB135" s="127"/>
      <c r="MFC135" s="127"/>
      <c r="MFD135" s="127"/>
      <c r="MFE135" s="127"/>
      <c r="MFF135" s="127"/>
      <c r="MFG135" s="127"/>
      <c r="MFH135" s="127"/>
      <c r="MFI135" s="127"/>
      <c r="MFJ135" s="127"/>
      <c r="MFK135" s="127"/>
      <c r="MFL135" s="127"/>
      <c r="MFM135" s="127"/>
      <c r="MFN135" s="127"/>
      <c r="MFO135" s="127"/>
      <c r="MFP135" s="127"/>
      <c r="MFQ135" s="127"/>
      <c r="MFR135" s="127"/>
      <c r="MFS135" s="127"/>
      <c r="MFT135" s="127"/>
      <c r="MFU135" s="127"/>
      <c r="MFV135" s="127"/>
      <c r="MFW135" s="127"/>
      <c r="MFX135" s="127"/>
      <c r="MFY135" s="127"/>
      <c r="MFZ135" s="127"/>
      <c r="MGA135" s="127"/>
      <c r="MGB135" s="127"/>
      <c r="MGC135" s="127"/>
      <c r="MGD135" s="127"/>
      <c r="MGE135" s="127"/>
      <c r="MGF135" s="127"/>
      <c r="MGG135" s="127"/>
      <c r="MGH135" s="127"/>
      <c r="MGI135" s="127"/>
      <c r="MGJ135" s="127"/>
      <c r="MGK135" s="127"/>
      <c r="MGL135" s="127"/>
      <c r="MGM135" s="127"/>
      <c r="MGN135" s="127"/>
      <c r="MGO135" s="127"/>
      <c r="MGP135" s="127"/>
      <c r="MGQ135" s="127"/>
      <c r="MGR135" s="127"/>
      <c r="MGS135" s="127"/>
      <c r="MGT135" s="127"/>
      <c r="MGU135" s="127"/>
      <c r="MGV135" s="127"/>
      <c r="MGW135" s="127"/>
      <c r="MGX135" s="127"/>
      <c r="MGY135" s="127"/>
      <c r="MGZ135" s="127"/>
      <c r="MHA135" s="127"/>
      <c r="MHB135" s="127"/>
      <c r="MHC135" s="127"/>
      <c r="MHD135" s="127"/>
      <c r="MHE135" s="127"/>
      <c r="MHF135" s="127"/>
      <c r="MHG135" s="127"/>
      <c r="MHH135" s="127"/>
      <c r="MHI135" s="127"/>
      <c r="MHJ135" s="127"/>
      <c r="MHK135" s="127"/>
      <c r="MHL135" s="127"/>
      <c r="MHM135" s="127"/>
      <c r="MHN135" s="127"/>
      <c r="MHO135" s="127"/>
      <c r="MHP135" s="127"/>
      <c r="MHQ135" s="127"/>
      <c r="MHR135" s="127"/>
      <c r="MHS135" s="127"/>
      <c r="MHT135" s="127"/>
      <c r="MHU135" s="127"/>
      <c r="MHV135" s="127"/>
      <c r="MHW135" s="127"/>
      <c r="MHX135" s="127"/>
      <c r="MHY135" s="127"/>
      <c r="MHZ135" s="127"/>
      <c r="MIA135" s="127"/>
      <c r="MIB135" s="127"/>
      <c r="MIC135" s="127"/>
      <c r="MID135" s="127"/>
      <c r="MIE135" s="127"/>
      <c r="MIF135" s="127"/>
      <c r="MIG135" s="127"/>
      <c r="MIH135" s="127"/>
      <c r="MII135" s="127"/>
      <c r="MIJ135" s="127"/>
      <c r="MIK135" s="127"/>
      <c r="MIL135" s="127"/>
      <c r="MIM135" s="127"/>
      <c r="MIN135" s="127"/>
      <c r="MIO135" s="127"/>
      <c r="MIP135" s="127"/>
      <c r="MIQ135" s="127"/>
      <c r="MIR135" s="127"/>
      <c r="MIS135" s="127"/>
      <c r="MIT135" s="127"/>
      <c r="MIU135" s="127"/>
      <c r="MIV135" s="127"/>
      <c r="MIW135" s="127"/>
      <c r="MIX135" s="127"/>
      <c r="MIY135" s="127"/>
      <c r="MIZ135" s="127"/>
      <c r="MJA135" s="127"/>
      <c r="MJB135" s="127"/>
      <c r="MJC135" s="127"/>
      <c r="MJD135" s="127"/>
      <c r="MJE135" s="127"/>
      <c r="MJF135" s="127"/>
      <c r="MJG135" s="127"/>
      <c r="MJH135" s="127"/>
      <c r="MJI135" s="127"/>
      <c r="MJJ135" s="127"/>
      <c r="MJK135" s="127"/>
      <c r="MJL135" s="127"/>
      <c r="MJM135" s="127"/>
      <c r="MJN135" s="127"/>
      <c r="MJO135" s="127"/>
      <c r="MJP135" s="127"/>
      <c r="MJQ135" s="127"/>
      <c r="MJR135" s="127"/>
      <c r="MJS135" s="127"/>
      <c r="MJT135" s="127"/>
      <c r="MJU135" s="127"/>
      <c r="MJV135" s="127"/>
      <c r="MJW135" s="127"/>
      <c r="MJX135" s="127"/>
      <c r="MJY135" s="127"/>
      <c r="MJZ135" s="127"/>
      <c r="MKA135" s="127"/>
      <c r="MKB135" s="127"/>
      <c r="MKC135" s="127"/>
      <c r="MKD135" s="127"/>
      <c r="MKE135" s="127"/>
      <c r="MKF135" s="127"/>
      <c r="MKG135" s="127"/>
      <c r="MKH135" s="127"/>
      <c r="MKI135" s="127"/>
      <c r="MKJ135" s="127"/>
      <c r="MKK135" s="127"/>
      <c r="MKL135" s="127"/>
      <c r="MKM135" s="127"/>
      <c r="MKN135" s="127"/>
      <c r="MKO135" s="127"/>
      <c r="MKP135" s="127"/>
      <c r="MKQ135" s="127"/>
      <c r="MKR135" s="127"/>
      <c r="MKS135" s="127"/>
      <c r="MKT135" s="127"/>
      <c r="MKU135" s="127"/>
      <c r="MKV135" s="127"/>
      <c r="MKW135" s="127"/>
      <c r="MKX135" s="127"/>
      <c r="MKY135" s="127"/>
      <c r="MKZ135" s="127"/>
      <c r="MLA135" s="127"/>
      <c r="MLB135" s="127"/>
      <c r="MLC135" s="127"/>
      <c r="MLD135" s="127"/>
      <c r="MLE135" s="127"/>
      <c r="MLF135" s="127"/>
      <c r="MLG135" s="127"/>
      <c r="MLH135" s="127"/>
      <c r="MLI135" s="127"/>
      <c r="MLJ135" s="127"/>
      <c r="MLK135" s="127"/>
      <c r="MLL135" s="127"/>
      <c r="MLM135" s="127"/>
      <c r="MLN135" s="127"/>
      <c r="MLO135" s="127"/>
      <c r="MLP135" s="127"/>
      <c r="MLQ135" s="127"/>
      <c r="MLR135" s="127"/>
      <c r="MLS135" s="127"/>
      <c r="MLT135" s="127"/>
      <c r="MLU135" s="127"/>
      <c r="MLV135" s="127"/>
      <c r="MLW135" s="127"/>
      <c r="MLX135" s="127"/>
      <c r="MLY135" s="127"/>
      <c r="MLZ135" s="127"/>
      <c r="MMA135" s="127"/>
      <c r="MMB135" s="127"/>
      <c r="MMC135" s="127"/>
      <c r="MMD135" s="127"/>
      <c r="MME135" s="127"/>
      <c r="MMF135" s="127"/>
      <c r="MMG135" s="127"/>
      <c r="MMH135" s="127"/>
      <c r="MMI135" s="127"/>
      <c r="MMJ135" s="127"/>
      <c r="MMK135" s="127"/>
      <c r="MML135" s="127"/>
      <c r="MMM135" s="127"/>
      <c r="MMN135" s="127"/>
      <c r="MMO135" s="127"/>
      <c r="MMP135" s="127"/>
      <c r="MMQ135" s="127"/>
      <c r="MMR135" s="127"/>
      <c r="MMS135" s="127"/>
      <c r="MMT135" s="127"/>
      <c r="MMU135" s="127"/>
      <c r="MMV135" s="127"/>
      <c r="MMW135" s="127"/>
      <c r="MMX135" s="127"/>
      <c r="MMY135" s="127"/>
      <c r="MMZ135" s="127"/>
      <c r="MNA135" s="127"/>
      <c r="MNB135" s="127"/>
      <c r="MNC135" s="127"/>
      <c r="MND135" s="127"/>
      <c r="MNE135" s="127"/>
      <c r="MNF135" s="127"/>
      <c r="MNG135" s="127"/>
      <c r="MNH135" s="127"/>
      <c r="MNI135" s="127"/>
      <c r="MNJ135" s="127"/>
      <c r="MNK135" s="127"/>
      <c r="MNL135" s="127"/>
      <c r="MNM135" s="127"/>
      <c r="MNN135" s="127"/>
      <c r="MNO135" s="127"/>
      <c r="MNP135" s="127"/>
      <c r="MNQ135" s="127"/>
      <c r="MNR135" s="127"/>
      <c r="MNS135" s="127"/>
      <c r="MNT135" s="127"/>
      <c r="MNU135" s="127"/>
      <c r="MNV135" s="127"/>
      <c r="MNW135" s="127"/>
      <c r="MNX135" s="127"/>
      <c r="MNY135" s="127"/>
      <c r="MNZ135" s="127"/>
      <c r="MOA135" s="127"/>
      <c r="MOB135" s="127"/>
      <c r="MOC135" s="127"/>
      <c r="MOD135" s="127"/>
      <c r="MOE135" s="127"/>
      <c r="MOF135" s="127"/>
      <c r="MOG135" s="127"/>
      <c r="MOH135" s="127"/>
      <c r="MOI135" s="127"/>
      <c r="MOJ135" s="127"/>
      <c r="MOK135" s="127"/>
      <c r="MOL135" s="127"/>
      <c r="MOM135" s="127"/>
      <c r="MON135" s="127"/>
      <c r="MOO135" s="127"/>
      <c r="MOP135" s="127"/>
      <c r="MOQ135" s="127"/>
      <c r="MOR135" s="127"/>
      <c r="MOS135" s="127"/>
      <c r="MOT135" s="127"/>
      <c r="MOU135" s="127"/>
      <c r="MOV135" s="127"/>
      <c r="MOW135" s="127"/>
      <c r="MOX135" s="127"/>
      <c r="MOY135" s="127"/>
      <c r="MOZ135" s="127"/>
      <c r="MPA135" s="127"/>
      <c r="MPB135" s="127"/>
      <c r="MPC135" s="127"/>
      <c r="MPD135" s="127"/>
      <c r="MPE135" s="127"/>
      <c r="MPF135" s="127"/>
      <c r="MPG135" s="127"/>
      <c r="MPH135" s="127"/>
      <c r="MPI135" s="127"/>
      <c r="MPJ135" s="127"/>
      <c r="MPK135" s="127"/>
      <c r="MPL135" s="127"/>
      <c r="MPM135" s="127"/>
      <c r="MPN135" s="127"/>
      <c r="MPO135" s="127"/>
      <c r="MPP135" s="127"/>
      <c r="MPQ135" s="127"/>
      <c r="MPR135" s="127"/>
      <c r="MPS135" s="127"/>
      <c r="MPT135" s="127"/>
      <c r="MPU135" s="127"/>
      <c r="MPV135" s="127"/>
      <c r="MPW135" s="127"/>
      <c r="MPX135" s="127"/>
      <c r="MPY135" s="127"/>
      <c r="MPZ135" s="127"/>
      <c r="MQA135" s="127"/>
      <c r="MQB135" s="127"/>
      <c r="MQC135" s="127"/>
      <c r="MQD135" s="127"/>
      <c r="MQE135" s="127"/>
      <c r="MQF135" s="127"/>
      <c r="MQG135" s="127"/>
      <c r="MQH135" s="127"/>
      <c r="MQI135" s="127"/>
      <c r="MQJ135" s="127"/>
      <c r="MQK135" s="127"/>
      <c r="MQL135" s="127"/>
      <c r="MQM135" s="127"/>
      <c r="MQN135" s="127"/>
      <c r="MQO135" s="127"/>
      <c r="MQP135" s="127"/>
      <c r="MQQ135" s="127"/>
      <c r="MQR135" s="127"/>
      <c r="MQS135" s="127"/>
      <c r="MQT135" s="127"/>
      <c r="MQU135" s="127"/>
      <c r="MQV135" s="127"/>
      <c r="MQW135" s="127"/>
      <c r="MQX135" s="127"/>
      <c r="MQY135" s="127"/>
      <c r="MQZ135" s="127"/>
      <c r="MRA135" s="127"/>
      <c r="MRB135" s="127"/>
      <c r="MRC135" s="127"/>
      <c r="MRD135" s="127"/>
      <c r="MRE135" s="127"/>
      <c r="MRF135" s="127"/>
      <c r="MRG135" s="127"/>
      <c r="MRH135" s="127"/>
      <c r="MRI135" s="127"/>
      <c r="MRJ135" s="127"/>
      <c r="MRK135" s="127"/>
      <c r="MRL135" s="127"/>
      <c r="MRM135" s="127"/>
      <c r="MRN135" s="127"/>
      <c r="MRO135" s="127"/>
      <c r="MRP135" s="127"/>
      <c r="MRQ135" s="127"/>
      <c r="MRR135" s="127"/>
      <c r="MRS135" s="127"/>
      <c r="MRT135" s="127"/>
      <c r="MRU135" s="127"/>
      <c r="MRV135" s="127"/>
      <c r="MRW135" s="127"/>
      <c r="MRX135" s="127"/>
      <c r="MRY135" s="127"/>
      <c r="MRZ135" s="127"/>
      <c r="MSA135" s="127"/>
      <c r="MSB135" s="127"/>
      <c r="MSC135" s="127"/>
      <c r="MSD135" s="127"/>
      <c r="MSE135" s="127"/>
      <c r="MSF135" s="127"/>
      <c r="MSG135" s="127"/>
      <c r="MSH135" s="127"/>
      <c r="MSI135" s="127"/>
      <c r="MSJ135" s="127"/>
      <c r="MSK135" s="127"/>
      <c r="MSL135" s="127"/>
      <c r="MSM135" s="127"/>
      <c r="MSN135" s="127"/>
      <c r="MSO135" s="127"/>
      <c r="MSP135" s="127"/>
      <c r="MSQ135" s="127"/>
      <c r="MSR135" s="127"/>
      <c r="MSS135" s="127"/>
      <c r="MST135" s="127"/>
      <c r="MSU135" s="127"/>
      <c r="MSV135" s="127"/>
      <c r="MSW135" s="127"/>
      <c r="MSX135" s="127"/>
      <c r="MSY135" s="127"/>
      <c r="MSZ135" s="127"/>
      <c r="MTA135" s="127"/>
      <c r="MTB135" s="127"/>
      <c r="MTC135" s="127"/>
      <c r="MTD135" s="127"/>
      <c r="MTE135" s="127"/>
      <c r="MTF135" s="127"/>
      <c r="MTG135" s="127"/>
      <c r="MTH135" s="127"/>
      <c r="MTI135" s="127"/>
      <c r="MTJ135" s="127"/>
      <c r="MTK135" s="127"/>
      <c r="MTL135" s="127"/>
      <c r="MTM135" s="127"/>
      <c r="MTN135" s="127"/>
      <c r="MTO135" s="127"/>
      <c r="MTP135" s="127"/>
      <c r="MTQ135" s="127"/>
      <c r="MTR135" s="127"/>
      <c r="MTS135" s="127"/>
      <c r="MTT135" s="127"/>
      <c r="MTU135" s="127"/>
      <c r="MTV135" s="127"/>
      <c r="MTW135" s="127"/>
      <c r="MTX135" s="127"/>
      <c r="MTY135" s="127"/>
      <c r="MTZ135" s="127"/>
      <c r="MUA135" s="127"/>
      <c r="MUB135" s="127"/>
      <c r="MUC135" s="127"/>
      <c r="MUD135" s="127"/>
      <c r="MUE135" s="127"/>
      <c r="MUF135" s="127"/>
      <c r="MUG135" s="127"/>
      <c r="MUH135" s="127"/>
      <c r="MUI135" s="127"/>
      <c r="MUJ135" s="127"/>
      <c r="MUK135" s="127"/>
      <c r="MUL135" s="127"/>
      <c r="MUM135" s="127"/>
      <c r="MUN135" s="127"/>
      <c r="MUO135" s="127"/>
      <c r="MUP135" s="127"/>
      <c r="MUQ135" s="127"/>
      <c r="MUR135" s="127"/>
      <c r="MUS135" s="127"/>
      <c r="MUT135" s="127"/>
      <c r="MUU135" s="127"/>
      <c r="MUV135" s="127"/>
      <c r="MUW135" s="127"/>
      <c r="MUX135" s="127"/>
      <c r="MUY135" s="127"/>
      <c r="MUZ135" s="127"/>
      <c r="MVA135" s="127"/>
      <c r="MVB135" s="127"/>
      <c r="MVC135" s="127"/>
      <c r="MVD135" s="127"/>
      <c r="MVE135" s="127"/>
      <c r="MVF135" s="127"/>
      <c r="MVG135" s="127"/>
      <c r="MVH135" s="127"/>
      <c r="MVI135" s="127"/>
      <c r="MVJ135" s="127"/>
      <c r="MVK135" s="127"/>
      <c r="MVL135" s="127"/>
      <c r="MVM135" s="127"/>
      <c r="MVN135" s="127"/>
      <c r="MVO135" s="127"/>
      <c r="MVP135" s="127"/>
      <c r="MVQ135" s="127"/>
      <c r="MVR135" s="127"/>
      <c r="MVS135" s="127"/>
      <c r="MVT135" s="127"/>
      <c r="MVU135" s="127"/>
      <c r="MVV135" s="127"/>
      <c r="MVW135" s="127"/>
      <c r="MVX135" s="127"/>
      <c r="MVY135" s="127"/>
      <c r="MVZ135" s="127"/>
      <c r="MWA135" s="127"/>
      <c r="MWB135" s="127"/>
      <c r="MWC135" s="127"/>
      <c r="MWD135" s="127"/>
      <c r="MWE135" s="127"/>
      <c r="MWF135" s="127"/>
      <c r="MWG135" s="127"/>
      <c r="MWH135" s="127"/>
      <c r="MWI135" s="127"/>
      <c r="MWJ135" s="127"/>
      <c r="MWK135" s="127"/>
      <c r="MWL135" s="127"/>
      <c r="MWM135" s="127"/>
      <c r="MWN135" s="127"/>
      <c r="MWO135" s="127"/>
      <c r="MWP135" s="127"/>
      <c r="MWQ135" s="127"/>
      <c r="MWR135" s="127"/>
      <c r="MWS135" s="127"/>
      <c r="MWT135" s="127"/>
      <c r="MWU135" s="127"/>
      <c r="MWV135" s="127"/>
      <c r="MWW135" s="127"/>
      <c r="MWX135" s="127"/>
      <c r="MWY135" s="127"/>
      <c r="MWZ135" s="127"/>
      <c r="MXA135" s="127"/>
      <c r="MXB135" s="127"/>
      <c r="MXC135" s="127"/>
      <c r="MXD135" s="127"/>
      <c r="MXE135" s="127"/>
      <c r="MXF135" s="127"/>
      <c r="MXG135" s="127"/>
      <c r="MXH135" s="127"/>
      <c r="MXI135" s="127"/>
      <c r="MXJ135" s="127"/>
      <c r="MXK135" s="127"/>
      <c r="MXL135" s="127"/>
      <c r="MXM135" s="127"/>
      <c r="MXN135" s="127"/>
      <c r="MXO135" s="127"/>
      <c r="MXP135" s="127"/>
      <c r="MXQ135" s="127"/>
      <c r="MXR135" s="127"/>
      <c r="MXS135" s="127"/>
      <c r="MXT135" s="127"/>
      <c r="MXU135" s="127"/>
      <c r="MXV135" s="127"/>
      <c r="MXW135" s="127"/>
      <c r="MXX135" s="127"/>
      <c r="MXY135" s="127"/>
      <c r="MXZ135" s="127"/>
      <c r="MYA135" s="127"/>
      <c r="MYB135" s="127"/>
      <c r="MYC135" s="127"/>
      <c r="MYD135" s="127"/>
      <c r="MYE135" s="127"/>
      <c r="MYF135" s="127"/>
      <c r="MYG135" s="127"/>
      <c r="MYH135" s="127"/>
      <c r="MYI135" s="127"/>
      <c r="MYJ135" s="127"/>
      <c r="MYK135" s="127"/>
      <c r="MYL135" s="127"/>
      <c r="MYM135" s="127"/>
      <c r="MYN135" s="127"/>
      <c r="MYO135" s="127"/>
      <c r="MYP135" s="127"/>
      <c r="MYQ135" s="127"/>
      <c r="MYR135" s="127"/>
      <c r="MYS135" s="127"/>
      <c r="MYT135" s="127"/>
      <c r="MYU135" s="127"/>
      <c r="MYV135" s="127"/>
      <c r="MYW135" s="127"/>
      <c r="MYX135" s="127"/>
      <c r="MYY135" s="127"/>
      <c r="MYZ135" s="127"/>
      <c r="MZA135" s="127"/>
      <c r="MZB135" s="127"/>
      <c r="MZC135" s="127"/>
      <c r="MZD135" s="127"/>
      <c r="MZE135" s="127"/>
      <c r="MZF135" s="127"/>
      <c r="MZG135" s="127"/>
      <c r="MZH135" s="127"/>
      <c r="MZI135" s="127"/>
      <c r="MZJ135" s="127"/>
      <c r="MZK135" s="127"/>
      <c r="MZL135" s="127"/>
      <c r="MZM135" s="127"/>
      <c r="MZN135" s="127"/>
      <c r="MZO135" s="127"/>
      <c r="MZP135" s="127"/>
      <c r="MZQ135" s="127"/>
      <c r="MZR135" s="127"/>
      <c r="MZS135" s="127"/>
      <c r="MZT135" s="127"/>
      <c r="MZU135" s="127"/>
      <c r="MZV135" s="127"/>
      <c r="MZW135" s="127"/>
      <c r="MZX135" s="127"/>
      <c r="MZY135" s="127"/>
      <c r="MZZ135" s="127"/>
      <c r="NAA135" s="127"/>
      <c r="NAB135" s="127"/>
      <c r="NAC135" s="127"/>
      <c r="NAD135" s="127"/>
      <c r="NAE135" s="127"/>
      <c r="NAF135" s="127"/>
      <c r="NAG135" s="127"/>
      <c r="NAH135" s="127"/>
      <c r="NAI135" s="127"/>
      <c r="NAJ135" s="127"/>
      <c r="NAK135" s="127"/>
      <c r="NAL135" s="127"/>
      <c r="NAM135" s="127"/>
      <c r="NAN135" s="127"/>
      <c r="NAO135" s="127"/>
      <c r="NAP135" s="127"/>
      <c r="NAQ135" s="127"/>
      <c r="NAR135" s="127"/>
      <c r="NAS135" s="127"/>
      <c r="NAT135" s="127"/>
      <c r="NAU135" s="127"/>
      <c r="NAV135" s="127"/>
      <c r="NAW135" s="127"/>
      <c r="NAX135" s="127"/>
      <c r="NAY135" s="127"/>
      <c r="NAZ135" s="127"/>
      <c r="NBA135" s="127"/>
      <c r="NBB135" s="127"/>
      <c r="NBC135" s="127"/>
      <c r="NBD135" s="127"/>
      <c r="NBE135" s="127"/>
      <c r="NBF135" s="127"/>
      <c r="NBG135" s="127"/>
      <c r="NBH135" s="127"/>
      <c r="NBI135" s="127"/>
      <c r="NBJ135" s="127"/>
      <c r="NBK135" s="127"/>
      <c r="NBL135" s="127"/>
      <c r="NBM135" s="127"/>
      <c r="NBN135" s="127"/>
      <c r="NBO135" s="127"/>
      <c r="NBP135" s="127"/>
      <c r="NBQ135" s="127"/>
      <c r="NBR135" s="127"/>
      <c r="NBS135" s="127"/>
      <c r="NBT135" s="127"/>
      <c r="NBU135" s="127"/>
      <c r="NBV135" s="127"/>
      <c r="NBW135" s="127"/>
      <c r="NBX135" s="127"/>
      <c r="NBY135" s="127"/>
      <c r="NBZ135" s="127"/>
      <c r="NCA135" s="127"/>
      <c r="NCB135" s="127"/>
      <c r="NCC135" s="127"/>
      <c r="NCD135" s="127"/>
      <c r="NCE135" s="127"/>
      <c r="NCF135" s="127"/>
      <c r="NCG135" s="127"/>
      <c r="NCH135" s="127"/>
      <c r="NCI135" s="127"/>
      <c r="NCJ135" s="127"/>
      <c r="NCK135" s="127"/>
      <c r="NCL135" s="127"/>
      <c r="NCM135" s="127"/>
      <c r="NCN135" s="127"/>
      <c r="NCO135" s="127"/>
      <c r="NCP135" s="127"/>
      <c r="NCQ135" s="127"/>
      <c r="NCR135" s="127"/>
      <c r="NCS135" s="127"/>
      <c r="NCT135" s="127"/>
      <c r="NCU135" s="127"/>
      <c r="NCV135" s="127"/>
      <c r="NCW135" s="127"/>
      <c r="NCX135" s="127"/>
      <c r="NCY135" s="127"/>
      <c r="NCZ135" s="127"/>
      <c r="NDA135" s="127"/>
      <c r="NDB135" s="127"/>
      <c r="NDC135" s="127"/>
      <c r="NDD135" s="127"/>
      <c r="NDE135" s="127"/>
      <c r="NDF135" s="127"/>
      <c r="NDG135" s="127"/>
      <c r="NDH135" s="127"/>
      <c r="NDI135" s="127"/>
      <c r="NDJ135" s="127"/>
      <c r="NDK135" s="127"/>
      <c r="NDL135" s="127"/>
      <c r="NDM135" s="127"/>
      <c r="NDN135" s="127"/>
      <c r="NDO135" s="127"/>
      <c r="NDP135" s="127"/>
      <c r="NDQ135" s="127"/>
      <c r="NDR135" s="127"/>
      <c r="NDS135" s="127"/>
      <c r="NDT135" s="127"/>
      <c r="NDU135" s="127"/>
      <c r="NDV135" s="127"/>
      <c r="NDW135" s="127"/>
      <c r="NDX135" s="127"/>
      <c r="NDY135" s="127"/>
      <c r="NDZ135" s="127"/>
      <c r="NEA135" s="127"/>
      <c r="NEB135" s="127"/>
      <c r="NEC135" s="127"/>
      <c r="NED135" s="127"/>
      <c r="NEE135" s="127"/>
      <c r="NEF135" s="127"/>
      <c r="NEG135" s="127"/>
      <c r="NEH135" s="127"/>
      <c r="NEI135" s="127"/>
      <c r="NEJ135" s="127"/>
      <c r="NEK135" s="127"/>
      <c r="NEL135" s="127"/>
      <c r="NEM135" s="127"/>
      <c r="NEN135" s="127"/>
      <c r="NEO135" s="127"/>
      <c r="NEP135" s="127"/>
      <c r="NEQ135" s="127"/>
      <c r="NER135" s="127"/>
      <c r="NES135" s="127"/>
      <c r="NET135" s="127"/>
      <c r="NEU135" s="127"/>
      <c r="NEV135" s="127"/>
      <c r="NEW135" s="127"/>
      <c r="NEX135" s="127"/>
      <c r="NEY135" s="127"/>
      <c r="NEZ135" s="127"/>
      <c r="NFA135" s="127"/>
      <c r="NFB135" s="127"/>
      <c r="NFC135" s="127"/>
      <c r="NFD135" s="127"/>
      <c r="NFE135" s="127"/>
      <c r="NFF135" s="127"/>
      <c r="NFG135" s="127"/>
      <c r="NFH135" s="127"/>
      <c r="NFI135" s="127"/>
      <c r="NFJ135" s="127"/>
      <c r="NFK135" s="127"/>
      <c r="NFL135" s="127"/>
      <c r="NFM135" s="127"/>
      <c r="NFN135" s="127"/>
      <c r="NFO135" s="127"/>
      <c r="NFP135" s="127"/>
      <c r="NFQ135" s="127"/>
      <c r="NFR135" s="127"/>
      <c r="NFS135" s="127"/>
      <c r="NFT135" s="127"/>
      <c r="NFU135" s="127"/>
      <c r="NFV135" s="127"/>
      <c r="NFW135" s="127"/>
      <c r="NFX135" s="127"/>
      <c r="NFY135" s="127"/>
      <c r="NFZ135" s="127"/>
      <c r="NGA135" s="127"/>
      <c r="NGB135" s="127"/>
      <c r="NGC135" s="127"/>
      <c r="NGD135" s="127"/>
      <c r="NGE135" s="127"/>
      <c r="NGF135" s="127"/>
      <c r="NGG135" s="127"/>
      <c r="NGH135" s="127"/>
      <c r="NGI135" s="127"/>
      <c r="NGJ135" s="127"/>
      <c r="NGK135" s="127"/>
      <c r="NGL135" s="127"/>
      <c r="NGM135" s="127"/>
      <c r="NGN135" s="127"/>
      <c r="NGO135" s="127"/>
      <c r="NGP135" s="127"/>
      <c r="NGQ135" s="127"/>
      <c r="NGR135" s="127"/>
      <c r="NGS135" s="127"/>
      <c r="NGT135" s="127"/>
      <c r="NGU135" s="127"/>
      <c r="NGV135" s="127"/>
      <c r="NGW135" s="127"/>
      <c r="NGX135" s="127"/>
      <c r="NGY135" s="127"/>
      <c r="NGZ135" s="127"/>
      <c r="NHA135" s="127"/>
      <c r="NHB135" s="127"/>
      <c r="NHC135" s="127"/>
      <c r="NHD135" s="127"/>
      <c r="NHE135" s="127"/>
      <c r="NHF135" s="127"/>
      <c r="NHG135" s="127"/>
      <c r="NHH135" s="127"/>
      <c r="NHI135" s="127"/>
      <c r="NHJ135" s="127"/>
      <c r="NHK135" s="127"/>
      <c r="NHL135" s="127"/>
      <c r="NHM135" s="127"/>
      <c r="NHN135" s="127"/>
      <c r="NHO135" s="127"/>
      <c r="NHP135" s="127"/>
      <c r="NHQ135" s="127"/>
      <c r="NHR135" s="127"/>
      <c r="NHS135" s="127"/>
      <c r="NHT135" s="127"/>
      <c r="NHU135" s="127"/>
      <c r="NHV135" s="127"/>
      <c r="NHW135" s="127"/>
      <c r="NHX135" s="127"/>
      <c r="NHY135" s="127"/>
      <c r="NHZ135" s="127"/>
      <c r="NIA135" s="127"/>
      <c r="NIB135" s="127"/>
      <c r="NIC135" s="127"/>
      <c r="NID135" s="127"/>
      <c r="NIE135" s="127"/>
      <c r="NIF135" s="127"/>
      <c r="NIG135" s="127"/>
      <c r="NIH135" s="127"/>
      <c r="NII135" s="127"/>
      <c r="NIJ135" s="127"/>
      <c r="NIK135" s="127"/>
      <c r="NIL135" s="127"/>
      <c r="NIM135" s="127"/>
      <c r="NIN135" s="127"/>
      <c r="NIO135" s="127"/>
      <c r="NIP135" s="127"/>
      <c r="NIQ135" s="127"/>
      <c r="NIR135" s="127"/>
      <c r="NIS135" s="127"/>
      <c r="NIT135" s="127"/>
      <c r="NIU135" s="127"/>
      <c r="NIV135" s="127"/>
      <c r="NIW135" s="127"/>
      <c r="NIX135" s="127"/>
      <c r="NIY135" s="127"/>
      <c r="NIZ135" s="127"/>
      <c r="NJA135" s="127"/>
      <c r="NJB135" s="127"/>
      <c r="NJC135" s="127"/>
      <c r="NJD135" s="127"/>
      <c r="NJE135" s="127"/>
      <c r="NJF135" s="127"/>
      <c r="NJG135" s="127"/>
      <c r="NJH135" s="127"/>
      <c r="NJI135" s="127"/>
      <c r="NJJ135" s="127"/>
      <c r="NJK135" s="127"/>
      <c r="NJL135" s="127"/>
      <c r="NJM135" s="127"/>
      <c r="NJN135" s="127"/>
      <c r="NJO135" s="127"/>
      <c r="NJP135" s="127"/>
      <c r="NJQ135" s="127"/>
      <c r="NJR135" s="127"/>
      <c r="NJS135" s="127"/>
      <c r="NJT135" s="127"/>
      <c r="NJU135" s="127"/>
      <c r="NJV135" s="127"/>
      <c r="NJW135" s="127"/>
      <c r="NJX135" s="127"/>
      <c r="NJY135" s="127"/>
      <c r="NJZ135" s="127"/>
      <c r="NKA135" s="127"/>
      <c r="NKB135" s="127"/>
      <c r="NKC135" s="127"/>
      <c r="NKD135" s="127"/>
      <c r="NKE135" s="127"/>
      <c r="NKF135" s="127"/>
      <c r="NKG135" s="127"/>
      <c r="NKH135" s="127"/>
      <c r="NKI135" s="127"/>
      <c r="NKJ135" s="127"/>
      <c r="NKK135" s="127"/>
      <c r="NKL135" s="127"/>
      <c r="NKM135" s="127"/>
      <c r="NKN135" s="127"/>
      <c r="NKO135" s="127"/>
      <c r="NKP135" s="127"/>
      <c r="NKQ135" s="127"/>
      <c r="NKR135" s="127"/>
      <c r="NKS135" s="127"/>
      <c r="NKT135" s="127"/>
      <c r="NKU135" s="127"/>
      <c r="NKV135" s="127"/>
      <c r="NKW135" s="127"/>
      <c r="NKX135" s="127"/>
      <c r="NKY135" s="127"/>
      <c r="NKZ135" s="127"/>
      <c r="NLA135" s="127"/>
      <c r="NLB135" s="127"/>
      <c r="NLC135" s="127"/>
      <c r="NLD135" s="127"/>
      <c r="NLE135" s="127"/>
      <c r="NLF135" s="127"/>
      <c r="NLG135" s="127"/>
      <c r="NLH135" s="127"/>
      <c r="NLI135" s="127"/>
      <c r="NLJ135" s="127"/>
      <c r="NLK135" s="127"/>
      <c r="NLL135" s="127"/>
      <c r="NLM135" s="127"/>
      <c r="NLN135" s="127"/>
      <c r="NLO135" s="127"/>
      <c r="NLP135" s="127"/>
      <c r="NLQ135" s="127"/>
      <c r="NLR135" s="127"/>
      <c r="NLS135" s="127"/>
      <c r="NLT135" s="127"/>
      <c r="NLU135" s="127"/>
      <c r="NLV135" s="127"/>
      <c r="NLW135" s="127"/>
      <c r="NLX135" s="127"/>
      <c r="NLY135" s="127"/>
      <c r="NLZ135" s="127"/>
      <c r="NMA135" s="127"/>
      <c r="NMB135" s="127"/>
      <c r="NMC135" s="127"/>
      <c r="NMD135" s="127"/>
      <c r="NME135" s="127"/>
      <c r="NMF135" s="127"/>
      <c r="NMG135" s="127"/>
      <c r="NMH135" s="127"/>
      <c r="NMI135" s="127"/>
      <c r="NMJ135" s="127"/>
      <c r="NMK135" s="127"/>
      <c r="NML135" s="127"/>
      <c r="NMM135" s="127"/>
      <c r="NMN135" s="127"/>
      <c r="NMO135" s="127"/>
      <c r="NMP135" s="127"/>
      <c r="NMQ135" s="127"/>
      <c r="NMR135" s="127"/>
      <c r="NMS135" s="127"/>
      <c r="NMT135" s="127"/>
      <c r="NMU135" s="127"/>
      <c r="NMV135" s="127"/>
      <c r="NMW135" s="127"/>
      <c r="NMX135" s="127"/>
      <c r="NMY135" s="127"/>
      <c r="NMZ135" s="127"/>
      <c r="NNA135" s="127"/>
      <c r="NNB135" s="127"/>
      <c r="NNC135" s="127"/>
      <c r="NND135" s="127"/>
      <c r="NNE135" s="127"/>
      <c r="NNF135" s="127"/>
      <c r="NNG135" s="127"/>
      <c r="NNH135" s="127"/>
      <c r="NNI135" s="127"/>
      <c r="NNJ135" s="127"/>
      <c r="NNK135" s="127"/>
      <c r="NNL135" s="127"/>
      <c r="NNM135" s="127"/>
      <c r="NNN135" s="127"/>
      <c r="NNO135" s="127"/>
      <c r="NNP135" s="127"/>
      <c r="NNQ135" s="127"/>
      <c r="NNR135" s="127"/>
      <c r="NNS135" s="127"/>
      <c r="NNT135" s="127"/>
      <c r="NNU135" s="127"/>
      <c r="NNV135" s="127"/>
      <c r="NNW135" s="127"/>
      <c r="NNX135" s="127"/>
      <c r="NNY135" s="127"/>
      <c r="NNZ135" s="127"/>
      <c r="NOA135" s="127"/>
      <c r="NOB135" s="127"/>
      <c r="NOC135" s="127"/>
      <c r="NOD135" s="127"/>
      <c r="NOE135" s="127"/>
      <c r="NOF135" s="127"/>
      <c r="NOG135" s="127"/>
      <c r="NOH135" s="127"/>
      <c r="NOI135" s="127"/>
      <c r="NOJ135" s="127"/>
      <c r="NOK135" s="127"/>
      <c r="NOL135" s="127"/>
      <c r="NOM135" s="127"/>
      <c r="NON135" s="127"/>
      <c r="NOO135" s="127"/>
      <c r="NOP135" s="127"/>
      <c r="NOQ135" s="127"/>
      <c r="NOR135" s="127"/>
      <c r="NOS135" s="127"/>
      <c r="NOT135" s="127"/>
      <c r="NOU135" s="127"/>
      <c r="NOV135" s="127"/>
      <c r="NOW135" s="127"/>
      <c r="NOX135" s="127"/>
      <c r="NOY135" s="127"/>
      <c r="NOZ135" s="127"/>
      <c r="NPA135" s="127"/>
      <c r="NPB135" s="127"/>
      <c r="NPC135" s="127"/>
      <c r="NPD135" s="127"/>
      <c r="NPE135" s="127"/>
      <c r="NPF135" s="127"/>
      <c r="NPG135" s="127"/>
      <c r="NPH135" s="127"/>
      <c r="NPI135" s="127"/>
      <c r="NPJ135" s="127"/>
      <c r="NPK135" s="127"/>
      <c r="NPL135" s="127"/>
      <c r="NPM135" s="127"/>
      <c r="NPN135" s="127"/>
      <c r="NPO135" s="127"/>
      <c r="NPP135" s="127"/>
      <c r="NPQ135" s="127"/>
      <c r="NPR135" s="127"/>
      <c r="NPS135" s="127"/>
      <c r="NPT135" s="127"/>
      <c r="NPU135" s="127"/>
      <c r="NPV135" s="127"/>
      <c r="NPW135" s="127"/>
      <c r="NPX135" s="127"/>
      <c r="NPY135" s="127"/>
      <c r="NPZ135" s="127"/>
      <c r="NQA135" s="127"/>
      <c r="NQB135" s="127"/>
      <c r="NQC135" s="127"/>
      <c r="NQD135" s="127"/>
      <c r="NQE135" s="127"/>
      <c r="NQF135" s="127"/>
      <c r="NQG135" s="127"/>
      <c r="NQH135" s="127"/>
      <c r="NQI135" s="127"/>
      <c r="NQJ135" s="127"/>
      <c r="NQK135" s="127"/>
      <c r="NQL135" s="127"/>
      <c r="NQM135" s="127"/>
      <c r="NQN135" s="127"/>
      <c r="NQO135" s="127"/>
      <c r="NQP135" s="127"/>
      <c r="NQQ135" s="127"/>
      <c r="NQR135" s="127"/>
      <c r="NQS135" s="127"/>
      <c r="NQT135" s="127"/>
      <c r="NQU135" s="127"/>
      <c r="NQV135" s="127"/>
      <c r="NQW135" s="127"/>
      <c r="NQX135" s="127"/>
      <c r="NQY135" s="127"/>
      <c r="NQZ135" s="127"/>
      <c r="NRA135" s="127"/>
      <c r="NRB135" s="127"/>
      <c r="NRC135" s="127"/>
      <c r="NRD135" s="127"/>
      <c r="NRE135" s="127"/>
      <c r="NRF135" s="127"/>
      <c r="NRG135" s="127"/>
      <c r="NRH135" s="127"/>
      <c r="NRI135" s="127"/>
      <c r="NRJ135" s="127"/>
      <c r="NRK135" s="127"/>
      <c r="NRL135" s="127"/>
      <c r="NRM135" s="127"/>
      <c r="NRN135" s="127"/>
      <c r="NRO135" s="127"/>
      <c r="NRP135" s="127"/>
      <c r="NRQ135" s="127"/>
      <c r="NRR135" s="127"/>
      <c r="NRS135" s="127"/>
      <c r="NRT135" s="127"/>
      <c r="NRU135" s="127"/>
      <c r="NRV135" s="127"/>
      <c r="NRW135" s="127"/>
      <c r="NRX135" s="127"/>
      <c r="NRY135" s="127"/>
      <c r="NRZ135" s="127"/>
      <c r="NSA135" s="127"/>
      <c r="NSB135" s="127"/>
      <c r="NSC135" s="127"/>
      <c r="NSD135" s="127"/>
      <c r="NSE135" s="127"/>
      <c r="NSF135" s="127"/>
      <c r="NSG135" s="127"/>
      <c r="NSH135" s="127"/>
      <c r="NSI135" s="127"/>
      <c r="NSJ135" s="127"/>
      <c r="NSK135" s="127"/>
      <c r="NSL135" s="127"/>
      <c r="NSM135" s="127"/>
      <c r="NSN135" s="127"/>
      <c r="NSO135" s="127"/>
      <c r="NSP135" s="127"/>
      <c r="NSQ135" s="127"/>
      <c r="NSR135" s="127"/>
      <c r="NSS135" s="127"/>
      <c r="NST135" s="127"/>
      <c r="NSU135" s="127"/>
      <c r="NSV135" s="127"/>
      <c r="NSW135" s="127"/>
      <c r="NSX135" s="127"/>
      <c r="NSY135" s="127"/>
      <c r="NSZ135" s="127"/>
      <c r="NTA135" s="127"/>
      <c r="NTB135" s="127"/>
      <c r="NTC135" s="127"/>
      <c r="NTD135" s="127"/>
      <c r="NTE135" s="127"/>
      <c r="NTF135" s="127"/>
      <c r="NTG135" s="127"/>
      <c r="NTH135" s="127"/>
      <c r="NTI135" s="127"/>
      <c r="NTJ135" s="127"/>
      <c r="NTK135" s="127"/>
      <c r="NTL135" s="127"/>
      <c r="NTM135" s="127"/>
      <c r="NTN135" s="127"/>
      <c r="NTO135" s="127"/>
      <c r="NTP135" s="127"/>
      <c r="NTQ135" s="127"/>
      <c r="NTR135" s="127"/>
      <c r="NTS135" s="127"/>
      <c r="NTT135" s="127"/>
      <c r="NTU135" s="127"/>
      <c r="NTV135" s="127"/>
      <c r="NTW135" s="127"/>
      <c r="NTX135" s="127"/>
      <c r="NTY135" s="127"/>
      <c r="NTZ135" s="127"/>
      <c r="NUA135" s="127"/>
      <c r="NUB135" s="127"/>
      <c r="NUC135" s="127"/>
      <c r="NUD135" s="127"/>
      <c r="NUE135" s="127"/>
      <c r="NUF135" s="127"/>
      <c r="NUG135" s="127"/>
      <c r="NUH135" s="127"/>
      <c r="NUI135" s="127"/>
      <c r="NUJ135" s="127"/>
      <c r="NUK135" s="127"/>
      <c r="NUL135" s="127"/>
      <c r="NUM135" s="127"/>
      <c r="NUN135" s="127"/>
      <c r="NUO135" s="127"/>
      <c r="NUP135" s="127"/>
      <c r="NUQ135" s="127"/>
      <c r="NUR135" s="127"/>
      <c r="NUS135" s="127"/>
      <c r="NUT135" s="127"/>
      <c r="NUU135" s="127"/>
      <c r="NUV135" s="127"/>
      <c r="NUW135" s="127"/>
      <c r="NUX135" s="127"/>
      <c r="NUY135" s="127"/>
      <c r="NUZ135" s="127"/>
      <c r="NVA135" s="127"/>
      <c r="NVB135" s="127"/>
      <c r="NVC135" s="127"/>
      <c r="NVD135" s="127"/>
      <c r="NVE135" s="127"/>
      <c r="NVF135" s="127"/>
      <c r="NVG135" s="127"/>
      <c r="NVH135" s="127"/>
      <c r="NVI135" s="127"/>
      <c r="NVJ135" s="127"/>
      <c r="NVK135" s="127"/>
      <c r="NVL135" s="127"/>
      <c r="NVM135" s="127"/>
      <c r="NVN135" s="127"/>
      <c r="NVO135" s="127"/>
      <c r="NVP135" s="127"/>
      <c r="NVQ135" s="127"/>
      <c r="NVR135" s="127"/>
      <c r="NVS135" s="127"/>
      <c r="NVT135" s="127"/>
      <c r="NVU135" s="127"/>
      <c r="NVV135" s="127"/>
      <c r="NVW135" s="127"/>
      <c r="NVX135" s="127"/>
      <c r="NVY135" s="127"/>
      <c r="NVZ135" s="127"/>
      <c r="NWA135" s="127"/>
      <c r="NWB135" s="127"/>
      <c r="NWC135" s="127"/>
      <c r="NWD135" s="127"/>
      <c r="NWE135" s="127"/>
      <c r="NWF135" s="127"/>
      <c r="NWG135" s="127"/>
      <c r="NWH135" s="127"/>
      <c r="NWI135" s="127"/>
      <c r="NWJ135" s="127"/>
      <c r="NWK135" s="127"/>
      <c r="NWL135" s="127"/>
      <c r="NWM135" s="127"/>
      <c r="NWN135" s="127"/>
      <c r="NWO135" s="127"/>
      <c r="NWP135" s="127"/>
      <c r="NWQ135" s="127"/>
      <c r="NWR135" s="127"/>
      <c r="NWS135" s="127"/>
      <c r="NWT135" s="127"/>
      <c r="NWU135" s="127"/>
      <c r="NWV135" s="127"/>
      <c r="NWW135" s="127"/>
      <c r="NWX135" s="127"/>
      <c r="NWY135" s="127"/>
      <c r="NWZ135" s="127"/>
      <c r="NXA135" s="127"/>
      <c r="NXB135" s="127"/>
      <c r="NXC135" s="127"/>
      <c r="NXD135" s="127"/>
      <c r="NXE135" s="127"/>
      <c r="NXF135" s="127"/>
      <c r="NXG135" s="127"/>
      <c r="NXH135" s="127"/>
      <c r="NXI135" s="127"/>
      <c r="NXJ135" s="127"/>
      <c r="NXK135" s="127"/>
      <c r="NXL135" s="127"/>
      <c r="NXM135" s="127"/>
      <c r="NXN135" s="127"/>
      <c r="NXO135" s="127"/>
      <c r="NXP135" s="127"/>
      <c r="NXQ135" s="127"/>
      <c r="NXR135" s="127"/>
      <c r="NXS135" s="127"/>
      <c r="NXT135" s="127"/>
      <c r="NXU135" s="127"/>
      <c r="NXV135" s="127"/>
      <c r="NXW135" s="127"/>
      <c r="NXX135" s="127"/>
      <c r="NXY135" s="127"/>
      <c r="NXZ135" s="127"/>
      <c r="NYA135" s="127"/>
      <c r="NYB135" s="127"/>
      <c r="NYC135" s="127"/>
      <c r="NYD135" s="127"/>
      <c r="NYE135" s="127"/>
      <c r="NYF135" s="127"/>
      <c r="NYG135" s="127"/>
      <c r="NYH135" s="127"/>
      <c r="NYI135" s="127"/>
      <c r="NYJ135" s="127"/>
      <c r="NYK135" s="127"/>
      <c r="NYL135" s="127"/>
      <c r="NYM135" s="127"/>
      <c r="NYN135" s="127"/>
      <c r="NYO135" s="127"/>
      <c r="NYP135" s="127"/>
      <c r="NYQ135" s="127"/>
      <c r="NYR135" s="127"/>
      <c r="NYS135" s="127"/>
      <c r="NYT135" s="127"/>
      <c r="NYU135" s="127"/>
      <c r="NYV135" s="127"/>
      <c r="NYW135" s="127"/>
      <c r="NYX135" s="127"/>
      <c r="NYY135" s="127"/>
      <c r="NYZ135" s="127"/>
      <c r="NZA135" s="127"/>
      <c r="NZB135" s="127"/>
      <c r="NZC135" s="127"/>
      <c r="NZD135" s="127"/>
      <c r="NZE135" s="127"/>
      <c r="NZF135" s="127"/>
      <c r="NZG135" s="127"/>
      <c r="NZH135" s="127"/>
      <c r="NZI135" s="127"/>
      <c r="NZJ135" s="127"/>
      <c r="NZK135" s="127"/>
      <c r="NZL135" s="127"/>
      <c r="NZM135" s="127"/>
      <c r="NZN135" s="127"/>
      <c r="NZO135" s="127"/>
      <c r="NZP135" s="127"/>
      <c r="NZQ135" s="127"/>
      <c r="NZR135" s="127"/>
      <c r="NZS135" s="127"/>
      <c r="NZT135" s="127"/>
      <c r="NZU135" s="127"/>
      <c r="NZV135" s="127"/>
      <c r="NZW135" s="127"/>
      <c r="NZX135" s="127"/>
      <c r="NZY135" s="127"/>
      <c r="NZZ135" s="127"/>
      <c r="OAA135" s="127"/>
      <c r="OAB135" s="127"/>
      <c r="OAC135" s="127"/>
      <c r="OAD135" s="127"/>
      <c r="OAE135" s="127"/>
      <c r="OAF135" s="127"/>
      <c r="OAG135" s="127"/>
      <c r="OAH135" s="127"/>
      <c r="OAI135" s="127"/>
      <c r="OAJ135" s="127"/>
      <c r="OAK135" s="127"/>
      <c r="OAL135" s="127"/>
      <c r="OAM135" s="127"/>
      <c r="OAN135" s="127"/>
      <c r="OAO135" s="127"/>
      <c r="OAP135" s="127"/>
      <c r="OAQ135" s="127"/>
      <c r="OAR135" s="127"/>
      <c r="OAS135" s="127"/>
      <c r="OAT135" s="127"/>
      <c r="OAU135" s="127"/>
      <c r="OAV135" s="127"/>
      <c r="OAW135" s="127"/>
      <c r="OAX135" s="127"/>
      <c r="OAY135" s="127"/>
      <c r="OAZ135" s="127"/>
      <c r="OBA135" s="127"/>
      <c r="OBB135" s="127"/>
      <c r="OBC135" s="127"/>
      <c r="OBD135" s="127"/>
      <c r="OBE135" s="127"/>
      <c r="OBF135" s="127"/>
      <c r="OBG135" s="127"/>
      <c r="OBH135" s="127"/>
      <c r="OBI135" s="127"/>
      <c r="OBJ135" s="127"/>
      <c r="OBK135" s="127"/>
      <c r="OBL135" s="127"/>
      <c r="OBM135" s="127"/>
      <c r="OBN135" s="127"/>
      <c r="OBO135" s="127"/>
      <c r="OBP135" s="127"/>
      <c r="OBQ135" s="127"/>
      <c r="OBR135" s="127"/>
      <c r="OBS135" s="127"/>
      <c r="OBT135" s="127"/>
      <c r="OBU135" s="127"/>
      <c r="OBV135" s="127"/>
      <c r="OBW135" s="127"/>
      <c r="OBX135" s="127"/>
      <c r="OBY135" s="127"/>
      <c r="OBZ135" s="127"/>
      <c r="OCA135" s="127"/>
      <c r="OCB135" s="127"/>
      <c r="OCC135" s="127"/>
      <c r="OCD135" s="127"/>
      <c r="OCE135" s="127"/>
      <c r="OCF135" s="127"/>
      <c r="OCG135" s="127"/>
      <c r="OCH135" s="127"/>
      <c r="OCI135" s="127"/>
      <c r="OCJ135" s="127"/>
      <c r="OCK135" s="127"/>
      <c r="OCL135" s="127"/>
      <c r="OCM135" s="127"/>
      <c r="OCN135" s="127"/>
      <c r="OCO135" s="127"/>
      <c r="OCP135" s="127"/>
      <c r="OCQ135" s="127"/>
      <c r="OCR135" s="127"/>
      <c r="OCS135" s="127"/>
      <c r="OCT135" s="127"/>
      <c r="OCU135" s="127"/>
      <c r="OCV135" s="127"/>
      <c r="OCW135" s="127"/>
      <c r="OCX135" s="127"/>
      <c r="OCY135" s="127"/>
      <c r="OCZ135" s="127"/>
      <c r="ODA135" s="127"/>
      <c r="ODB135" s="127"/>
      <c r="ODC135" s="127"/>
      <c r="ODD135" s="127"/>
      <c r="ODE135" s="127"/>
      <c r="ODF135" s="127"/>
      <c r="ODG135" s="127"/>
      <c r="ODH135" s="127"/>
      <c r="ODI135" s="127"/>
      <c r="ODJ135" s="127"/>
      <c r="ODK135" s="127"/>
      <c r="ODL135" s="127"/>
      <c r="ODM135" s="127"/>
      <c r="ODN135" s="127"/>
      <c r="ODO135" s="127"/>
      <c r="ODP135" s="127"/>
      <c r="ODQ135" s="127"/>
      <c r="ODR135" s="127"/>
      <c r="ODS135" s="127"/>
      <c r="ODT135" s="127"/>
      <c r="ODU135" s="127"/>
      <c r="ODV135" s="127"/>
      <c r="ODW135" s="127"/>
      <c r="ODX135" s="127"/>
      <c r="ODY135" s="127"/>
      <c r="ODZ135" s="127"/>
      <c r="OEA135" s="127"/>
      <c r="OEB135" s="127"/>
      <c r="OEC135" s="127"/>
      <c r="OED135" s="127"/>
      <c r="OEE135" s="127"/>
      <c r="OEF135" s="127"/>
      <c r="OEG135" s="127"/>
      <c r="OEH135" s="127"/>
      <c r="OEI135" s="127"/>
      <c r="OEJ135" s="127"/>
      <c r="OEK135" s="127"/>
      <c r="OEL135" s="127"/>
      <c r="OEM135" s="127"/>
      <c r="OEN135" s="127"/>
      <c r="OEO135" s="127"/>
      <c r="OEP135" s="127"/>
      <c r="OEQ135" s="127"/>
      <c r="OER135" s="127"/>
      <c r="OES135" s="127"/>
      <c r="OET135" s="127"/>
      <c r="OEU135" s="127"/>
      <c r="OEV135" s="127"/>
      <c r="OEW135" s="127"/>
      <c r="OEX135" s="127"/>
      <c r="OEY135" s="127"/>
      <c r="OEZ135" s="127"/>
      <c r="OFA135" s="127"/>
      <c r="OFB135" s="127"/>
      <c r="OFC135" s="127"/>
      <c r="OFD135" s="127"/>
      <c r="OFE135" s="127"/>
      <c r="OFF135" s="127"/>
      <c r="OFG135" s="127"/>
      <c r="OFH135" s="127"/>
      <c r="OFI135" s="127"/>
      <c r="OFJ135" s="127"/>
      <c r="OFK135" s="127"/>
      <c r="OFL135" s="127"/>
      <c r="OFM135" s="127"/>
      <c r="OFN135" s="127"/>
      <c r="OFO135" s="127"/>
      <c r="OFP135" s="127"/>
      <c r="OFQ135" s="127"/>
      <c r="OFR135" s="127"/>
      <c r="OFS135" s="127"/>
      <c r="OFT135" s="127"/>
      <c r="OFU135" s="127"/>
      <c r="OFV135" s="127"/>
      <c r="OFW135" s="127"/>
      <c r="OFX135" s="127"/>
      <c r="OFY135" s="127"/>
      <c r="OFZ135" s="127"/>
      <c r="OGA135" s="127"/>
      <c r="OGB135" s="127"/>
      <c r="OGC135" s="127"/>
      <c r="OGD135" s="127"/>
      <c r="OGE135" s="127"/>
      <c r="OGF135" s="127"/>
      <c r="OGG135" s="127"/>
      <c r="OGH135" s="127"/>
      <c r="OGI135" s="127"/>
      <c r="OGJ135" s="127"/>
      <c r="OGK135" s="127"/>
      <c r="OGL135" s="127"/>
      <c r="OGM135" s="127"/>
      <c r="OGN135" s="127"/>
      <c r="OGO135" s="127"/>
      <c r="OGP135" s="127"/>
      <c r="OGQ135" s="127"/>
      <c r="OGR135" s="127"/>
      <c r="OGS135" s="127"/>
      <c r="OGT135" s="127"/>
      <c r="OGU135" s="127"/>
      <c r="OGV135" s="127"/>
      <c r="OGW135" s="127"/>
      <c r="OGX135" s="127"/>
      <c r="OGY135" s="127"/>
      <c r="OGZ135" s="127"/>
      <c r="OHA135" s="127"/>
      <c r="OHB135" s="127"/>
      <c r="OHC135" s="127"/>
      <c r="OHD135" s="127"/>
      <c r="OHE135" s="127"/>
      <c r="OHF135" s="127"/>
      <c r="OHG135" s="127"/>
      <c r="OHH135" s="127"/>
      <c r="OHI135" s="127"/>
      <c r="OHJ135" s="127"/>
      <c r="OHK135" s="127"/>
      <c r="OHL135" s="127"/>
      <c r="OHM135" s="127"/>
      <c r="OHN135" s="127"/>
      <c r="OHO135" s="127"/>
      <c r="OHP135" s="127"/>
      <c r="OHQ135" s="127"/>
      <c r="OHR135" s="127"/>
      <c r="OHS135" s="127"/>
      <c r="OHT135" s="127"/>
      <c r="OHU135" s="127"/>
      <c r="OHV135" s="127"/>
      <c r="OHW135" s="127"/>
      <c r="OHX135" s="127"/>
      <c r="OHY135" s="127"/>
      <c r="OHZ135" s="127"/>
      <c r="OIA135" s="127"/>
      <c r="OIB135" s="127"/>
      <c r="OIC135" s="127"/>
      <c r="OID135" s="127"/>
      <c r="OIE135" s="127"/>
      <c r="OIF135" s="127"/>
      <c r="OIG135" s="127"/>
      <c r="OIH135" s="127"/>
      <c r="OII135" s="127"/>
      <c r="OIJ135" s="127"/>
      <c r="OIK135" s="127"/>
      <c r="OIL135" s="127"/>
      <c r="OIM135" s="127"/>
      <c r="OIN135" s="127"/>
      <c r="OIO135" s="127"/>
      <c r="OIP135" s="127"/>
      <c r="OIQ135" s="127"/>
      <c r="OIR135" s="127"/>
      <c r="OIS135" s="127"/>
      <c r="OIT135" s="127"/>
      <c r="OIU135" s="127"/>
      <c r="OIV135" s="127"/>
      <c r="OIW135" s="127"/>
      <c r="OIX135" s="127"/>
      <c r="OIY135" s="127"/>
      <c r="OIZ135" s="127"/>
      <c r="OJA135" s="127"/>
      <c r="OJB135" s="127"/>
      <c r="OJC135" s="127"/>
      <c r="OJD135" s="127"/>
      <c r="OJE135" s="127"/>
      <c r="OJF135" s="127"/>
      <c r="OJG135" s="127"/>
      <c r="OJH135" s="127"/>
      <c r="OJI135" s="127"/>
      <c r="OJJ135" s="127"/>
      <c r="OJK135" s="127"/>
      <c r="OJL135" s="127"/>
      <c r="OJM135" s="127"/>
      <c r="OJN135" s="127"/>
      <c r="OJO135" s="127"/>
      <c r="OJP135" s="127"/>
      <c r="OJQ135" s="127"/>
      <c r="OJR135" s="127"/>
      <c r="OJS135" s="127"/>
      <c r="OJT135" s="127"/>
      <c r="OJU135" s="127"/>
      <c r="OJV135" s="127"/>
      <c r="OJW135" s="127"/>
      <c r="OJX135" s="127"/>
      <c r="OJY135" s="127"/>
      <c r="OJZ135" s="127"/>
      <c r="OKA135" s="127"/>
      <c r="OKB135" s="127"/>
      <c r="OKC135" s="127"/>
      <c r="OKD135" s="127"/>
      <c r="OKE135" s="127"/>
      <c r="OKF135" s="127"/>
      <c r="OKG135" s="127"/>
      <c r="OKH135" s="127"/>
      <c r="OKI135" s="127"/>
      <c r="OKJ135" s="127"/>
      <c r="OKK135" s="127"/>
      <c r="OKL135" s="127"/>
      <c r="OKM135" s="127"/>
      <c r="OKN135" s="127"/>
      <c r="OKO135" s="127"/>
      <c r="OKP135" s="127"/>
      <c r="OKQ135" s="127"/>
      <c r="OKR135" s="127"/>
      <c r="OKS135" s="127"/>
      <c r="OKT135" s="127"/>
      <c r="OKU135" s="127"/>
      <c r="OKV135" s="127"/>
      <c r="OKW135" s="127"/>
      <c r="OKX135" s="127"/>
      <c r="OKY135" s="127"/>
      <c r="OKZ135" s="127"/>
      <c r="OLA135" s="127"/>
      <c r="OLB135" s="127"/>
      <c r="OLC135" s="127"/>
      <c r="OLD135" s="127"/>
      <c r="OLE135" s="127"/>
      <c r="OLF135" s="127"/>
      <c r="OLG135" s="127"/>
      <c r="OLH135" s="127"/>
      <c r="OLI135" s="127"/>
      <c r="OLJ135" s="127"/>
      <c r="OLK135" s="127"/>
      <c r="OLL135" s="127"/>
      <c r="OLM135" s="127"/>
      <c r="OLN135" s="127"/>
      <c r="OLO135" s="127"/>
      <c r="OLP135" s="127"/>
      <c r="OLQ135" s="127"/>
      <c r="OLR135" s="127"/>
      <c r="OLS135" s="127"/>
      <c r="OLT135" s="127"/>
      <c r="OLU135" s="127"/>
      <c r="OLV135" s="127"/>
      <c r="OLW135" s="127"/>
      <c r="OLX135" s="127"/>
      <c r="OLY135" s="127"/>
      <c r="OLZ135" s="127"/>
      <c r="OMA135" s="127"/>
      <c r="OMB135" s="127"/>
      <c r="OMC135" s="127"/>
      <c r="OMD135" s="127"/>
      <c r="OME135" s="127"/>
      <c r="OMF135" s="127"/>
      <c r="OMG135" s="127"/>
      <c r="OMH135" s="127"/>
      <c r="OMI135" s="127"/>
      <c r="OMJ135" s="127"/>
      <c r="OMK135" s="127"/>
      <c r="OML135" s="127"/>
      <c r="OMM135" s="127"/>
      <c r="OMN135" s="127"/>
      <c r="OMO135" s="127"/>
      <c r="OMP135" s="127"/>
      <c r="OMQ135" s="127"/>
      <c r="OMR135" s="127"/>
      <c r="OMS135" s="127"/>
      <c r="OMT135" s="127"/>
      <c r="OMU135" s="127"/>
      <c r="OMV135" s="127"/>
      <c r="OMW135" s="127"/>
      <c r="OMX135" s="127"/>
      <c r="OMY135" s="127"/>
      <c r="OMZ135" s="127"/>
      <c r="ONA135" s="127"/>
      <c r="ONB135" s="127"/>
      <c r="ONC135" s="127"/>
      <c r="OND135" s="127"/>
      <c r="ONE135" s="127"/>
      <c r="ONF135" s="127"/>
      <c r="ONG135" s="127"/>
      <c r="ONH135" s="127"/>
      <c r="ONI135" s="127"/>
      <c r="ONJ135" s="127"/>
      <c r="ONK135" s="127"/>
      <c r="ONL135" s="127"/>
      <c r="ONM135" s="127"/>
      <c r="ONN135" s="127"/>
      <c r="ONO135" s="127"/>
      <c r="ONP135" s="127"/>
      <c r="ONQ135" s="127"/>
      <c r="ONR135" s="127"/>
      <c r="ONS135" s="127"/>
      <c r="ONT135" s="127"/>
      <c r="ONU135" s="127"/>
      <c r="ONV135" s="127"/>
      <c r="ONW135" s="127"/>
      <c r="ONX135" s="127"/>
      <c r="ONY135" s="127"/>
      <c r="ONZ135" s="127"/>
      <c r="OOA135" s="127"/>
      <c r="OOB135" s="127"/>
      <c r="OOC135" s="127"/>
      <c r="OOD135" s="127"/>
      <c r="OOE135" s="127"/>
      <c r="OOF135" s="127"/>
      <c r="OOG135" s="127"/>
      <c r="OOH135" s="127"/>
      <c r="OOI135" s="127"/>
      <c r="OOJ135" s="127"/>
      <c r="OOK135" s="127"/>
      <c r="OOL135" s="127"/>
      <c r="OOM135" s="127"/>
      <c r="OON135" s="127"/>
      <c r="OOO135" s="127"/>
      <c r="OOP135" s="127"/>
      <c r="OOQ135" s="127"/>
      <c r="OOR135" s="127"/>
      <c r="OOS135" s="127"/>
      <c r="OOT135" s="127"/>
      <c r="OOU135" s="127"/>
      <c r="OOV135" s="127"/>
      <c r="OOW135" s="127"/>
      <c r="OOX135" s="127"/>
      <c r="OOY135" s="127"/>
      <c r="OOZ135" s="127"/>
      <c r="OPA135" s="127"/>
      <c r="OPB135" s="127"/>
      <c r="OPC135" s="127"/>
      <c r="OPD135" s="127"/>
      <c r="OPE135" s="127"/>
      <c r="OPF135" s="127"/>
      <c r="OPG135" s="127"/>
      <c r="OPH135" s="127"/>
      <c r="OPI135" s="127"/>
      <c r="OPJ135" s="127"/>
      <c r="OPK135" s="127"/>
      <c r="OPL135" s="127"/>
      <c r="OPM135" s="127"/>
      <c r="OPN135" s="127"/>
      <c r="OPO135" s="127"/>
      <c r="OPP135" s="127"/>
      <c r="OPQ135" s="127"/>
      <c r="OPR135" s="127"/>
      <c r="OPS135" s="127"/>
      <c r="OPT135" s="127"/>
      <c r="OPU135" s="127"/>
      <c r="OPV135" s="127"/>
      <c r="OPW135" s="127"/>
      <c r="OPX135" s="127"/>
      <c r="OPY135" s="127"/>
      <c r="OPZ135" s="127"/>
      <c r="OQA135" s="127"/>
      <c r="OQB135" s="127"/>
      <c r="OQC135" s="127"/>
      <c r="OQD135" s="127"/>
      <c r="OQE135" s="127"/>
      <c r="OQF135" s="127"/>
      <c r="OQG135" s="127"/>
      <c r="OQH135" s="127"/>
      <c r="OQI135" s="127"/>
      <c r="OQJ135" s="127"/>
      <c r="OQK135" s="127"/>
      <c r="OQL135" s="127"/>
      <c r="OQM135" s="127"/>
      <c r="OQN135" s="127"/>
      <c r="OQO135" s="127"/>
      <c r="OQP135" s="127"/>
      <c r="OQQ135" s="127"/>
      <c r="OQR135" s="127"/>
      <c r="OQS135" s="127"/>
      <c r="OQT135" s="127"/>
      <c r="OQU135" s="127"/>
      <c r="OQV135" s="127"/>
      <c r="OQW135" s="127"/>
      <c r="OQX135" s="127"/>
      <c r="OQY135" s="127"/>
      <c r="OQZ135" s="127"/>
      <c r="ORA135" s="127"/>
      <c r="ORB135" s="127"/>
      <c r="ORC135" s="127"/>
      <c r="ORD135" s="127"/>
      <c r="ORE135" s="127"/>
      <c r="ORF135" s="127"/>
      <c r="ORG135" s="127"/>
      <c r="ORH135" s="127"/>
      <c r="ORI135" s="127"/>
      <c r="ORJ135" s="127"/>
      <c r="ORK135" s="127"/>
      <c r="ORL135" s="127"/>
      <c r="ORM135" s="127"/>
      <c r="ORN135" s="127"/>
      <c r="ORO135" s="127"/>
      <c r="ORP135" s="127"/>
      <c r="ORQ135" s="127"/>
      <c r="ORR135" s="127"/>
      <c r="ORS135" s="127"/>
      <c r="ORT135" s="127"/>
      <c r="ORU135" s="127"/>
      <c r="ORV135" s="127"/>
      <c r="ORW135" s="127"/>
      <c r="ORX135" s="127"/>
      <c r="ORY135" s="127"/>
      <c r="ORZ135" s="127"/>
      <c r="OSA135" s="127"/>
      <c r="OSB135" s="127"/>
      <c r="OSC135" s="127"/>
      <c r="OSD135" s="127"/>
      <c r="OSE135" s="127"/>
      <c r="OSF135" s="127"/>
      <c r="OSG135" s="127"/>
      <c r="OSH135" s="127"/>
      <c r="OSI135" s="127"/>
      <c r="OSJ135" s="127"/>
      <c r="OSK135" s="127"/>
      <c r="OSL135" s="127"/>
      <c r="OSM135" s="127"/>
      <c r="OSN135" s="127"/>
      <c r="OSO135" s="127"/>
      <c r="OSP135" s="127"/>
      <c r="OSQ135" s="127"/>
      <c r="OSR135" s="127"/>
      <c r="OSS135" s="127"/>
      <c r="OST135" s="127"/>
      <c r="OSU135" s="127"/>
      <c r="OSV135" s="127"/>
      <c r="OSW135" s="127"/>
      <c r="OSX135" s="127"/>
      <c r="OSY135" s="127"/>
      <c r="OSZ135" s="127"/>
      <c r="OTA135" s="127"/>
      <c r="OTB135" s="127"/>
      <c r="OTC135" s="127"/>
      <c r="OTD135" s="127"/>
      <c r="OTE135" s="127"/>
      <c r="OTF135" s="127"/>
      <c r="OTG135" s="127"/>
      <c r="OTH135" s="127"/>
      <c r="OTI135" s="127"/>
      <c r="OTJ135" s="127"/>
      <c r="OTK135" s="127"/>
      <c r="OTL135" s="127"/>
      <c r="OTM135" s="127"/>
      <c r="OTN135" s="127"/>
      <c r="OTO135" s="127"/>
      <c r="OTP135" s="127"/>
      <c r="OTQ135" s="127"/>
      <c r="OTR135" s="127"/>
      <c r="OTS135" s="127"/>
      <c r="OTT135" s="127"/>
      <c r="OTU135" s="127"/>
      <c r="OTV135" s="127"/>
      <c r="OTW135" s="127"/>
      <c r="OTX135" s="127"/>
      <c r="OTY135" s="127"/>
      <c r="OTZ135" s="127"/>
      <c r="OUA135" s="127"/>
      <c r="OUB135" s="127"/>
      <c r="OUC135" s="127"/>
      <c r="OUD135" s="127"/>
      <c r="OUE135" s="127"/>
      <c r="OUF135" s="127"/>
      <c r="OUG135" s="127"/>
      <c r="OUH135" s="127"/>
      <c r="OUI135" s="127"/>
      <c r="OUJ135" s="127"/>
      <c r="OUK135" s="127"/>
      <c r="OUL135" s="127"/>
      <c r="OUM135" s="127"/>
      <c r="OUN135" s="127"/>
      <c r="OUO135" s="127"/>
      <c r="OUP135" s="127"/>
      <c r="OUQ135" s="127"/>
      <c r="OUR135" s="127"/>
      <c r="OUS135" s="127"/>
      <c r="OUT135" s="127"/>
      <c r="OUU135" s="127"/>
      <c r="OUV135" s="127"/>
      <c r="OUW135" s="127"/>
      <c r="OUX135" s="127"/>
      <c r="OUY135" s="127"/>
      <c r="OUZ135" s="127"/>
      <c r="OVA135" s="127"/>
      <c r="OVB135" s="127"/>
      <c r="OVC135" s="127"/>
      <c r="OVD135" s="127"/>
      <c r="OVE135" s="127"/>
      <c r="OVF135" s="127"/>
      <c r="OVG135" s="127"/>
      <c r="OVH135" s="127"/>
      <c r="OVI135" s="127"/>
      <c r="OVJ135" s="127"/>
      <c r="OVK135" s="127"/>
      <c r="OVL135" s="127"/>
      <c r="OVM135" s="127"/>
      <c r="OVN135" s="127"/>
      <c r="OVO135" s="127"/>
      <c r="OVP135" s="127"/>
      <c r="OVQ135" s="127"/>
      <c r="OVR135" s="127"/>
      <c r="OVS135" s="127"/>
      <c r="OVT135" s="127"/>
      <c r="OVU135" s="127"/>
      <c r="OVV135" s="127"/>
      <c r="OVW135" s="127"/>
      <c r="OVX135" s="127"/>
      <c r="OVY135" s="127"/>
      <c r="OVZ135" s="127"/>
      <c r="OWA135" s="127"/>
      <c r="OWB135" s="127"/>
      <c r="OWC135" s="127"/>
      <c r="OWD135" s="127"/>
      <c r="OWE135" s="127"/>
      <c r="OWF135" s="127"/>
      <c r="OWG135" s="127"/>
      <c r="OWH135" s="127"/>
      <c r="OWI135" s="127"/>
      <c r="OWJ135" s="127"/>
      <c r="OWK135" s="127"/>
      <c r="OWL135" s="127"/>
      <c r="OWM135" s="127"/>
      <c r="OWN135" s="127"/>
      <c r="OWO135" s="127"/>
      <c r="OWP135" s="127"/>
      <c r="OWQ135" s="127"/>
      <c r="OWR135" s="127"/>
      <c r="OWS135" s="127"/>
      <c r="OWT135" s="127"/>
      <c r="OWU135" s="127"/>
      <c r="OWV135" s="127"/>
      <c r="OWW135" s="127"/>
      <c r="OWX135" s="127"/>
      <c r="OWY135" s="127"/>
      <c r="OWZ135" s="127"/>
      <c r="OXA135" s="127"/>
      <c r="OXB135" s="127"/>
      <c r="OXC135" s="127"/>
      <c r="OXD135" s="127"/>
      <c r="OXE135" s="127"/>
      <c r="OXF135" s="127"/>
      <c r="OXG135" s="127"/>
      <c r="OXH135" s="127"/>
      <c r="OXI135" s="127"/>
      <c r="OXJ135" s="127"/>
      <c r="OXK135" s="127"/>
      <c r="OXL135" s="127"/>
      <c r="OXM135" s="127"/>
      <c r="OXN135" s="127"/>
      <c r="OXO135" s="127"/>
      <c r="OXP135" s="127"/>
      <c r="OXQ135" s="127"/>
      <c r="OXR135" s="127"/>
      <c r="OXS135" s="127"/>
      <c r="OXT135" s="127"/>
      <c r="OXU135" s="127"/>
      <c r="OXV135" s="127"/>
      <c r="OXW135" s="127"/>
      <c r="OXX135" s="127"/>
      <c r="OXY135" s="127"/>
      <c r="OXZ135" s="127"/>
      <c r="OYA135" s="127"/>
      <c r="OYB135" s="127"/>
      <c r="OYC135" s="127"/>
      <c r="OYD135" s="127"/>
      <c r="OYE135" s="127"/>
      <c r="OYF135" s="127"/>
      <c r="OYG135" s="127"/>
      <c r="OYH135" s="127"/>
      <c r="OYI135" s="127"/>
      <c r="OYJ135" s="127"/>
      <c r="OYK135" s="127"/>
      <c r="OYL135" s="127"/>
      <c r="OYM135" s="127"/>
      <c r="OYN135" s="127"/>
      <c r="OYO135" s="127"/>
      <c r="OYP135" s="127"/>
      <c r="OYQ135" s="127"/>
      <c r="OYR135" s="127"/>
      <c r="OYS135" s="127"/>
      <c r="OYT135" s="127"/>
      <c r="OYU135" s="127"/>
      <c r="OYV135" s="127"/>
      <c r="OYW135" s="127"/>
      <c r="OYX135" s="127"/>
      <c r="OYY135" s="127"/>
      <c r="OYZ135" s="127"/>
      <c r="OZA135" s="127"/>
      <c r="OZB135" s="127"/>
      <c r="OZC135" s="127"/>
      <c r="OZD135" s="127"/>
      <c r="OZE135" s="127"/>
      <c r="OZF135" s="127"/>
      <c r="OZG135" s="127"/>
      <c r="OZH135" s="127"/>
      <c r="OZI135" s="127"/>
      <c r="OZJ135" s="127"/>
      <c r="OZK135" s="127"/>
      <c r="OZL135" s="127"/>
      <c r="OZM135" s="127"/>
      <c r="OZN135" s="127"/>
      <c r="OZO135" s="127"/>
      <c r="OZP135" s="127"/>
      <c r="OZQ135" s="127"/>
      <c r="OZR135" s="127"/>
      <c r="OZS135" s="127"/>
      <c r="OZT135" s="127"/>
      <c r="OZU135" s="127"/>
      <c r="OZV135" s="127"/>
      <c r="OZW135" s="127"/>
      <c r="OZX135" s="127"/>
      <c r="OZY135" s="127"/>
      <c r="OZZ135" s="127"/>
      <c r="PAA135" s="127"/>
      <c r="PAB135" s="127"/>
      <c r="PAC135" s="127"/>
      <c r="PAD135" s="127"/>
      <c r="PAE135" s="127"/>
      <c r="PAF135" s="127"/>
      <c r="PAG135" s="127"/>
      <c r="PAH135" s="127"/>
      <c r="PAI135" s="127"/>
      <c r="PAJ135" s="127"/>
      <c r="PAK135" s="127"/>
      <c r="PAL135" s="127"/>
      <c r="PAM135" s="127"/>
      <c r="PAN135" s="127"/>
      <c r="PAO135" s="127"/>
      <c r="PAP135" s="127"/>
      <c r="PAQ135" s="127"/>
      <c r="PAR135" s="127"/>
      <c r="PAS135" s="127"/>
      <c r="PAT135" s="127"/>
      <c r="PAU135" s="127"/>
      <c r="PAV135" s="127"/>
      <c r="PAW135" s="127"/>
      <c r="PAX135" s="127"/>
      <c r="PAY135" s="127"/>
      <c r="PAZ135" s="127"/>
      <c r="PBA135" s="127"/>
      <c r="PBB135" s="127"/>
      <c r="PBC135" s="127"/>
      <c r="PBD135" s="127"/>
      <c r="PBE135" s="127"/>
      <c r="PBF135" s="127"/>
      <c r="PBG135" s="127"/>
      <c r="PBH135" s="127"/>
      <c r="PBI135" s="127"/>
      <c r="PBJ135" s="127"/>
      <c r="PBK135" s="127"/>
      <c r="PBL135" s="127"/>
      <c r="PBM135" s="127"/>
      <c r="PBN135" s="127"/>
      <c r="PBO135" s="127"/>
      <c r="PBP135" s="127"/>
      <c r="PBQ135" s="127"/>
      <c r="PBR135" s="127"/>
      <c r="PBS135" s="127"/>
      <c r="PBT135" s="127"/>
      <c r="PBU135" s="127"/>
      <c r="PBV135" s="127"/>
      <c r="PBW135" s="127"/>
      <c r="PBX135" s="127"/>
      <c r="PBY135" s="127"/>
      <c r="PBZ135" s="127"/>
      <c r="PCA135" s="127"/>
      <c r="PCB135" s="127"/>
      <c r="PCC135" s="127"/>
      <c r="PCD135" s="127"/>
      <c r="PCE135" s="127"/>
      <c r="PCF135" s="127"/>
      <c r="PCG135" s="127"/>
      <c r="PCH135" s="127"/>
      <c r="PCI135" s="127"/>
      <c r="PCJ135" s="127"/>
      <c r="PCK135" s="127"/>
      <c r="PCL135" s="127"/>
      <c r="PCM135" s="127"/>
      <c r="PCN135" s="127"/>
      <c r="PCO135" s="127"/>
      <c r="PCP135" s="127"/>
      <c r="PCQ135" s="127"/>
      <c r="PCR135" s="127"/>
      <c r="PCS135" s="127"/>
      <c r="PCT135" s="127"/>
      <c r="PCU135" s="127"/>
      <c r="PCV135" s="127"/>
      <c r="PCW135" s="127"/>
      <c r="PCX135" s="127"/>
      <c r="PCY135" s="127"/>
      <c r="PCZ135" s="127"/>
      <c r="PDA135" s="127"/>
      <c r="PDB135" s="127"/>
      <c r="PDC135" s="127"/>
      <c r="PDD135" s="127"/>
      <c r="PDE135" s="127"/>
      <c r="PDF135" s="127"/>
      <c r="PDG135" s="127"/>
      <c r="PDH135" s="127"/>
      <c r="PDI135" s="127"/>
      <c r="PDJ135" s="127"/>
      <c r="PDK135" s="127"/>
      <c r="PDL135" s="127"/>
      <c r="PDM135" s="127"/>
      <c r="PDN135" s="127"/>
      <c r="PDO135" s="127"/>
      <c r="PDP135" s="127"/>
      <c r="PDQ135" s="127"/>
      <c r="PDR135" s="127"/>
      <c r="PDS135" s="127"/>
      <c r="PDT135" s="127"/>
      <c r="PDU135" s="127"/>
      <c r="PDV135" s="127"/>
      <c r="PDW135" s="127"/>
      <c r="PDX135" s="127"/>
      <c r="PDY135" s="127"/>
      <c r="PDZ135" s="127"/>
      <c r="PEA135" s="127"/>
      <c r="PEB135" s="127"/>
      <c r="PEC135" s="127"/>
      <c r="PED135" s="127"/>
      <c r="PEE135" s="127"/>
      <c r="PEF135" s="127"/>
      <c r="PEG135" s="127"/>
      <c r="PEH135" s="127"/>
      <c r="PEI135" s="127"/>
      <c r="PEJ135" s="127"/>
      <c r="PEK135" s="127"/>
      <c r="PEL135" s="127"/>
      <c r="PEM135" s="127"/>
      <c r="PEN135" s="127"/>
      <c r="PEO135" s="127"/>
      <c r="PEP135" s="127"/>
      <c r="PEQ135" s="127"/>
      <c r="PER135" s="127"/>
      <c r="PES135" s="127"/>
      <c r="PET135" s="127"/>
      <c r="PEU135" s="127"/>
      <c r="PEV135" s="127"/>
      <c r="PEW135" s="127"/>
      <c r="PEX135" s="127"/>
      <c r="PEY135" s="127"/>
      <c r="PEZ135" s="127"/>
      <c r="PFA135" s="127"/>
      <c r="PFB135" s="127"/>
      <c r="PFC135" s="127"/>
      <c r="PFD135" s="127"/>
      <c r="PFE135" s="127"/>
      <c r="PFF135" s="127"/>
      <c r="PFG135" s="127"/>
      <c r="PFH135" s="127"/>
      <c r="PFI135" s="127"/>
      <c r="PFJ135" s="127"/>
      <c r="PFK135" s="127"/>
      <c r="PFL135" s="127"/>
      <c r="PFM135" s="127"/>
      <c r="PFN135" s="127"/>
      <c r="PFO135" s="127"/>
      <c r="PFP135" s="127"/>
      <c r="PFQ135" s="127"/>
      <c r="PFR135" s="127"/>
      <c r="PFS135" s="127"/>
      <c r="PFT135" s="127"/>
      <c r="PFU135" s="127"/>
      <c r="PFV135" s="127"/>
      <c r="PFW135" s="127"/>
      <c r="PFX135" s="127"/>
      <c r="PFY135" s="127"/>
      <c r="PFZ135" s="127"/>
      <c r="PGA135" s="127"/>
      <c r="PGB135" s="127"/>
      <c r="PGC135" s="127"/>
      <c r="PGD135" s="127"/>
      <c r="PGE135" s="127"/>
      <c r="PGF135" s="127"/>
      <c r="PGG135" s="127"/>
      <c r="PGH135" s="127"/>
      <c r="PGI135" s="127"/>
      <c r="PGJ135" s="127"/>
      <c r="PGK135" s="127"/>
      <c r="PGL135" s="127"/>
      <c r="PGM135" s="127"/>
      <c r="PGN135" s="127"/>
      <c r="PGO135" s="127"/>
      <c r="PGP135" s="127"/>
      <c r="PGQ135" s="127"/>
      <c r="PGR135" s="127"/>
      <c r="PGS135" s="127"/>
      <c r="PGT135" s="127"/>
      <c r="PGU135" s="127"/>
      <c r="PGV135" s="127"/>
      <c r="PGW135" s="127"/>
      <c r="PGX135" s="127"/>
      <c r="PGY135" s="127"/>
      <c r="PGZ135" s="127"/>
      <c r="PHA135" s="127"/>
      <c r="PHB135" s="127"/>
      <c r="PHC135" s="127"/>
      <c r="PHD135" s="127"/>
      <c r="PHE135" s="127"/>
      <c r="PHF135" s="127"/>
      <c r="PHG135" s="127"/>
      <c r="PHH135" s="127"/>
      <c r="PHI135" s="127"/>
      <c r="PHJ135" s="127"/>
      <c r="PHK135" s="127"/>
      <c r="PHL135" s="127"/>
      <c r="PHM135" s="127"/>
      <c r="PHN135" s="127"/>
      <c r="PHO135" s="127"/>
      <c r="PHP135" s="127"/>
      <c r="PHQ135" s="127"/>
      <c r="PHR135" s="127"/>
      <c r="PHS135" s="127"/>
      <c r="PHT135" s="127"/>
      <c r="PHU135" s="127"/>
      <c r="PHV135" s="127"/>
      <c r="PHW135" s="127"/>
      <c r="PHX135" s="127"/>
      <c r="PHY135" s="127"/>
      <c r="PHZ135" s="127"/>
      <c r="PIA135" s="127"/>
      <c r="PIB135" s="127"/>
      <c r="PIC135" s="127"/>
      <c r="PID135" s="127"/>
      <c r="PIE135" s="127"/>
      <c r="PIF135" s="127"/>
      <c r="PIG135" s="127"/>
      <c r="PIH135" s="127"/>
      <c r="PII135" s="127"/>
      <c r="PIJ135" s="127"/>
      <c r="PIK135" s="127"/>
      <c r="PIL135" s="127"/>
      <c r="PIM135" s="127"/>
      <c r="PIN135" s="127"/>
      <c r="PIO135" s="127"/>
      <c r="PIP135" s="127"/>
      <c r="PIQ135" s="127"/>
      <c r="PIR135" s="127"/>
      <c r="PIS135" s="127"/>
      <c r="PIT135" s="127"/>
      <c r="PIU135" s="127"/>
      <c r="PIV135" s="127"/>
      <c r="PIW135" s="127"/>
      <c r="PIX135" s="127"/>
      <c r="PIY135" s="127"/>
      <c r="PIZ135" s="127"/>
      <c r="PJA135" s="127"/>
      <c r="PJB135" s="127"/>
      <c r="PJC135" s="127"/>
      <c r="PJD135" s="127"/>
      <c r="PJE135" s="127"/>
      <c r="PJF135" s="127"/>
      <c r="PJG135" s="127"/>
      <c r="PJH135" s="127"/>
      <c r="PJI135" s="127"/>
      <c r="PJJ135" s="127"/>
      <c r="PJK135" s="127"/>
      <c r="PJL135" s="127"/>
      <c r="PJM135" s="127"/>
      <c r="PJN135" s="127"/>
      <c r="PJO135" s="127"/>
      <c r="PJP135" s="127"/>
      <c r="PJQ135" s="127"/>
      <c r="PJR135" s="127"/>
      <c r="PJS135" s="127"/>
      <c r="PJT135" s="127"/>
      <c r="PJU135" s="127"/>
      <c r="PJV135" s="127"/>
      <c r="PJW135" s="127"/>
      <c r="PJX135" s="127"/>
      <c r="PJY135" s="127"/>
      <c r="PJZ135" s="127"/>
      <c r="PKA135" s="127"/>
      <c r="PKB135" s="127"/>
      <c r="PKC135" s="127"/>
      <c r="PKD135" s="127"/>
      <c r="PKE135" s="127"/>
      <c r="PKF135" s="127"/>
      <c r="PKG135" s="127"/>
      <c r="PKH135" s="127"/>
      <c r="PKI135" s="127"/>
      <c r="PKJ135" s="127"/>
      <c r="PKK135" s="127"/>
      <c r="PKL135" s="127"/>
      <c r="PKM135" s="127"/>
      <c r="PKN135" s="127"/>
      <c r="PKO135" s="127"/>
      <c r="PKP135" s="127"/>
      <c r="PKQ135" s="127"/>
      <c r="PKR135" s="127"/>
      <c r="PKS135" s="127"/>
      <c r="PKT135" s="127"/>
      <c r="PKU135" s="127"/>
      <c r="PKV135" s="127"/>
      <c r="PKW135" s="127"/>
      <c r="PKX135" s="127"/>
      <c r="PKY135" s="127"/>
      <c r="PKZ135" s="127"/>
      <c r="PLA135" s="127"/>
      <c r="PLB135" s="127"/>
      <c r="PLC135" s="127"/>
      <c r="PLD135" s="127"/>
      <c r="PLE135" s="127"/>
      <c r="PLF135" s="127"/>
      <c r="PLG135" s="127"/>
      <c r="PLH135" s="127"/>
      <c r="PLI135" s="127"/>
      <c r="PLJ135" s="127"/>
      <c r="PLK135" s="127"/>
      <c r="PLL135" s="127"/>
      <c r="PLM135" s="127"/>
      <c r="PLN135" s="127"/>
      <c r="PLO135" s="127"/>
      <c r="PLP135" s="127"/>
      <c r="PLQ135" s="127"/>
      <c r="PLR135" s="127"/>
      <c r="PLS135" s="127"/>
      <c r="PLT135" s="127"/>
      <c r="PLU135" s="127"/>
      <c r="PLV135" s="127"/>
      <c r="PLW135" s="127"/>
      <c r="PLX135" s="127"/>
      <c r="PLY135" s="127"/>
      <c r="PLZ135" s="127"/>
      <c r="PMA135" s="127"/>
      <c r="PMB135" s="127"/>
      <c r="PMC135" s="127"/>
      <c r="PMD135" s="127"/>
      <c r="PME135" s="127"/>
      <c r="PMF135" s="127"/>
      <c r="PMG135" s="127"/>
      <c r="PMH135" s="127"/>
      <c r="PMI135" s="127"/>
      <c r="PMJ135" s="127"/>
      <c r="PMK135" s="127"/>
      <c r="PML135" s="127"/>
      <c r="PMM135" s="127"/>
      <c r="PMN135" s="127"/>
      <c r="PMO135" s="127"/>
      <c r="PMP135" s="127"/>
      <c r="PMQ135" s="127"/>
      <c r="PMR135" s="127"/>
      <c r="PMS135" s="127"/>
      <c r="PMT135" s="127"/>
      <c r="PMU135" s="127"/>
      <c r="PMV135" s="127"/>
      <c r="PMW135" s="127"/>
      <c r="PMX135" s="127"/>
      <c r="PMY135" s="127"/>
      <c r="PMZ135" s="127"/>
      <c r="PNA135" s="127"/>
      <c r="PNB135" s="127"/>
      <c r="PNC135" s="127"/>
      <c r="PND135" s="127"/>
      <c r="PNE135" s="127"/>
      <c r="PNF135" s="127"/>
      <c r="PNG135" s="127"/>
      <c r="PNH135" s="127"/>
      <c r="PNI135" s="127"/>
      <c r="PNJ135" s="127"/>
      <c r="PNK135" s="127"/>
      <c r="PNL135" s="127"/>
      <c r="PNM135" s="127"/>
      <c r="PNN135" s="127"/>
      <c r="PNO135" s="127"/>
      <c r="PNP135" s="127"/>
      <c r="PNQ135" s="127"/>
      <c r="PNR135" s="127"/>
      <c r="PNS135" s="127"/>
      <c r="PNT135" s="127"/>
      <c r="PNU135" s="127"/>
      <c r="PNV135" s="127"/>
      <c r="PNW135" s="127"/>
      <c r="PNX135" s="127"/>
      <c r="PNY135" s="127"/>
      <c r="PNZ135" s="127"/>
      <c r="POA135" s="127"/>
      <c r="POB135" s="127"/>
      <c r="POC135" s="127"/>
      <c r="POD135" s="127"/>
      <c r="POE135" s="127"/>
      <c r="POF135" s="127"/>
      <c r="POG135" s="127"/>
      <c r="POH135" s="127"/>
      <c r="POI135" s="127"/>
      <c r="POJ135" s="127"/>
      <c r="POK135" s="127"/>
      <c r="POL135" s="127"/>
      <c r="POM135" s="127"/>
      <c r="PON135" s="127"/>
      <c r="POO135" s="127"/>
      <c r="POP135" s="127"/>
      <c r="POQ135" s="127"/>
      <c r="POR135" s="127"/>
      <c r="POS135" s="127"/>
      <c r="POT135" s="127"/>
      <c r="POU135" s="127"/>
      <c r="POV135" s="127"/>
      <c r="POW135" s="127"/>
      <c r="POX135" s="127"/>
      <c r="POY135" s="127"/>
      <c r="POZ135" s="127"/>
      <c r="PPA135" s="127"/>
      <c r="PPB135" s="127"/>
      <c r="PPC135" s="127"/>
      <c r="PPD135" s="127"/>
      <c r="PPE135" s="127"/>
      <c r="PPF135" s="127"/>
      <c r="PPG135" s="127"/>
      <c r="PPH135" s="127"/>
      <c r="PPI135" s="127"/>
      <c r="PPJ135" s="127"/>
      <c r="PPK135" s="127"/>
      <c r="PPL135" s="127"/>
      <c r="PPM135" s="127"/>
      <c r="PPN135" s="127"/>
      <c r="PPO135" s="127"/>
      <c r="PPP135" s="127"/>
      <c r="PPQ135" s="127"/>
      <c r="PPR135" s="127"/>
      <c r="PPS135" s="127"/>
      <c r="PPT135" s="127"/>
      <c r="PPU135" s="127"/>
      <c r="PPV135" s="127"/>
      <c r="PPW135" s="127"/>
      <c r="PPX135" s="127"/>
      <c r="PPY135" s="127"/>
      <c r="PPZ135" s="127"/>
      <c r="PQA135" s="127"/>
      <c r="PQB135" s="127"/>
      <c r="PQC135" s="127"/>
      <c r="PQD135" s="127"/>
      <c r="PQE135" s="127"/>
      <c r="PQF135" s="127"/>
      <c r="PQG135" s="127"/>
      <c r="PQH135" s="127"/>
      <c r="PQI135" s="127"/>
      <c r="PQJ135" s="127"/>
      <c r="PQK135" s="127"/>
      <c r="PQL135" s="127"/>
      <c r="PQM135" s="127"/>
      <c r="PQN135" s="127"/>
      <c r="PQO135" s="127"/>
      <c r="PQP135" s="127"/>
      <c r="PQQ135" s="127"/>
      <c r="PQR135" s="127"/>
      <c r="PQS135" s="127"/>
      <c r="PQT135" s="127"/>
      <c r="PQU135" s="127"/>
      <c r="PQV135" s="127"/>
      <c r="PQW135" s="127"/>
      <c r="PQX135" s="127"/>
      <c r="PQY135" s="127"/>
      <c r="PQZ135" s="127"/>
      <c r="PRA135" s="127"/>
      <c r="PRB135" s="127"/>
      <c r="PRC135" s="127"/>
      <c r="PRD135" s="127"/>
      <c r="PRE135" s="127"/>
      <c r="PRF135" s="127"/>
      <c r="PRG135" s="127"/>
      <c r="PRH135" s="127"/>
      <c r="PRI135" s="127"/>
      <c r="PRJ135" s="127"/>
      <c r="PRK135" s="127"/>
      <c r="PRL135" s="127"/>
      <c r="PRM135" s="127"/>
      <c r="PRN135" s="127"/>
      <c r="PRO135" s="127"/>
      <c r="PRP135" s="127"/>
      <c r="PRQ135" s="127"/>
      <c r="PRR135" s="127"/>
      <c r="PRS135" s="127"/>
      <c r="PRT135" s="127"/>
      <c r="PRU135" s="127"/>
      <c r="PRV135" s="127"/>
      <c r="PRW135" s="127"/>
      <c r="PRX135" s="127"/>
      <c r="PRY135" s="127"/>
      <c r="PRZ135" s="127"/>
      <c r="PSA135" s="127"/>
      <c r="PSB135" s="127"/>
      <c r="PSC135" s="127"/>
      <c r="PSD135" s="127"/>
      <c r="PSE135" s="127"/>
      <c r="PSF135" s="127"/>
      <c r="PSG135" s="127"/>
      <c r="PSH135" s="127"/>
      <c r="PSI135" s="127"/>
      <c r="PSJ135" s="127"/>
      <c r="PSK135" s="127"/>
      <c r="PSL135" s="127"/>
      <c r="PSM135" s="127"/>
      <c r="PSN135" s="127"/>
      <c r="PSO135" s="127"/>
      <c r="PSP135" s="127"/>
      <c r="PSQ135" s="127"/>
      <c r="PSR135" s="127"/>
      <c r="PSS135" s="127"/>
      <c r="PST135" s="127"/>
      <c r="PSU135" s="127"/>
      <c r="PSV135" s="127"/>
      <c r="PSW135" s="127"/>
      <c r="PSX135" s="127"/>
      <c r="PSY135" s="127"/>
      <c r="PSZ135" s="127"/>
      <c r="PTA135" s="127"/>
      <c r="PTB135" s="127"/>
      <c r="PTC135" s="127"/>
      <c r="PTD135" s="127"/>
      <c r="PTE135" s="127"/>
      <c r="PTF135" s="127"/>
      <c r="PTG135" s="127"/>
      <c r="PTH135" s="127"/>
      <c r="PTI135" s="127"/>
      <c r="PTJ135" s="127"/>
      <c r="PTK135" s="127"/>
      <c r="PTL135" s="127"/>
      <c r="PTM135" s="127"/>
      <c r="PTN135" s="127"/>
      <c r="PTO135" s="127"/>
      <c r="PTP135" s="127"/>
      <c r="PTQ135" s="127"/>
      <c r="PTR135" s="127"/>
      <c r="PTS135" s="127"/>
      <c r="PTT135" s="127"/>
      <c r="PTU135" s="127"/>
      <c r="PTV135" s="127"/>
      <c r="PTW135" s="127"/>
      <c r="PTX135" s="127"/>
      <c r="PTY135" s="127"/>
      <c r="PTZ135" s="127"/>
      <c r="PUA135" s="127"/>
      <c r="PUB135" s="127"/>
      <c r="PUC135" s="127"/>
      <c r="PUD135" s="127"/>
      <c r="PUE135" s="127"/>
      <c r="PUF135" s="127"/>
      <c r="PUG135" s="127"/>
      <c r="PUH135" s="127"/>
      <c r="PUI135" s="127"/>
      <c r="PUJ135" s="127"/>
      <c r="PUK135" s="127"/>
      <c r="PUL135" s="127"/>
      <c r="PUM135" s="127"/>
      <c r="PUN135" s="127"/>
      <c r="PUO135" s="127"/>
      <c r="PUP135" s="127"/>
      <c r="PUQ135" s="127"/>
      <c r="PUR135" s="127"/>
      <c r="PUS135" s="127"/>
      <c r="PUT135" s="127"/>
      <c r="PUU135" s="127"/>
      <c r="PUV135" s="127"/>
      <c r="PUW135" s="127"/>
      <c r="PUX135" s="127"/>
      <c r="PUY135" s="127"/>
      <c r="PUZ135" s="127"/>
      <c r="PVA135" s="127"/>
      <c r="PVB135" s="127"/>
      <c r="PVC135" s="127"/>
      <c r="PVD135" s="127"/>
      <c r="PVE135" s="127"/>
      <c r="PVF135" s="127"/>
      <c r="PVG135" s="127"/>
      <c r="PVH135" s="127"/>
      <c r="PVI135" s="127"/>
      <c r="PVJ135" s="127"/>
      <c r="PVK135" s="127"/>
      <c r="PVL135" s="127"/>
      <c r="PVM135" s="127"/>
      <c r="PVN135" s="127"/>
      <c r="PVO135" s="127"/>
      <c r="PVP135" s="127"/>
      <c r="PVQ135" s="127"/>
      <c r="PVR135" s="127"/>
      <c r="PVS135" s="127"/>
      <c r="PVT135" s="127"/>
      <c r="PVU135" s="127"/>
      <c r="PVV135" s="127"/>
      <c r="PVW135" s="127"/>
      <c r="PVX135" s="127"/>
      <c r="PVY135" s="127"/>
      <c r="PVZ135" s="127"/>
      <c r="PWA135" s="127"/>
      <c r="PWB135" s="127"/>
      <c r="PWC135" s="127"/>
      <c r="PWD135" s="127"/>
      <c r="PWE135" s="127"/>
      <c r="PWF135" s="127"/>
      <c r="PWG135" s="127"/>
      <c r="PWH135" s="127"/>
      <c r="PWI135" s="127"/>
      <c r="PWJ135" s="127"/>
      <c r="PWK135" s="127"/>
      <c r="PWL135" s="127"/>
      <c r="PWM135" s="127"/>
      <c r="PWN135" s="127"/>
      <c r="PWO135" s="127"/>
      <c r="PWP135" s="127"/>
      <c r="PWQ135" s="127"/>
      <c r="PWR135" s="127"/>
      <c r="PWS135" s="127"/>
      <c r="PWT135" s="127"/>
      <c r="PWU135" s="127"/>
      <c r="PWV135" s="127"/>
      <c r="PWW135" s="127"/>
      <c r="PWX135" s="127"/>
      <c r="PWY135" s="127"/>
      <c r="PWZ135" s="127"/>
      <c r="PXA135" s="127"/>
      <c r="PXB135" s="127"/>
      <c r="PXC135" s="127"/>
      <c r="PXD135" s="127"/>
      <c r="PXE135" s="127"/>
      <c r="PXF135" s="127"/>
      <c r="PXG135" s="127"/>
      <c r="PXH135" s="127"/>
      <c r="PXI135" s="127"/>
      <c r="PXJ135" s="127"/>
      <c r="PXK135" s="127"/>
      <c r="PXL135" s="127"/>
      <c r="PXM135" s="127"/>
      <c r="PXN135" s="127"/>
      <c r="PXO135" s="127"/>
      <c r="PXP135" s="127"/>
      <c r="PXQ135" s="127"/>
      <c r="PXR135" s="127"/>
      <c r="PXS135" s="127"/>
      <c r="PXT135" s="127"/>
      <c r="PXU135" s="127"/>
      <c r="PXV135" s="127"/>
      <c r="PXW135" s="127"/>
      <c r="PXX135" s="127"/>
      <c r="PXY135" s="127"/>
      <c r="PXZ135" s="127"/>
      <c r="PYA135" s="127"/>
      <c r="PYB135" s="127"/>
      <c r="PYC135" s="127"/>
      <c r="PYD135" s="127"/>
      <c r="PYE135" s="127"/>
      <c r="PYF135" s="127"/>
      <c r="PYG135" s="127"/>
      <c r="PYH135" s="127"/>
      <c r="PYI135" s="127"/>
      <c r="PYJ135" s="127"/>
      <c r="PYK135" s="127"/>
      <c r="PYL135" s="127"/>
      <c r="PYM135" s="127"/>
      <c r="PYN135" s="127"/>
      <c r="PYO135" s="127"/>
      <c r="PYP135" s="127"/>
      <c r="PYQ135" s="127"/>
      <c r="PYR135" s="127"/>
      <c r="PYS135" s="127"/>
      <c r="PYT135" s="127"/>
      <c r="PYU135" s="127"/>
      <c r="PYV135" s="127"/>
      <c r="PYW135" s="127"/>
      <c r="PYX135" s="127"/>
      <c r="PYY135" s="127"/>
      <c r="PYZ135" s="127"/>
      <c r="PZA135" s="127"/>
      <c r="PZB135" s="127"/>
      <c r="PZC135" s="127"/>
      <c r="PZD135" s="127"/>
      <c r="PZE135" s="127"/>
      <c r="PZF135" s="127"/>
      <c r="PZG135" s="127"/>
      <c r="PZH135" s="127"/>
      <c r="PZI135" s="127"/>
      <c r="PZJ135" s="127"/>
      <c r="PZK135" s="127"/>
      <c r="PZL135" s="127"/>
      <c r="PZM135" s="127"/>
      <c r="PZN135" s="127"/>
      <c r="PZO135" s="127"/>
      <c r="PZP135" s="127"/>
      <c r="PZQ135" s="127"/>
      <c r="PZR135" s="127"/>
      <c r="PZS135" s="127"/>
      <c r="PZT135" s="127"/>
      <c r="PZU135" s="127"/>
      <c r="PZV135" s="127"/>
      <c r="PZW135" s="127"/>
      <c r="PZX135" s="127"/>
      <c r="PZY135" s="127"/>
      <c r="PZZ135" s="127"/>
      <c r="QAA135" s="127"/>
      <c r="QAB135" s="127"/>
      <c r="QAC135" s="127"/>
      <c r="QAD135" s="127"/>
      <c r="QAE135" s="127"/>
      <c r="QAF135" s="127"/>
      <c r="QAG135" s="127"/>
      <c r="QAH135" s="127"/>
      <c r="QAI135" s="127"/>
      <c r="QAJ135" s="127"/>
      <c r="QAK135" s="127"/>
      <c r="QAL135" s="127"/>
      <c r="QAM135" s="127"/>
      <c r="QAN135" s="127"/>
      <c r="QAO135" s="127"/>
      <c r="QAP135" s="127"/>
      <c r="QAQ135" s="127"/>
      <c r="QAR135" s="127"/>
      <c r="QAS135" s="127"/>
      <c r="QAT135" s="127"/>
      <c r="QAU135" s="127"/>
      <c r="QAV135" s="127"/>
      <c r="QAW135" s="127"/>
      <c r="QAX135" s="127"/>
      <c r="QAY135" s="127"/>
      <c r="QAZ135" s="127"/>
      <c r="QBA135" s="127"/>
      <c r="QBB135" s="127"/>
      <c r="QBC135" s="127"/>
      <c r="QBD135" s="127"/>
      <c r="QBE135" s="127"/>
      <c r="QBF135" s="127"/>
      <c r="QBG135" s="127"/>
      <c r="QBH135" s="127"/>
      <c r="QBI135" s="127"/>
      <c r="QBJ135" s="127"/>
      <c r="QBK135" s="127"/>
      <c r="QBL135" s="127"/>
      <c r="QBM135" s="127"/>
      <c r="QBN135" s="127"/>
      <c r="QBO135" s="127"/>
      <c r="QBP135" s="127"/>
      <c r="QBQ135" s="127"/>
      <c r="QBR135" s="127"/>
      <c r="QBS135" s="127"/>
      <c r="QBT135" s="127"/>
      <c r="QBU135" s="127"/>
      <c r="QBV135" s="127"/>
      <c r="QBW135" s="127"/>
      <c r="QBX135" s="127"/>
      <c r="QBY135" s="127"/>
      <c r="QBZ135" s="127"/>
      <c r="QCA135" s="127"/>
      <c r="QCB135" s="127"/>
      <c r="QCC135" s="127"/>
      <c r="QCD135" s="127"/>
      <c r="QCE135" s="127"/>
      <c r="QCF135" s="127"/>
      <c r="QCG135" s="127"/>
      <c r="QCH135" s="127"/>
      <c r="QCI135" s="127"/>
      <c r="QCJ135" s="127"/>
      <c r="QCK135" s="127"/>
      <c r="QCL135" s="127"/>
      <c r="QCM135" s="127"/>
      <c r="QCN135" s="127"/>
      <c r="QCO135" s="127"/>
      <c r="QCP135" s="127"/>
      <c r="QCQ135" s="127"/>
      <c r="QCR135" s="127"/>
      <c r="QCS135" s="127"/>
      <c r="QCT135" s="127"/>
      <c r="QCU135" s="127"/>
      <c r="QCV135" s="127"/>
      <c r="QCW135" s="127"/>
      <c r="QCX135" s="127"/>
      <c r="QCY135" s="127"/>
      <c r="QCZ135" s="127"/>
      <c r="QDA135" s="127"/>
      <c r="QDB135" s="127"/>
      <c r="QDC135" s="127"/>
      <c r="QDD135" s="127"/>
      <c r="QDE135" s="127"/>
      <c r="QDF135" s="127"/>
      <c r="QDG135" s="127"/>
      <c r="QDH135" s="127"/>
      <c r="QDI135" s="127"/>
      <c r="QDJ135" s="127"/>
      <c r="QDK135" s="127"/>
      <c r="QDL135" s="127"/>
      <c r="QDM135" s="127"/>
      <c r="QDN135" s="127"/>
      <c r="QDO135" s="127"/>
      <c r="QDP135" s="127"/>
      <c r="QDQ135" s="127"/>
      <c r="QDR135" s="127"/>
      <c r="QDS135" s="127"/>
      <c r="QDT135" s="127"/>
      <c r="QDU135" s="127"/>
      <c r="QDV135" s="127"/>
      <c r="QDW135" s="127"/>
      <c r="QDX135" s="127"/>
      <c r="QDY135" s="127"/>
      <c r="QDZ135" s="127"/>
      <c r="QEA135" s="127"/>
      <c r="QEB135" s="127"/>
      <c r="QEC135" s="127"/>
      <c r="QED135" s="127"/>
      <c r="QEE135" s="127"/>
      <c r="QEF135" s="127"/>
      <c r="QEG135" s="127"/>
      <c r="QEH135" s="127"/>
      <c r="QEI135" s="127"/>
      <c r="QEJ135" s="127"/>
      <c r="QEK135" s="127"/>
      <c r="QEL135" s="127"/>
      <c r="QEM135" s="127"/>
      <c r="QEN135" s="127"/>
      <c r="QEO135" s="127"/>
      <c r="QEP135" s="127"/>
      <c r="QEQ135" s="127"/>
      <c r="QER135" s="127"/>
      <c r="QES135" s="127"/>
      <c r="QET135" s="127"/>
      <c r="QEU135" s="127"/>
      <c r="QEV135" s="127"/>
      <c r="QEW135" s="127"/>
      <c r="QEX135" s="127"/>
      <c r="QEY135" s="127"/>
      <c r="QEZ135" s="127"/>
      <c r="QFA135" s="127"/>
      <c r="QFB135" s="127"/>
      <c r="QFC135" s="127"/>
      <c r="QFD135" s="127"/>
      <c r="QFE135" s="127"/>
      <c r="QFF135" s="127"/>
      <c r="QFG135" s="127"/>
      <c r="QFH135" s="127"/>
      <c r="QFI135" s="127"/>
      <c r="QFJ135" s="127"/>
      <c r="QFK135" s="127"/>
      <c r="QFL135" s="127"/>
      <c r="QFM135" s="127"/>
      <c r="QFN135" s="127"/>
      <c r="QFO135" s="127"/>
      <c r="QFP135" s="127"/>
      <c r="QFQ135" s="127"/>
      <c r="QFR135" s="127"/>
      <c r="QFS135" s="127"/>
      <c r="QFT135" s="127"/>
      <c r="QFU135" s="127"/>
      <c r="QFV135" s="127"/>
      <c r="QFW135" s="127"/>
      <c r="QFX135" s="127"/>
      <c r="QFY135" s="127"/>
      <c r="QFZ135" s="127"/>
      <c r="QGA135" s="127"/>
      <c r="QGB135" s="127"/>
      <c r="QGC135" s="127"/>
      <c r="QGD135" s="127"/>
      <c r="QGE135" s="127"/>
      <c r="QGF135" s="127"/>
      <c r="QGG135" s="127"/>
      <c r="QGH135" s="127"/>
      <c r="QGI135" s="127"/>
      <c r="QGJ135" s="127"/>
      <c r="QGK135" s="127"/>
      <c r="QGL135" s="127"/>
      <c r="QGM135" s="127"/>
      <c r="QGN135" s="127"/>
      <c r="QGO135" s="127"/>
      <c r="QGP135" s="127"/>
      <c r="QGQ135" s="127"/>
      <c r="QGR135" s="127"/>
      <c r="QGS135" s="127"/>
      <c r="QGT135" s="127"/>
      <c r="QGU135" s="127"/>
      <c r="QGV135" s="127"/>
      <c r="QGW135" s="127"/>
      <c r="QGX135" s="127"/>
      <c r="QGY135" s="127"/>
      <c r="QGZ135" s="127"/>
      <c r="QHA135" s="127"/>
      <c r="QHB135" s="127"/>
      <c r="QHC135" s="127"/>
      <c r="QHD135" s="127"/>
      <c r="QHE135" s="127"/>
      <c r="QHF135" s="127"/>
      <c r="QHG135" s="127"/>
      <c r="QHH135" s="127"/>
      <c r="QHI135" s="127"/>
      <c r="QHJ135" s="127"/>
      <c r="QHK135" s="127"/>
      <c r="QHL135" s="127"/>
      <c r="QHM135" s="127"/>
      <c r="QHN135" s="127"/>
      <c r="QHO135" s="127"/>
      <c r="QHP135" s="127"/>
      <c r="QHQ135" s="127"/>
      <c r="QHR135" s="127"/>
      <c r="QHS135" s="127"/>
      <c r="QHT135" s="127"/>
      <c r="QHU135" s="127"/>
      <c r="QHV135" s="127"/>
      <c r="QHW135" s="127"/>
      <c r="QHX135" s="127"/>
      <c r="QHY135" s="127"/>
      <c r="QHZ135" s="127"/>
      <c r="QIA135" s="127"/>
      <c r="QIB135" s="127"/>
      <c r="QIC135" s="127"/>
      <c r="QID135" s="127"/>
      <c r="QIE135" s="127"/>
      <c r="QIF135" s="127"/>
      <c r="QIG135" s="127"/>
      <c r="QIH135" s="127"/>
      <c r="QII135" s="127"/>
      <c r="QIJ135" s="127"/>
      <c r="QIK135" s="127"/>
      <c r="QIL135" s="127"/>
      <c r="QIM135" s="127"/>
      <c r="QIN135" s="127"/>
      <c r="QIO135" s="127"/>
      <c r="QIP135" s="127"/>
      <c r="QIQ135" s="127"/>
      <c r="QIR135" s="127"/>
      <c r="QIS135" s="127"/>
      <c r="QIT135" s="127"/>
      <c r="QIU135" s="127"/>
      <c r="QIV135" s="127"/>
      <c r="QIW135" s="127"/>
      <c r="QIX135" s="127"/>
      <c r="QIY135" s="127"/>
      <c r="QIZ135" s="127"/>
      <c r="QJA135" s="127"/>
      <c r="QJB135" s="127"/>
      <c r="QJC135" s="127"/>
      <c r="QJD135" s="127"/>
      <c r="QJE135" s="127"/>
      <c r="QJF135" s="127"/>
      <c r="QJG135" s="127"/>
      <c r="QJH135" s="127"/>
      <c r="QJI135" s="127"/>
      <c r="QJJ135" s="127"/>
      <c r="QJK135" s="127"/>
      <c r="QJL135" s="127"/>
      <c r="QJM135" s="127"/>
      <c r="QJN135" s="127"/>
      <c r="QJO135" s="127"/>
      <c r="QJP135" s="127"/>
      <c r="QJQ135" s="127"/>
      <c r="QJR135" s="127"/>
      <c r="QJS135" s="127"/>
      <c r="QJT135" s="127"/>
      <c r="QJU135" s="127"/>
      <c r="QJV135" s="127"/>
      <c r="QJW135" s="127"/>
      <c r="QJX135" s="127"/>
      <c r="QJY135" s="127"/>
      <c r="QJZ135" s="127"/>
      <c r="QKA135" s="127"/>
      <c r="QKB135" s="127"/>
      <c r="QKC135" s="127"/>
      <c r="QKD135" s="127"/>
      <c r="QKE135" s="127"/>
      <c r="QKF135" s="127"/>
      <c r="QKG135" s="127"/>
      <c r="QKH135" s="127"/>
      <c r="QKI135" s="127"/>
      <c r="QKJ135" s="127"/>
      <c r="QKK135" s="127"/>
      <c r="QKL135" s="127"/>
      <c r="QKM135" s="127"/>
      <c r="QKN135" s="127"/>
      <c r="QKO135" s="127"/>
      <c r="QKP135" s="127"/>
      <c r="QKQ135" s="127"/>
      <c r="QKR135" s="127"/>
      <c r="QKS135" s="127"/>
      <c r="QKT135" s="127"/>
      <c r="QKU135" s="127"/>
      <c r="QKV135" s="127"/>
      <c r="QKW135" s="127"/>
      <c r="QKX135" s="127"/>
      <c r="QKY135" s="127"/>
      <c r="QKZ135" s="127"/>
      <c r="QLA135" s="127"/>
      <c r="QLB135" s="127"/>
      <c r="QLC135" s="127"/>
      <c r="QLD135" s="127"/>
      <c r="QLE135" s="127"/>
      <c r="QLF135" s="127"/>
      <c r="QLG135" s="127"/>
      <c r="QLH135" s="127"/>
      <c r="QLI135" s="127"/>
      <c r="QLJ135" s="127"/>
      <c r="QLK135" s="127"/>
      <c r="QLL135" s="127"/>
      <c r="QLM135" s="127"/>
      <c r="QLN135" s="127"/>
      <c r="QLO135" s="127"/>
      <c r="QLP135" s="127"/>
      <c r="QLQ135" s="127"/>
      <c r="QLR135" s="127"/>
      <c r="QLS135" s="127"/>
      <c r="QLT135" s="127"/>
      <c r="QLU135" s="127"/>
      <c r="QLV135" s="127"/>
      <c r="QLW135" s="127"/>
      <c r="QLX135" s="127"/>
      <c r="QLY135" s="127"/>
      <c r="QLZ135" s="127"/>
      <c r="QMA135" s="127"/>
      <c r="QMB135" s="127"/>
      <c r="QMC135" s="127"/>
      <c r="QMD135" s="127"/>
      <c r="QME135" s="127"/>
      <c r="QMF135" s="127"/>
      <c r="QMG135" s="127"/>
      <c r="QMH135" s="127"/>
      <c r="QMI135" s="127"/>
      <c r="QMJ135" s="127"/>
      <c r="QMK135" s="127"/>
      <c r="QML135" s="127"/>
      <c r="QMM135" s="127"/>
      <c r="QMN135" s="127"/>
      <c r="QMO135" s="127"/>
      <c r="QMP135" s="127"/>
      <c r="QMQ135" s="127"/>
      <c r="QMR135" s="127"/>
      <c r="QMS135" s="127"/>
      <c r="QMT135" s="127"/>
      <c r="QMU135" s="127"/>
      <c r="QMV135" s="127"/>
      <c r="QMW135" s="127"/>
      <c r="QMX135" s="127"/>
      <c r="QMY135" s="127"/>
      <c r="QMZ135" s="127"/>
      <c r="QNA135" s="127"/>
      <c r="QNB135" s="127"/>
      <c r="QNC135" s="127"/>
      <c r="QND135" s="127"/>
      <c r="QNE135" s="127"/>
      <c r="QNF135" s="127"/>
      <c r="QNG135" s="127"/>
      <c r="QNH135" s="127"/>
      <c r="QNI135" s="127"/>
      <c r="QNJ135" s="127"/>
      <c r="QNK135" s="127"/>
      <c r="QNL135" s="127"/>
      <c r="QNM135" s="127"/>
      <c r="QNN135" s="127"/>
      <c r="QNO135" s="127"/>
      <c r="QNP135" s="127"/>
      <c r="QNQ135" s="127"/>
      <c r="QNR135" s="127"/>
      <c r="QNS135" s="127"/>
      <c r="QNT135" s="127"/>
      <c r="QNU135" s="127"/>
      <c r="QNV135" s="127"/>
      <c r="QNW135" s="127"/>
      <c r="QNX135" s="127"/>
      <c r="QNY135" s="127"/>
      <c r="QNZ135" s="127"/>
      <c r="QOA135" s="127"/>
      <c r="QOB135" s="127"/>
      <c r="QOC135" s="127"/>
      <c r="QOD135" s="127"/>
      <c r="QOE135" s="127"/>
      <c r="QOF135" s="127"/>
      <c r="QOG135" s="127"/>
      <c r="QOH135" s="127"/>
      <c r="QOI135" s="127"/>
      <c r="QOJ135" s="127"/>
      <c r="QOK135" s="127"/>
      <c r="QOL135" s="127"/>
      <c r="QOM135" s="127"/>
      <c r="QON135" s="127"/>
      <c r="QOO135" s="127"/>
      <c r="QOP135" s="127"/>
      <c r="QOQ135" s="127"/>
      <c r="QOR135" s="127"/>
      <c r="QOS135" s="127"/>
      <c r="QOT135" s="127"/>
      <c r="QOU135" s="127"/>
      <c r="QOV135" s="127"/>
      <c r="QOW135" s="127"/>
      <c r="QOX135" s="127"/>
      <c r="QOY135" s="127"/>
      <c r="QOZ135" s="127"/>
      <c r="QPA135" s="127"/>
      <c r="QPB135" s="127"/>
      <c r="QPC135" s="127"/>
      <c r="QPD135" s="127"/>
      <c r="QPE135" s="127"/>
      <c r="QPF135" s="127"/>
      <c r="QPG135" s="127"/>
      <c r="QPH135" s="127"/>
      <c r="QPI135" s="127"/>
      <c r="QPJ135" s="127"/>
      <c r="QPK135" s="127"/>
      <c r="QPL135" s="127"/>
      <c r="QPM135" s="127"/>
      <c r="QPN135" s="127"/>
      <c r="QPO135" s="127"/>
      <c r="QPP135" s="127"/>
      <c r="QPQ135" s="127"/>
      <c r="QPR135" s="127"/>
      <c r="QPS135" s="127"/>
      <c r="QPT135" s="127"/>
      <c r="QPU135" s="127"/>
      <c r="QPV135" s="127"/>
      <c r="QPW135" s="127"/>
      <c r="QPX135" s="127"/>
      <c r="QPY135" s="127"/>
      <c r="QPZ135" s="127"/>
      <c r="QQA135" s="127"/>
      <c r="QQB135" s="127"/>
      <c r="QQC135" s="127"/>
      <c r="QQD135" s="127"/>
      <c r="QQE135" s="127"/>
      <c r="QQF135" s="127"/>
      <c r="QQG135" s="127"/>
      <c r="QQH135" s="127"/>
      <c r="QQI135" s="127"/>
      <c r="QQJ135" s="127"/>
      <c r="QQK135" s="127"/>
      <c r="QQL135" s="127"/>
      <c r="QQM135" s="127"/>
      <c r="QQN135" s="127"/>
      <c r="QQO135" s="127"/>
      <c r="QQP135" s="127"/>
      <c r="QQQ135" s="127"/>
      <c r="QQR135" s="127"/>
      <c r="QQS135" s="127"/>
      <c r="QQT135" s="127"/>
      <c r="QQU135" s="127"/>
      <c r="QQV135" s="127"/>
      <c r="QQW135" s="127"/>
      <c r="QQX135" s="127"/>
      <c r="QQY135" s="127"/>
      <c r="QQZ135" s="127"/>
      <c r="QRA135" s="127"/>
      <c r="QRB135" s="127"/>
      <c r="QRC135" s="127"/>
      <c r="QRD135" s="127"/>
      <c r="QRE135" s="127"/>
      <c r="QRF135" s="127"/>
      <c r="QRG135" s="127"/>
      <c r="QRH135" s="127"/>
      <c r="QRI135" s="127"/>
      <c r="QRJ135" s="127"/>
      <c r="QRK135" s="127"/>
      <c r="QRL135" s="127"/>
      <c r="QRM135" s="127"/>
      <c r="QRN135" s="127"/>
      <c r="QRO135" s="127"/>
      <c r="QRP135" s="127"/>
      <c r="QRQ135" s="127"/>
      <c r="QRR135" s="127"/>
      <c r="QRS135" s="127"/>
      <c r="QRT135" s="127"/>
      <c r="QRU135" s="127"/>
      <c r="QRV135" s="127"/>
      <c r="QRW135" s="127"/>
      <c r="QRX135" s="127"/>
      <c r="QRY135" s="127"/>
      <c r="QRZ135" s="127"/>
      <c r="QSA135" s="127"/>
      <c r="QSB135" s="127"/>
      <c r="QSC135" s="127"/>
      <c r="QSD135" s="127"/>
      <c r="QSE135" s="127"/>
      <c r="QSF135" s="127"/>
      <c r="QSG135" s="127"/>
      <c r="QSH135" s="127"/>
      <c r="QSI135" s="127"/>
      <c r="QSJ135" s="127"/>
      <c r="QSK135" s="127"/>
      <c r="QSL135" s="127"/>
      <c r="QSM135" s="127"/>
      <c r="QSN135" s="127"/>
      <c r="QSO135" s="127"/>
      <c r="QSP135" s="127"/>
      <c r="QSQ135" s="127"/>
      <c r="QSR135" s="127"/>
      <c r="QSS135" s="127"/>
      <c r="QST135" s="127"/>
      <c r="QSU135" s="127"/>
      <c r="QSV135" s="127"/>
      <c r="QSW135" s="127"/>
      <c r="QSX135" s="127"/>
      <c r="QSY135" s="127"/>
      <c r="QSZ135" s="127"/>
      <c r="QTA135" s="127"/>
      <c r="QTB135" s="127"/>
      <c r="QTC135" s="127"/>
      <c r="QTD135" s="127"/>
      <c r="QTE135" s="127"/>
      <c r="QTF135" s="127"/>
      <c r="QTG135" s="127"/>
      <c r="QTH135" s="127"/>
      <c r="QTI135" s="127"/>
      <c r="QTJ135" s="127"/>
      <c r="QTK135" s="127"/>
      <c r="QTL135" s="127"/>
      <c r="QTM135" s="127"/>
      <c r="QTN135" s="127"/>
      <c r="QTO135" s="127"/>
      <c r="QTP135" s="127"/>
      <c r="QTQ135" s="127"/>
      <c r="QTR135" s="127"/>
      <c r="QTS135" s="127"/>
      <c r="QTT135" s="127"/>
      <c r="QTU135" s="127"/>
      <c r="QTV135" s="127"/>
      <c r="QTW135" s="127"/>
      <c r="QTX135" s="127"/>
      <c r="QTY135" s="127"/>
      <c r="QTZ135" s="127"/>
      <c r="QUA135" s="127"/>
      <c r="QUB135" s="127"/>
      <c r="QUC135" s="127"/>
      <c r="QUD135" s="127"/>
      <c r="QUE135" s="127"/>
      <c r="QUF135" s="127"/>
      <c r="QUG135" s="127"/>
      <c r="QUH135" s="127"/>
      <c r="QUI135" s="127"/>
      <c r="QUJ135" s="127"/>
      <c r="QUK135" s="127"/>
      <c r="QUL135" s="127"/>
      <c r="QUM135" s="127"/>
      <c r="QUN135" s="127"/>
      <c r="QUO135" s="127"/>
      <c r="QUP135" s="127"/>
      <c r="QUQ135" s="127"/>
      <c r="QUR135" s="127"/>
      <c r="QUS135" s="127"/>
      <c r="QUT135" s="127"/>
      <c r="QUU135" s="127"/>
      <c r="QUV135" s="127"/>
      <c r="QUW135" s="127"/>
      <c r="QUX135" s="127"/>
      <c r="QUY135" s="127"/>
      <c r="QUZ135" s="127"/>
      <c r="QVA135" s="127"/>
      <c r="QVB135" s="127"/>
      <c r="QVC135" s="127"/>
      <c r="QVD135" s="127"/>
      <c r="QVE135" s="127"/>
      <c r="QVF135" s="127"/>
      <c r="QVG135" s="127"/>
      <c r="QVH135" s="127"/>
      <c r="QVI135" s="127"/>
      <c r="QVJ135" s="127"/>
      <c r="QVK135" s="127"/>
      <c r="QVL135" s="127"/>
      <c r="QVM135" s="127"/>
      <c r="QVN135" s="127"/>
      <c r="QVO135" s="127"/>
      <c r="QVP135" s="127"/>
      <c r="QVQ135" s="127"/>
      <c r="QVR135" s="127"/>
      <c r="QVS135" s="127"/>
      <c r="QVT135" s="127"/>
      <c r="QVU135" s="127"/>
      <c r="QVV135" s="127"/>
      <c r="QVW135" s="127"/>
      <c r="QVX135" s="127"/>
      <c r="QVY135" s="127"/>
      <c r="QVZ135" s="127"/>
      <c r="QWA135" s="127"/>
      <c r="QWB135" s="127"/>
      <c r="QWC135" s="127"/>
      <c r="QWD135" s="127"/>
      <c r="QWE135" s="127"/>
      <c r="QWF135" s="127"/>
      <c r="QWG135" s="127"/>
      <c r="QWH135" s="127"/>
      <c r="QWI135" s="127"/>
      <c r="QWJ135" s="127"/>
      <c r="QWK135" s="127"/>
      <c r="QWL135" s="127"/>
      <c r="QWM135" s="127"/>
      <c r="QWN135" s="127"/>
      <c r="QWO135" s="127"/>
      <c r="QWP135" s="127"/>
      <c r="QWQ135" s="127"/>
      <c r="QWR135" s="127"/>
      <c r="QWS135" s="127"/>
      <c r="QWT135" s="127"/>
      <c r="QWU135" s="127"/>
      <c r="QWV135" s="127"/>
      <c r="QWW135" s="127"/>
      <c r="QWX135" s="127"/>
      <c r="QWY135" s="127"/>
      <c r="QWZ135" s="127"/>
      <c r="QXA135" s="127"/>
      <c r="QXB135" s="127"/>
      <c r="QXC135" s="127"/>
      <c r="QXD135" s="127"/>
      <c r="QXE135" s="127"/>
      <c r="QXF135" s="127"/>
      <c r="QXG135" s="127"/>
      <c r="QXH135" s="127"/>
      <c r="QXI135" s="127"/>
      <c r="QXJ135" s="127"/>
      <c r="QXK135" s="127"/>
      <c r="QXL135" s="127"/>
      <c r="QXM135" s="127"/>
      <c r="QXN135" s="127"/>
      <c r="QXO135" s="127"/>
      <c r="QXP135" s="127"/>
      <c r="QXQ135" s="127"/>
      <c r="QXR135" s="127"/>
      <c r="QXS135" s="127"/>
      <c r="QXT135" s="127"/>
      <c r="QXU135" s="127"/>
      <c r="QXV135" s="127"/>
      <c r="QXW135" s="127"/>
      <c r="QXX135" s="127"/>
      <c r="QXY135" s="127"/>
      <c r="QXZ135" s="127"/>
      <c r="QYA135" s="127"/>
      <c r="QYB135" s="127"/>
      <c r="QYC135" s="127"/>
      <c r="QYD135" s="127"/>
      <c r="QYE135" s="127"/>
      <c r="QYF135" s="127"/>
      <c r="QYG135" s="127"/>
      <c r="QYH135" s="127"/>
      <c r="QYI135" s="127"/>
      <c r="QYJ135" s="127"/>
      <c r="QYK135" s="127"/>
      <c r="QYL135" s="127"/>
      <c r="QYM135" s="127"/>
      <c r="QYN135" s="127"/>
      <c r="QYO135" s="127"/>
      <c r="QYP135" s="127"/>
      <c r="QYQ135" s="127"/>
      <c r="QYR135" s="127"/>
      <c r="QYS135" s="127"/>
      <c r="QYT135" s="127"/>
      <c r="QYU135" s="127"/>
      <c r="QYV135" s="127"/>
      <c r="QYW135" s="127"/>
      <c r="QYX135" s="127"/>
      <c r="QYY135" s="127"/>
      <c r="QYZ135" s="127"/>
      <c r="QZA135" s="127"/>
      <c r="QZB135" s="127"/>
      <c r="QZC135" s="127"/>
      <c r="QZD135" s="127"/>
      <c r="QZE135" s="127"/>
      <c r="QZF135" s="127"/>
      <c r="QZG135" s="127"/>
      <c r="QZH135" s="127"/>
      <c r="QZI135" s="127"/>
      <c r="QZJ135" s="127"/>
      <c r="QZK135" s="127"/>
      <c r="QZL135" s="127"/>
      <c r="QZM135" s="127"/>
      <c r="QZN135" s="127"/>
      <c r="QZO135" s="127"/>
      <c r="QZP135" s="127"/>
      <c r="QZQ135" s="127"/>
      <c r="QZR135" s="127"/>
      <c r="QZS135" s="127"/>
      <c r="QZT135" s="127"/>
      <c r="QZU135" s="127"/>
      <c r="QZV135" s="127"/>
      <c r="QZW135" s="127"/>
      <c r="QZX135" s="127"/>
      <c r="QZY135" s="127"/>
      <c r="QZZ135" s="127"/>
      <c r="RAA135" s="127"/>
      <c r="RAB135" s="127"/>
      <c r="RAC135" s="127"/>
      <c r="RAD135" s="127"/>
      <c r="RAE135" s="127"/>
      <c r="RAF135" s="127"/>
      <c r="RAG135" s="127"/>
      <c r="RAH135" s="127"/>
      <c r="RAI135" s="127"/>
      <c r="RAJ135" s="127"/>
      <c r="RAK135" s="127"/>
      <c r="RAL135" s="127"/>
      <c r="RAM135" s="127"/>
      <c r="RAN135" s="127"/>
      <c r="RAO135" s="127"/>
      <c r="RAP135" s="127"/>
      <c r="RAQ135" s="127"/>
      <c r="RAR135" s="127"/>
      <c r="RAS135" s="127"/>
      <c r="RAT135" s="127"/>
      <c r="RAU135" s="127"/>
      <c r="RAV135" s="127"/>
      <c r="RAW135" s="127"/>
      <c r="RAX135" s="127"/>
      <c r="RAY135" s="127"/>
      <c r="RAZ135" s="127"/>
      <c r="RBA135" s="127"/>
      <c r="RBB135" s="127"/>
      <c r="RBC135" s="127"/>
      <c r="RBD135" s="127"/>
      <c r="RBE135" s="127"/>
      <c r="RBF135" s="127"/>
      <c r="RBG135" s="127"/>
      <c r="RBH135" s="127"/>
      <c r="RBI135" s="127"/>
      <c r="RBJ135" s="127"/>
      <c r="RBK135" s="127"/>
      <c r="RBL135" s="127"/>
      <c r="RBM135" s="127"/>
      <c r="RBN135" s="127"/>
      <c r="RBO135" s="127"/>
      <c r="RBP135" s="127"/>
      <c r="RBQ135" s="127"/>
      <c r="RBR135" s="127"/>
      <c r="RBS135" s="127"/>
      <c r="RBT135" s="127"/>
      <c r="RBU135" s="127"/>
      <c r="RBV135" s="127"/>
      <c r="RBW135" s="127"/>
      <c r="RBX135" s="127"/>
      <c r="RBY135" s="127"/>
      <c r="RBZ135" s="127"/>
      <c r="RCA135" s="127"/>
      <c r="RCB135" s="127"/>
      <c r="RCC135" s="127"/>
      <c r="RCD135" s="127"/>
      <c r="RCE135" s="127"/>
      <c r="RCF135" s="127"/>
      <c r="RCG135" s="127"/>
      <c r="RCH135" s="127"/>
      <c r="RCI135" s="127"/>
      <c r="RCJ135" s="127"/>
      <c r="RCK135" s="127"/>
      <c r="RCL135" s="127"/>
      <c r="RCM135" s="127"/>
      <c r="RCN135" s="127"/>
      <c r="RCO135" s="127"/>
      <c r="RCP135" s="127"/>
      <c r="RCQ135" s="127"/>
      <c r="RCR135" s="127"/>
      <c r="RCS135" s="127"/>
      <c r="RCT135" s="127"/>
      <c r="RCU135" s="127"/>
      <c r="RCV135" s="127"/>
      <c r="RCW135" s="127"/>
      <c r="RCX135" s="127"/>
      <c r="RCY135" s="127"/>
      <c r="RCZ135" s="127"/>
      <c r="RDA135" s="127"/>
      <c r="RDB135" s="127"/>
      <c r="RDC135" s="127"/>
      <c r="RDD135" s="127"/>
      <c r="RDE135" s="127"/>
      <c r="RDF135" s="127"/>
      <c r="RDG135" s="127"/>
      <c r="RDH135" s="127"/>
      <c r="RDI135" s="127"/>
      <c r="RDJ135" s="127"/>
      <c r="RDK135" s="127"/>
      <c r="RDL135" s="127"/>
      <c r="RDM135" s="127"/>
      <c r="RDN135" s="127"/>
      <c r="RDO135" s="127"/>
      <c r="RDP135" s="127"/>
      <c r="RDQ135" s="127"/>
      <c r="RDR135" s="127"/>
      <c r="RDS135" s="127"/>
      <c r="RDT135" s="127"/>
      <c r="RDU135" s="127"/>
      <c r="RDV135" s="127"/>
      <c r="RDW135" s="127"/>
      <c r="RDX135" s="127"/>
      <c r="RDY135" s="127"/>
      <c r="RDZ135" s="127"/>
      <c r="REA135" s="127"/>
      <c r="REB135" s="127"/>
      <c r="REC135" s="127"/>
      <c r="RED135" s="127"/>
      <c r="REE135" s="127"/>
      <c r="REF135" s="127"/>
      <c r="REG135" s="127"/>
      <c r="REH135" s="127"/>
      <c r="REI135" s="127"/>
      <c r="REJ135" s="127"/>
      <c r="REK135" s="127"/>
      <c r="REL135" s="127"/>
      <c r="REM135" s="127"/>
      <c r="REN135" s="127"/>
      <c r="REO135" s="127"/>
      <c r="REP135" s="127"/>
      <c r="REQ135" s="127"/>
      <c r="RER135" s="127"/>
      <c r="RES135" s="127"/>
      <c r="RET135" s="127"/>
      <c r="REU135" s="127"/>
      <c r="REV135" s="127"/>
      <c r="REW135" s="127"/>
      <c r="REX135" s="127"/>
      <c r="REY135" s="127"/>
      <c r="REZ135" s="127"/>
      <c r="RFA135" s="127"/>
      <c r="RFB135" s="127"/>
      <c r="RFC135" s="127"/>
      <c r="RFD135" s="127"/>
      <c r="RFE135" s="127"/>
      <c r="RFF135" s="127"/>
      <c r="RFG135" s="127"/>
      <c r="RFH135" s="127"/>
      <c r="RFI135" s="127"/>
      <c r="RFJ135" s="127"/>
      <c r="RFK135" s="127"/>
      <c r="RFL135" s="127"/>
      <c r="RFM135" s="127"/>
      <c r="RFN135" s="127"/>
      <c r="RFO135" s="127"/>
      <c r="RFP135" s="127"/>
      <c r="RFQ135" s="127"/>
      <c r="RFR135" s="127"/>
      <c r="RFS135" s="127"/>
      <c r="RFT135" s="127"/>
      <c r="RFU135" s="127"/>
      <c r="RFV135" s="127"/>
      <c r="RFW135" s="127"/>
      <c r="RFX135" s="127"/>
      <c r="RFY135" s="127"/>
      <c r="RFZ135" s="127"/>
      <c r="RGA135" s="127"/>
      <c r="RGB135" s="127"/>
      <c r="RGC135" s="127"/>
      <c r="RGD135" s="127"/>
      <c r="RGE135" s="127"/>
      <c r="RGF135" s="127"/>
      <c r="RGG135" s="127"/>
      <c r="RGH135" s="127"/>
      <c r="RGI135" s="127"/>
      <c r="RGJ135" s="127"/>
      <c r="RGK135" s="127"/>
      <c r="RGL135" s="127"/>
      <c r="RGM135" s="127"/>
      <c r="RGN135" s="127"/>
      <c r="RGO135" s="127"/>
      <c r="RGP135" s="127"/>
      <c r="RGQ135" s="127"/>
      <c r="RGR135" s="127"/>
      <c r="RGS135" s="127"/>
      <c r="RGT135" s="127"/>
      <c r="RGU135" s="127"/>
      <c r="RGV135" s="127"/>
      <c r="RGW135" s="127"/>
      <c r="RGX135" s="127"/>
      <c r="RGY135" s="127"/>
      <c r="RGZ135" s="127"/>
      <c r="RHA135" s="127"/>
      <c r="RHB135" s="127"/>
      <c r="RHC135" s="127"/>
      <c r="RHD135" s="127"/>
      <c r="RHE135" s="127"/>
      <c r="RHF135" s="127"/>
      <c r="RHG135" s="127"/>
      <c r="RHH135" s="127"/>
      <c r="RHI135" s="127"/>
      <c r="RHJ135" s="127"/>
      <c r="RHK135" s="127"/>
      <c r="RHL135" s="127"/>
      <c r="RHM135" s="127"/>
      <c r="RHN135" s="127"/>
      <c r="RHO135" s="127"/>
      <c r="RHP135" s="127"/>
      <c r="RHQ135" s="127"/>
      <c r="RHR135" s="127"/>
      <c r="RHS135" s="127"/>
      <c r="RHT135" s="127"/>
      <c r="RHU135" s="127"/>
      <c r="RHV135" s="127"/>
      <c r="RHW135" s="127"/>
      <c r="RHX135" s="127"/>
      <c r="RHY135" s="127"/>
      <c r="RHZ135" s="127"/>
      <c r="RIA135" s="127"/>
      <c r="RIB135" s="127"/>
      <c r="RIC135" s="127"/>
      <c r="RID135" s="127"/>
      <c r="RIE135" s="127"/>
      <c r="RIF135" s="127"/>
      <c r="RIG135" s="127"/>
      <c r="RIH135" s="127"/>
      <c r="RII135" s="127"/>
      <c r="RIJ135" s="127"/>
      <c r="RIK135" s="127"/>
      <c r="RIL135" s="127"/>
      <c r="RIM135" s="127"/>
      <c r="RIN135" s="127"/>
      <c r="RIO135" s="127"/>
      <c r="RIP135" s="127"/>
      <c r="RIQ135" s="127"/>
      <c r="RIR135" s="127"/>
      <c r="RIS135" s="127"/>
      <c r="RIT135" s="127"/>
      <c r="RIU135" s="127"/>
      <c r="RIV135" s="127"/>
      <c r="RIW135" s="127"/>
      <c r="RIX135" s="127"/>
      <c r="RIY135" s="127"/>
      <c r="RIZ135" s="127"/>
      <c r="RJA135" s="127"/>
      <c r="RJB135" s="127"/>
      <c r="RJC135" s="127"/>
      <c r="RJD135" s="127"/>
      <c r="RJE135" s="127"/>
      <c r="RJF135" s="127"/>
      <c r="RJG135" s="127"/>
      <c r="RJH135" s="127"/>
      <c r="RJI135" s="127"/>
      <c r="RJJ135" s="127"/>
      <c r="RJK135" s="127"/>
      <c r="RJL135" s="127"/>
      <c r="RJM135" s="127"/>
      <c r="RJN135" s="127"/>
      <c r="RJO135" s="127"/>
      <c r="RJP135" s="127"/>
      <c r="RJQ135" s="127"/>
      <c r="RJR135" s="127"/>
      <c r="RJS135" s="127"/>
      <c r="RJT135" s="127"/>
      <c r="RJU135" s="127"/>
      <c r="RJV135" s="127"/>
      <c r="RJW135" s="127"/>
      <c r="RJX135" s="127"/>
      <c r="RJY135" s="127"/>
      <c r="RJZ135" s="127"/>
      <c r="RKA135" s="127"/>
      <c r="RKB135" s="127"/>
      <c r="RKC135" s="127"/>
      <c r="RKD135" s="127"/>
      <c r="RKE135" s="127"/>
      <c r="RKF135" s="127"/>
      <c r="RKG135" s="127"/>
      <c r="RKH135" s="127"/>
      <c r="RKI135" s="127"/>
      <c r="RKJ135" s="127"/>
      <c r="RKK135" s="127"/>
      <c r="RKL135" s="127"/>
      <c r="RKM135" s="127"/>
      <c r="RKN135" s="127"/>
      <c r="RKO135" s="127"/>
      <c r="RKP135" s="127"/>
      <c r="RKQ135" s="127"/>
      <c r="RKR135" s="127"/>
      <c r="RKS135" s="127"/>
      <c r="RKT135" s="127"/>
      <c r="RKU135" s="127"/>
      <c r="RKV135" s="127"/>
      <c r="RKW135" s="127"/>
      <c r="RKX135" s="127"/>
      <c r="RKY135" s="127"/>
      <c r="RKZ135" s="127"/>
      <c r="RLA135" s="127"/>
      <c r="RLB135" s="127"/>
      <c r="RLC135" s="127"/>
      <c r="RLD135" s="127"/>
      <c r="RLE135" s="127"/>
      <c r="RLF135" s="127"/>
      <c r="RLG135" s="127"/>
      <c r="RLH135" s="127"/>
      <c r="RLI135" s="127"/>
      <c r="RLJ135" s="127"/>
      <c r="RLK135" s="127"/>
      <c r="RLL135" s="127"/>
      <c r="RLM135" s="127"/>
      <c r="RLN135" s="127"/>
      <c r="RLO135" s="127"/>
      <c r="RLP135" s="127"/>
      <c r="RLQ135" s="127"/>
      <c r="RLR135" s="127"/>
      <c r="RLS135" s="127"/>
      <c r="RLT135" s="127"/>
      <c r="RLU135" s="127"/>
      <c r="RLV135" s="127"/>
      <c r="RLW135" s="127"/>
      <c r="RLX135" s="127"/>
      <c r="RLY135" s="127"/>
      <c r="RLZ135" s="127"/>
      <c r="RMA135" s="127"/>
      <c r="RMB135" s="127"/>
      <c r="RMC135" s="127"/>
      <c r="RMD135" s="127"/>
      <c r="RME135" s="127"/>
      <c r="RMF135" s="127"/>
      <c r="RMG135" s="127"/>
      <c r="RMH135" s="127"/>
      <c r="RMI135" s="127"/>
      <c r="RMJ135" s="127"/>
      <c r="RMK135" s="127"/>
      <c r="RML135" s="127"/>
      <c r="RMM135" s="127"/>
      <c r="RMN135" s="127"/>
      <c r="RMO135" s="127"/>
      <c r="RMP135" s="127"/>
      <c r="RMQ135" s="127"/>
      <c r="RMR135" s="127"/>
      <c r="RMS135" s="127"/>
      <c r="RMT135" s="127"/>
      <c r="RMU135" s="127"/>
      <c r="RMV135" s="127"/>
      <c r="RMW135" s="127"/>
      <c r="RMX135" s="127"/>
      <c r="RMY135" s="127"/>
      <c r="RMZ135" s="127"/>
      <c r="RNA135" s="127"/>
      <c r="RNB135" s="127"/>
      <c r="RNC135" s="127"/>
      <c r="RND135" s="127"/>
      <c r="RNE135" s="127"/>
      <c r="RNF135" s="127"/>
      <c r="RNG135" s="127"/>
      <c r="RNH135" s="127"/>
      <c r="RNI135" s="127"/>
      <c r="RNJ135" s="127"/>
      <c r="RNK135" s="127"/>
      <c r="RNL135" s="127"/>
      <c r="RNM135" s="127"/>
      <c r="RNN135" s="127"/>
      <c r="RNO135" s="127"/>
      <c r="RNP135" s="127"/>
      <c r="RNQ135" s="127"/>
      <c r="RNR135" s="127"/>
      <c r="RNS135" s="127"/>
      <c r="RNT135" s="127"/>
      <c r="RNU135" s="127"/>
      <c r="RNV135" s="127"/>
      <c r="RNW135" s="127"/>
      <c r="RNX135" s="127"/>
      <c r="RNY135" s="127"/>
      <c r="RNZ135" s="127"/>
      <c r="ROA135" s="127"/>
      <c r="ROB135" s="127"/>
      <c r="ROC135" s="127"/>
      <c r="ROD135" s="127"/>
      <c r="ROE135" s="127"/>
      <c r="ROF135" s="127"/>
      <c r="ROG135" s="127"/>
      <c r="ROH135" s="127"/>
      <c r="ROI135" s="127"/>
      <c r="ROJ135" s="127"/>
      <c r="ROK135" s="127"/>
      <c r="ROL135" s="127"/>
      <c r="ROM135" s="127"/>
      <c r="RON135" s="127"/>
      <c r="ROO135" s="127"/>
      <c r="ROP135" s="127"/>
      <c r="ROQ135" s="127"/>
      <c r="ROR135" s="127"/>
      <c r="ROS135" s="127"/>
      <c r="ROT135" s="127"/>
      <c r="ROU135" s="127"/>
      <c r="ROV135" s="127"/>
      <c r="ROW135" s="127"/>
      <c r="ROX135" s="127"/>
      <c r="ROY135" s="127"/>
      <c r="ROZ135" s="127"/>
      <c r="RPA135" s="127"/>
      <c r="RPB135" s="127"/>
      <c r="RPC135" s="127"/>
      <c r="RPD135" s="127"/>
      <c r="RPE135" s="127"/>
      <c r="RPF135" s="127"/>
      <c r="RPG135" s="127"/>
      <c r="RPH135" s="127"/>
      <c r="RPI135" s="127"/>
      <c r="RPJ135" s="127"/>
      <c r="RPK135" s="127"/>
      <c r="RPL135" s="127"/>
      <c r="RPM135" s="127"/>
      <c r="RPN135" s="127"/>
      <c r="RPO135" s="127"/>
      <c r="RPP135" s="127"/>
      <c r="RPQ135" s="127"/>
      <c r="RPR135" s="127"/>
      <c r="RPS135" s="127"/>
      <c r="RPT135" s="127"/>
      <c r="RPU135" s="127"/>
      <c r="RPV135" s="127"/>
      <c r="RPW135" s="127"/>
      <c r="RPX135" s="127"/>
      <c r="RPY135" s="127"/>
      <c r="RPZ135" s="127"/>
      <c r="RQA135" s="127"/>
      <c r="RQB135" s="127"/>
      <c r="RQC135" s="127"/>
      <c r="RQD135" s="127"/>
      <c r="RQE135" s="127"/>
      <c r="RQF135" s="127"/>
      <c r="RQG135" s="127"/>
      <c r="RQH135" s="127"/>
      <c r="RQI135" s="127"/>
      <c r="RQJ135" s="127"/>
      <c r="RQK135" s="127"/>
      <c r="RQL135" s="127"/>
      <c r="RQM135" s="127"/>
      <c r="RQN135" s="127"/>
      <c r="RQO135" s="127"/>
      <c r="RQP135" s="127"/>
      <c r="RQQ135" s="127"/>
      <c r="RQR135" s="127"/>
      <c r="RQS135" s="127"/>
      <c r="RQT135" s="127"/>
      <c r="RQU135" s="127"/>
      <c r="RQV135" s="127"/>
      <c r="RQW135" s="127"/>
      <c r="RQX135" s="127"/>
      <c r="RQY135" s="127"/>
      <c r="RQZ135" s="127"/>
      <c r="RRA135" s="127"/>
      <c r="RRB135" s="127"/>
      <c r="RRC135" s="127"/>
      <c r="RRD135" s="127"/>
      <c r="RRE135" s="127"/>
      <c r="RRF135" s="127"/>
      <c r="RRG135" s="127"/>
      <c r="RRH135" s="127"/>
      <c r="RRI135" s="127"/>
      <c r="RRJ135" s="127"/>
      <c r="RRK135" s="127"/>
      <c r="RRL135" s="127"/>
      <c r="RRM135" s="127"/>
      <c r="RRN135" s="127"/>
      <c r="RRO135" s="127"/>
      <c r="RRP135" s="127"/>
      <c r="RRQ135" s="127"/>
      <c r="RRR135" s="127"/>
      <c r="RRS135" s="127"/>
      <c r="RRT135" s="127"/>
      <c r="RRU135" s="127"/>
      <c r="RRV135" s="127"/>
      <c r="RRW135" s="127"/>
      <c r="RRX135" s="127"/>
      <c r="RRY135" s="127"/>
      <c r="RRZ135" s="127"/>
      <c r="RSA135" s="127"/>
      <c r="RSB135" s="127"/>
      <c r="RSC135" s="127"/>
      <c r="RSD135" s="127"/>
      <c r="RSE135" s="127"/>
      <c r="RSF135" s="127"/>
      <c r="RSG135" s="127"/>
      <c r="RSH135" s="127"/>
      <c r="RSI135" s="127"/>
      <c r="RSJ135" s="127"/>
      <c r="RSK135" s="127"/>
      <c r="RSL135" s="127"/>
      <c r="RSM135" s="127"/>
      <c r="RSN135" s="127"/>
      <c r="RSO135" s="127"/>
      <c r="RSP135" s="127"/>
      <c r="RSQ135" s="127"/>
      <c r="RSR135" s="127"/>
      <c r="RSS135" s="127"/>
      <c r="RST135" s="127"/>
      <c r="RSU135" s="127"/>
      <c r="RSV135" s="127"/>
      <c r="RSW135" s="127"/>
      <c r="RSX135" s="127"/>
      <c r="RSY135" s="127"/>
      <c r="RSZ135" s="127"/>
      <c r="RTA135" s="127"/>
      <c r="RTB135" s="127"/>
      <c r="RTC135" s="127"/>
      <c r="RTD135" s="127"/>
      <c r="RTE135" s="127"/>
      <c r="RTF135" s="127"/>
      <c r="RTG135" s="127"/>
      <c r="RTH135" s="127"/>
      <c r="RTI135" s="127"/>
      <c r="RTJ135" s="127"/>
      <c r="RTK135" s="127"/>
      <c r="RTL135" s="127"/>
      <c r="RTM135" s="127"/>
      <c r="RTN135" s="127"/>
      <c r="RTO135" s="127"/>
      <c r="RTP135" s="127"/>
      <c r="RTQ135" s="127"/>
      <c r="RTR135" s="127"/>
      <c r="RTS135" s="127"/>
      <c r="RTT135" s="127"/>
      <c r="RTU135" s="127"/>
      <c r="RTV135" s="127"/>
      <c r="RTW135" s="127"/>
      <c r="RTX135" s="127"/>
      <c r="RTY135" s="127"/>
      <c r="RTZ135" s="127"/>
      <c r="RUA135" s="127"/>
      <c r="RUB135" s="127"/>
      <c r="RUC135" s="127"/>
      <c r="RUD135" s="127"/>
      <c r="RUE135" s="127"/>
      <c r="RUF135" s="127"/>
      <c r="RUG135" s="127"/>
      <c r="RUH135" s="127"/>
      <c r="RUI135" s="127"/>
      <c r="RUJ135" s="127"/>
      <c r="RUK135" s="127"/>
      <c r="RUL135" s="127"/>
      <c r="RUM135" s="127"/>
      <c r="RUN135" s="127"/>
      <c r="RUO135" s="127"/>
      <c r="RUP135" s="127"/>
      <c r="RUQ135" s="127"/>
      <c r="RUR135" s="127"/>
      <c r="RUS135" s="127"/>
      <c r="RUT135" s="127"/>
      <c r="RUU135" s="127"/>
      <c r="RUV135" s="127"/>
      <c r="RUW135" s="127"/>
      <c r="RUX135" s="127"/>
      <c r="RUY135" s="127"/>
      <c r="RUZ135" s="127"/>
      <c r="RVA135" s="127"/>
      <c r="RVB135" s="127"/>
      <c r="RVC135" s="127"/>
      <c r="RVD135" s="127"/>
      <c r="RVE135" s="127"/>
      <c r="RVF135" s="127"/>
      <c r="RVG135" s="127"/>
      <c r="RVH135" s="127"/>
      <c r="RVI135" s="127"/>
      <c r="RVJ135" s="127"/>
      <c r="RVK135" s="127"/>
      <c r="RVL135" s="127"/>
      <c r="RVM135" s="127"/>
      <c r="RVN135" s="127"/>
      <c r="RVO135" s="127"/>
      <c r="RVP135" s="127"/>
      <c r="RVQ135" s="127"/>
      <c r="RVR135" s="127"/>
      <c r="RVS135" s="127"/>
      <c r="RVT135" s="127"/>
      <c r="RVU135" s="127"/>
      <c r="RVV135" s="127"/>
      <c r="RVW135" s="127"/>
      <c r="RVX135" s="127"/>
      <c r="RVY135" s="127"/>
      <c r="RVZ135" s="127"/>
      <c r="RWA135" s="127"/>
      <c r="RWB135" s="127"/>
      <c r="RWC135" s="127"/>
      <c r="RWD135" s="127"/>
      <c r="RWE135" s="127"/>
      <c r="RWF135" s="127"/>
      <c r="RWG135" s="127"/>
      <c r="RWH135" s="127"/>
      <c r="RWI135" s="127"/>
      <c r="RWJ135" s="127"/>
      <c r="RWK135" s="127"/>
      <c r="RWL135" s="127"/>
      <c r="RWM135" s="127"/>
      <c r="RWN135" s="127"/>
      <c r="RWO135" s="127"/>
      <c r="RWP135" s="127"/>
      <c r="RWQ135" s="127"/>
      <c r="RWR135" s="127"/>
      <c r="RWS135" s="127"/>
      <c r="RWT135" s="127"/>
      <c r="RWU135" s="127"/>
      <c r="RWV135" s="127"/>
      <c r="RWW135" s="127"/>
      <c r="RWX135" s="127"/>
      <c r="RWY135" s="127"/>
      <c r="RWZ135" s="127"/>
      <c r="RXA135" s="127"/>
      <c r="RXB135" s="127"/>
      <c r="RXC135" s="127"/>
      <c r="RXD135" s="127"/>
      <c r="RXE135" s="127"/>
      <c r="RXF135" s="127"/>
      <c r="RXG135" s="127"/>
      <c r="RXH135" s="127"/>
      <c r="RXI135" s="127"/>
      <c r="RXJ135" s="127"/>
      <c r="RXK135" s="127"/>
      <c r="RXL135" s="127"/>
      <c r="RXM135" s="127"/>
      <c r="RXN135" s="127"/>
      <c r="RXO135" s="127"/>
      <c r="RXP135" s="127"/>
      <c r="RXQ135" s="127"/>
      <c r="RXR135" s="127"/>
      <c r="RXS135" s="127"/>
      <c r="RXT135" s="127"/>
      <c r="RXU135" s="127"/>
      <c r="RXV135" s="127"/>
      <c r="RXW135" s="127"/>
      <c r="RXX135" s="127"/>
      <c r="RXY135" s="127"/>
      <c r="RXZ135" s="127"/>
      <c r="RYA135" s="127"/>
      <c r="RYB135" s="127"/>
      <c r="RYC135" s="127"/>
      <c r="RYD135" s="127"/>
      <c r="RYE135" s="127"/>
      <c r="RYF135" s="127"/>
      <c r="RYG135" s="127"/>
      <c r="RYH135" s="127"/>
      <c r="RYI135" s="127"/>
      <c r="RYJ135" s="127"/>
      <c r="RYK135" s="127"/>
      <c r="RYL135" s="127"/>
      <c r="RYM135" s="127"/>
      <c r="RYN135" s="127"/>
      <c r="RYO135" s="127"/>
      <c r="RYP135" s="127"/>
      <c r="RYQ135" s="127"/>
      <c r="RYR135" s="127"/>
      <c r="RYS135" s="127"/>
      <c r="RYT135" s="127"/>
      <c r="RYU135" s="127"/>
      <c r="RYV135" s="127"/>
      <c r="RYW135" s="127"/>
      <c r="RYX135" s="127"/>
      <c r="RYY135" s="127"/>
      <c r="RYZ135" s="127"/>
      <c r="RZA135" s="127"/>
      <c r="RZB135" s="127"/>
      <c r="RZC135" s="127"/>
      <c r="RZD135" s="127"/>
      <c r="RZE135" s="127"/>
      <c r="RZF135" s="127"/>
      <c r="RZG135" s="127"/>
      <c r="RZH135" s="127"/>
      <c r="RZI135" s="127"/>
      <c r="RZJ135" s="127"/>
      <c r="RZK135" s="127"/>
      <c r="RZL135" s="127"/>
      <c r="RZM135" s="127"/>
      <c r="RZN135" s="127"/>
      <c r="RZO135" s="127"/>
      <c r="RZP135" s="127"/>
      <c r="RZQ135" s="127"/>
      <c r="RZR135" s="127"/>
      <c r="RZS135" s="127"/>
      <c r="RZT135" s="127"/>
      <c r="RZU135" s="127"/>
      <c r="RZV135" s="127"/>
      <c r="RZW135" s="127"/>
      <c r="RZX135" s="127"/>
      <c r="RZY135" s="127"/>
      <c r="RZZ135" s="127"/>
      <c r="SAA135" s="127"/>
      <c r="SAB135" s="127"/>
      <c r="SAC135" s="127"/>
      <c r="SAD135" s="127"/>
      <c r="SAE135" s="127"/>
      <c r="SAF135" s="127"/>
      <c r="SAG135" s="127"/>
      <c r="SAH135" s="127"/>
      <c r="SAI135" s="127"/>
      <c r="SAJ135" s="127"/>
      <c r="SAK135" s="127"/>
      <c r="SAL135" s="127"/>
      <c r="SAM135" s="127"/>
      <c r="SAN135" s="127"/>
      <c r="SAO135" s="127"/>
      <c r="SAP135" s="127"/>
      <c r="SAQ135" s="127"/>
      <c r="SAR135" s="127"/>
      <c r="SAS135" s="127"/>
      <c r="SAT135" s="127"/>
      <c r="SAU135" s="127"/>
      <c r="SAV135" s="127"/>
      <c r="SAW135" s="127"/>
      <c r="SAX135" s="127"/>
      <c r="SAY135" s="127"/>
      <c r="SAZ135" s="127"/>
      <c r="SBA135" s="127"/>
      <c r="SBB135" s="127"/>
      <c r="SBC135" s="127"/>
      <c r="SBD135" s="127"/>
      <c r="SBE135" s="127"/>
      <c r="SBF135" s="127"/>
      <c r="SBG135" s="127"/>
      <c r="SBH135" s="127"/>
      <c r="SBI135" s="127"/>
      <c r="SBJ135" s="127"/>
      <c r="SBK135" s="127"/>
      <c r="SBL135" s="127"/>
      <c r="SBM135" s="127"/>
      <c r="SBN135" s="127"/>
      <c r="SBO135" s="127"/>
      <c r="SBP135" s="127"/>
      <c r="SBQ135" s="127"/>
      <c r="SBR135" s="127"/>
      <c r="SBS135" s="127"/>
      <c r="SBT135" s="127"/>
      <c r="SBU135" s="127"/>
      <c r="SBV135" s="127"/>
      <c r="SBW135" s="127"/>
      <c r="SBX135" s="127"/>
      <c r="SBY135" s="127"/>
      <c r="SBZ135" s="127"/>
      <c r="SCA135" s="127"/>
      <c r="SCB135" s="127"/>
      <c r="SCC135" s="127"/>
      <c r="SCD135" s="127"/>
      <c r="SCE135" s="127"/>
      <c r="SCF135" s="127"/>
      <c r="SCG135" s="127"/>
      <c r="SCH135" s="127"/>
      <c r="SCI135" s="127"/>
      <c r="SCJ135" s="127"/>
      <c r="SCK135" s="127"/>
      <c r="SCL135" s="127"/>
      <c r="SCM135" s="127"/>
      <c r="SCN135" s="127"/>
      <c r="SCO135" s="127"/>
      <c r="SCP135" s="127"/>
      <c r="SCQ135" s="127"/>
      <c r="SCR135" s="127"/>
      <c r="SCS135" s="127"/>
      <c r="SCT135" s="127"/>
      <c r="SCU135" s="127"/>
      <c r="SCV135" s="127"/>
      <c r="SCW135" s="127"/>
      <c r="SCX135" s="127"/>
      <c r="SCY135" s="127"/>
      <c r="SCZ135" s="127"/>
      <c r="SDA135" s="127"/>
      <c r="SDB135" s="127"/>
      <c r="SDC135" s="127"/>
      <c r="SDD135" s="127"/>
      <c r="SDE135" s="127"/>
      <c r="SDF135" s="127"/>
      <c r="SDG135" s="127"/>
      <c r="SDH135" s="127"/>
      <c r="SDI135" s="127"/>
      <c r="SDJ135" s="127"/>
      <c r="SDK135" s="127"/>
      <c r="SDL135" s="127"/>
      <c r="SDM135" s="127"/>
      <c r="SDN135" s="127"/>
      <c r="SDO135" s="127"/>
      <c r="SDP135" s="127"/>
      <c r="SDQ135" s="127"/>
      <c r="SDR135" s="127"/>
      <c r="SDS135" s="127"/>
      <c r="SDT135" s="127"/>
      <c r="SDU135" s="127"/>
      <c r="SDV135" s="127"/>
      <c r="SDW135" s="127"/>
      <c r="SDX135" s="127"/>
      <c r="SDY135" s="127"/>
      <c r="SDZ135" s="127"/>
      <c r="SEA135" s="127"/>
      <c r="SEB135" s="127"/>
      <c r="SEC135" s="127"/>
      <c r="SED135" s="127"/>
      <c r="SEE135" s="127"/>
      <c r="SEF135" s="127"/>
      <c r="SEG135" s="127"/>
      <c r="SEH135" s="127"/>
      <c r="SEI135" s="127"/>
      <c r="SEJ135" s="127"/>
      <c r="SEK135" s="127"/>
      <c r="SEL135" s="127"/>
      <c r="SEM135" s="127"/>
      <c r="SEN135" s="127"/>
      <c r="SEO135" s="127"/>
      <c r="SEP135" s="127"/>
      <c r="SEQ135" s="127"/>
      <c r="SER135" s="127"/>
      <c r="SES135" s="127"/>
      <c r="SET135" s="127"/>
      <c r="SEU135" s="127"/>
      <c r="SEV135" s="127"/>
      <c r="SEW135" s="127"/>
      <c r="SEX135" s="127"/>
      <c r="SEY135" s="127"/>
      <c r="SEZ135" s="127"/>
      <c r="SFA135" s="127"/>
      <c r="SFB135" s="127"/>
      <c r="SFC135" s="127"/>
      <c r="SFD135" s="127"/>
      <c r="SFE135" s="127"/>
      <c r="SFF135" s="127"/>
      <c r="SFG135" s="127"/>
      <c r="SFH135" s="127"/>
      <c r="SFI135" s="127"/>
      <c r="SFJ135" s="127"/>
      <c r="SFK135" s="127"/>
      <c r="SFL135" s="127"/>
      <c r="SFM135" s="127"/>
      <c r="SFN135" s="127"/>
      <c r="SFO135" s="127"/>
      <c r="SFP135" s="127"/>
      <c r="SFQ135" s="127"/>
      <c r="SFR135" s="127"/>
      <c r="SFS135" s="127"/>
      <c r="SFT135" s="127"/>
      <c r="SFU135" s="127"/>
      <c r="SFV135" s="127"/>
      <c r="SFW135" s="127"/>
      <c r="SFX135" s="127"/>
      <c r="SFY135" s="127"/>
      <c r="SFZ135" s="127"/>
      <c r="SGA135" s="127"/>
      <c r="SGB135" s="127"/>
      <c r="SGC135" s="127"/>
      <c r="SGD135" s="127"/>
      <c r="SGE135" s="127"/>
      <c r="SGF135" s="127"/>
      <c r="SGG135" s="127"/>
      <c r="SGH135" s="127"/>
      <c r="SGI135" s="127"/>
      <c r="SGJ135" s="127"/>
      <c r="SGK135" s="127"/>
      <c r="SGL135" s="127"/>
      <c r="SGM135" s="127"/>
      <c r="SGN135" s="127"/>
      <c r="SGO135" s="127"/>
      <c r="SGP135" s="127"/>
      <c r="SGQ135" s="127"/>
      <c r="SGR135" s="127"/>
      <c r="SGS135" s="127"/>
      <c r="SGT135" s="127"/>
      <c r="SGU135" s="127"/>
      <c r="SGV135" s="127"/>
      <c r="SGW135" s="127"/>
      <c r="SGX135" s="127"/>
      <c r="SGY135" s="127"/>
      <c r="SGZ135" s="127"/>
      <c r="SHA135" s="127"/>
      <c r="SHB135" s="127"/>
      <c r="SHC135" s="127"/>
      <c r="SHD135" s="127"/>
      <c r="SHE135" s="127"/>
      <c r="SHF135" s="127"/>
      <c r="SHG135" s="127"/>
      <c r="SHH135" s="127"/>
      <c r="SHI135" s="127"/>
      <c r="SHJ135" s="127"/>
      <c r="SHK135" s="127"/>
      <c r="SHL135" s="127"/>
      <c r="SHM135" s="127"/>
      <c r="SHN135" s="127"/>
      <c r="SHO135" s="127"/>
      <c r="SHP135" s="127"/>
      <c r="SHQ135" s="127"/>
      <c r="SHR135" s="127"/>
      <c r="SHS135" s="127"/>
      <c r="SHT135" s="127"/>
      <c r="SHU135" s="127"/>
      <c r="SHV135" s="127"/>
      <c r="SHW135" s="127"/>
      <c r="SHX135" s="127"/>
      <c r="SHY135" s="127"/>
      <c r="SHZ135" s="127"/>
      <c r="SIA135" s="127"/>
      <c r="SIB135" s="127"/>
      <c r="SIC135" s="127"/>
      <c r="SID135" s="127"/>
      <c r="SIE135" s="127"/>
      <c r="SIF135" s="127"/>
      <c r="SIG135" s="127"/>
      <c r="SIH135" s="127"/>
      <c r="SII135" s="127"/>
      <c r="SIJ135" s="127"/>
      <c r="SIK135" s="127"/>
      <c r="SIL135" s="127"/>
      <c r="SIM135" s="127"/>
      <c r="SIN135" s="127"/>
      <c r="SIO135" s="127"/>
      <c r="SIP135" s="127"/>
      <c r="SIQ135" s="127"/>
      <c r="SIR135" s="127"/>
      <c r="SIS135" s="127"/>
      <c r="SIT135" s="127"/>
      <c r="SIU135" s="127"/>
      <c r="SIV135" s="127"/>
      <c r="SIW135" s="127"/>
      <c r="SIX135" s="127"/>
      <c r="SIY135" s="127"/>
      <c r="SIZ135" s="127"/>
      <c r="SJA135" s="127"/>
      <c r="SJB135" s="127"/>
      <c r="SJC135" s="127"/>
      <c r="SJD135" s="127"/>
      <c r="SJE135" s="127"/>
      <c r="SJF135" s="127"/>
      <c r="SJG135" s="127"/>
      <c r="SJH135" s="127"/>
      <c r="SJI135" s="127"/>
      <c r="SJJ135" s="127"/>
      <c r="SJK135" s="127"/>
      <c r="SJL135" s="127"/>
      <c r="SJM135" s="127"/>
      <c r="SJN135" s="127"/>
      <c r="SJO135" s="127"/>
      <c r="SJP135" s="127"/>
      <c r="SJQ135" s="127"/>
      <c r="SJR135" s="127"/>
      <c r="SJS135" s="127"/>
      <c r="SJT135" s="127"/>
      <c r="SJU135" s="127"/>
      <c r="SJV135" s="127"/>
      <c r="SJW135" s="127"/>
      <c r="SJX135" s="127"/>
      <c r="SJY135" s="127"/>
      <c r="SJZ135" s="127"/>
      <c r="SKA135" s="127"/>
      <c r="SKB135" s="127"/>
      <c r="SKC135" s="127"/>
      <c r="SKD135" s="127"/>
      <c r="SKE135" s="127"/>
      <c r="SKF135" s="127"/>
      <c r="SKG135" s="127"/>
      <c r="SKH135" s="127"/>
      <c r="SKI135" s="127"/>
      <c r="SKJ135" s="127"/>
      <c r="SKK135" s="127"/>
      <c r="SKL135" s="127"/>
      <c r="SKM135" s="127"/>
      <c r="SKN135" s="127"/>
      <c r="SKO135" s="127"/>
      <c r="SKP135" s="127"/>
      <c r="SKQ135" s="127"/>
      <c r="SKR135" s="127"/>
      <c r="SKS135" s="127"/>
      <c r="SKT135" s="127"/>
      <c r="SKU135" s="127"/>
      <c r="SKV135" s="127"/>
      <c r="SKW135" s="127"/>
      <c r="SKX135" s="127"/>
      <c r="SKY135" s="127"/>
      <c r="SKZ135" s="127"/>
      <c r="SLA135" s="127"/>
      <c r="SLB135" s="127"/>
      <c r="SLC135" s="127"/>
      <c r="SLD135" s="127"/>
      <c r="SLE135" s="127"/>
      <c r="SLF135" s="127"/>
      <c r="SLG135" s="127"/>
      <c r="SLH135" s="127"/>
      <c r="SLI135" s="127"/>
      <c r="SLJ135" s="127"/>
      <c r="SLK135" s="127"/>
      <c r="SLL135" s="127"/>
      <c r="SLM135" s="127"/>
      <c r="SLN135" s="127"/>
      <c r="SLO135" s="127"/>
      <c r="SLP135" s="127"/>
      <c r="SLQ135" s="127"/>
      <c r="SLR135" s="127"/>
      <c r="SLS135" s="127"/>
      <c r="SLT135" s="127"/>
      <c r="SLU135" s="127"/>
      <c r="SLV135" s="127"/>
      <c r="SLW135" s="127"/>
      <c r="SLX135" s="127"/>
      <c r="SLY135" s="127"/>
      <c r="SLZ135" s="127"/>
      <c r="SMA135" s="127"/>
      <c r="SMB135" s="127"/>
      <c r="SMC135" s="127"/>
      <c r="SMD135" s="127"/>
      <c r="SME135" s="127"/>
      <c r="SMF135" s="127"/>
      <c r="SMG135" s="127"/>
      <c r="SMH135" s="127"/>
      <c r="SMI135" s="127"/>
      <c r="SMJ135" s="127"/>
      <c r="SMK135" s="127"/>
      <c r="SML135" s="127"/>
      <c r="SMM135" s="127"/>
      <c r="SMN135" s="127"/>
      <c r="SMO135" s="127"/>
      <c r="SMP135" s="127"/>
      <c r="SMQ135" s="127"/>
      <c r="SMR135" s="127"/>
      <c r="SMS135" s="127"/>
      <c r="SMT135" s="127"/>
      <c r="SMU135" s="127"/>
      <c r="SMV135" s="127"/>
      <c r="SMW135" s="127"/>
      <c r="SMX135" s="127"/>
      <c r="SMY135" s="127"/>
      <c r="SMZ135" s="127"/>
      <c r="SNA135" s="127"/>
      <c r="SNB135" s="127"/>
      <c r="SNC135" s="127"/>
      <c r="SND135" s="127"/>
      <c r="SNE135" s="127"/>
      <c r="SNF135" s="127"/>
      <c r="SNG135" s="127"/>
      <c r="SNH135" s="127"/>
      <c r="SNI135" s="127"/>
      <c r="SNJ135" s="127"/>
      <c r="SNK135" s="127"/>
      <c r="SNL135" s="127"/>
      <c r="SNM135" s="127"/>
      <c r="SNN135" s="127"/>
      <c r="SNO135" s="127"/>
      <c r="SNP135" s="127"/>
      <c r="SNQ135" s="127"/>
      <c r="SNR135" s="127"/>
      <c r="SNS135" s="127"/>
      <c r="SNT135" s="127"/>
      <c r="SNU135" s="127"/>
      <c r="SNV135" s="127"/>
      <c r="SNW135" s="127"/>
      <c r="SNX135" s="127"/>
      <c r="SNY135" s="127"/>
      <c r="SNZ135" s="127"/>
      <c r="SOA135" s="127"/>
      <c r="SOB135" s="127"/>
      <c r="SOC135" s="127"/>
      <c r="SOD135" s="127"/>
      <c r="SOE135" s="127"/>
      <c r="SOF135" s="127"/>
      <c r="SOG135" s="127"/>
      <c r="SOH135" s="127"/>
      <c r="SOI135" s="127"/>
      <c r="SOJ135" s="127"/>
      <c r="SOK135" s="127"/>
      <c r="SOL135" s="127"/>
      <c r="SOM135" s="127"/>
      <c r="SON135" s="127"/>
      <c r="SOO135" s="127"/>
      <c r="SOP135" s="127"/>
      <c r="SOQ135" s="127"/>
      <c r="SOR135" s="127"/>
      <c r="SOS135" s="127"/>
      <c r="SOT135" s="127"/>
      <c r="SOU135" s="127"/>
      <c r="SOV135" s="127"/>
      <c r="SOW135" s="127"/>
      <c r="SOX135" s="127"/>
      <c r="SOY135" s="127"/>
      <c r="SOZ135" s="127"/>
      <c r="SPA135" s="127"/>
      <c r="SPB135" s="127"/>
      <c r="SPC135" s="127"/>
      <c r="SPD135" s="127"/>
      <c r="SPE135" s="127"/>
      <c r="SPF135" s="127"/>
      <c r="SPG135" s="127"/>
      <c r="SPH135" s="127"/>
      <c r="SPI135" s="127"/>
      <c r="SPJ135" s="127"/>
      <c r="SPK135" s="127"/>
      <c r="SPL135" s="127"/>
      <c r="SPM135" s="127"/>
      <c r="SPN135" s="127"/>
      <c r="SPO135" s="127"/>
      <c r="SPP135" s="127"/>
      <c r="SPQ135" s="127"/>
      <c r="SPR135" s="127"/>
      <c r="SPS135" s="127"/>
      <c r="SPT135" s="127"/>
      <c r="SPU135" s="127"/>
      <c r="SPV135" s="127"/>
      <c r="SPW135" s="127"/>
      <c r="SPX135" s="127"/>
      <c r="SPY135" s="127"/>
      <c r="SPZ135" s="127"/>
      <c r="SQA135" s="127"/>
      <c r="SQB135" s="127"/>
      <c r="SQC135" s="127"/>
      <c r="SQD135" s="127"/>
      <c r="SQE135" s="127"/>
      <c r="SQF135" s="127"/>
      <c r="SQG135" s="127"/>
      <c r="SQH135" s="127"/>
      <c r="SQI135" s="127"/>
      <c r="SQJ135" s="127"/>
      <c r="SQK135" s="127"/>
      <c r="SQL135" s="127"/>
      <c r="SQM135" s="127"/>
      <c r="SQN135" s="127"/>
      <c r="SQO135" s="127"/>
      <c r="SQP135" s="127"/>
      <c r="SQQ135" s="127"/>
      <c r="SQR135" s="127"/>
      <c r="SQS135" s="127"/>
      <c r="SQT135" s="127"/>
      <c r="SQU135" s="127"/>
      <c r="SQV135" s="127"/>
      <c r="SQW135" s="127"/>
      <c r="SQX135" s="127"/>
      <c r="SQY135" s="127"/>
      <c r="SQZ135" s="127"/>
      <c r="SRA135" s="127"/>
      <c r="SRB135" s="127"/>
      <c r="SRC135" s="127"/>
      <c r="SRD135" s="127"/>
      <c r="SRE135" s="127"/>
      <c r="SRF135" s="127"/>
      <c r="SRG135" s="127"/>
      <c r="SRH135" s="127"/>
      <c r="SRI135" s="127"/>
      <c r="SRJ135" s="127"/>
      <c r="SRK135" s="127"/>
      <c r="SRL135" s="127"/>
      <c r="SRM135" s="127"/>
      <c r="SRN135" s="127"/>
      <c r="SRO135" s="127"/>
      <c r="SRP135" s="127"/>
      <c r="SRQ135" s="127"/>
      <c r="SRR135" s="127"/>
      <c r="SRS135" s="127"/>
      <c r="SRT135" s="127"/>
      <c r="SRU135" s="127"/>
      <c r="SRV135" s="127"/>
      <c r="SRW135" s="127"/>
      <c r="SRX135" s="127"/>
      <c r="SRY135" s="127"/>
      <c r="SRZ135" s="127"/>
      <c r="SSA135" s="127"/>
      <c r="SSB135" s="127"/>
      <c r="SSC135" s="127"/>
      <c r="SSD135" s="127"/>
      <c r="SSE135" s="127"/>
      <c r="SSF135" s="127"/>
      <c r="SSG135" s="127"/>
      <c r="SSH135" s="127"/>
      <c r="SSI135" s="127"/>
      <c r="SSJ135" s="127"/>
      <c r="SSK135" s="127"/>
      <c r="SSL135" s="127"/>
      <c r="SSM135" s="127"/>
      <c r="SSN135" s="127"/>
      <c r="SSO135" s="127"/>
      <c r="SSP135" s="127"/>
      <c r="SSQ135" s="127"/>
      <c r="SSR135" s="127"/>
      <c r="SSS135" s="127"/>
      <c r="SST135" s="127"/>
      <c r="SSU135" s="127"/>
      <c r="SSV135" s="127"/>
      <c r="SSW135" s="127"/>
      <c r="SSX135" s="127"/>
      <c r="SSY135" s="127"/>
      <c r="SSZ135" s="127"/>
      <c r="STA135" s="127"/>
      <c r="STB135" s="127"/>
      <c r="STC135" s="127"/>
      <c r="STD135" s="127"/>
      <c r="STE135" s="127"/>
      <c r="STF135" s="127"/>
      <c r="STG135" s="127"/>
      <c r="STH135" s="127"/>
      <c r="STI135" s="127"/>
      <c r="STJ135" s="127"/>
      <c r="STK135" s="127"/>
      <c r="STL135" s="127"/>
      <c r="STM135" s="127"/>
      <c r="STN135" s="127"/>
      <c r="STO135" s="127"/>
      <c r="STP135" s="127"/>
      <c r="STQ135" s="127"/>
      <c r="STR135" s="127"/>
      <c r="STS135" s="127"/>
      <c r="STT135" s="127"/>
      <c r="STU135" s="127"/>
      <c r="STV135" s="127"/>
      <c r="STW135" s="127"/>
      <c r="STX135" s="127"/>
      <c r="STY135" s="127"/>
      <c r="STZ135" s="127"/>
      <c r="SUA135" s="127"/>
      <c r="SUB135" s="127"/>
      <c r="SUC135" s="127"/>
      <c r="SUD135" s="127"/>
      <c r="SUE135" s="127"/>
      <c r="SUF135" s="127"/>
      <c r="SUG135" s="127"/>
      <c r="SUH135" s="127"/>
      <c r="SUI135" s="127"/>
      <c r="SUJ135" s="127"/>
      <c r="SUK135" s="127"/>
      <c r="SUL135" s="127"/>
      <c r="SUM135" s="127"/>
      <c r="SUN135" s="127"/>
      <c r="SUO135" s="127"/>
      <c r="SUP135" s="127"/>
      <c r="SUQ135" s="127"/>
      <c r="SUR135" s="127"/>
      <c r="SUS135" s="127"/>
      <c r="SUT135" s="127"/>
      <c r="SUU135" s="127"/>
      <c r="SUV135" s="127"/>
      <c r="SUW135" s="127"/>
      <c r="SUX135" s="127"/>
      <c r="SUY135" s="127"/>
      <c r="SUZ135" s="127"/>
      <c r="SVA135" s="127"/>
      <c r="SVB135" s="127"/>
      <c r="SVC135" s="127"/>
      <c r="SVD135" s="127"/>
      <c r="SVE135" s="127"/>
      <c r="SVF135" s="127"/>
      <c r="SVG135" s="127"/>
      <c r="SVH135" s="127"/>
      <c r="SVI135" s="127"/>
      <c r="SVJ135" s="127"/>
      <c r="SVK135" s="127"/>
      <c r="SVL135" s="127"/>
      <c r="SVM135" s="127"/>
      <c r="SVN135" s="127"/>
      <c r="SVO135" s="127"/>
      <c r="SVP135" s="127"/>
      <c r="SVQ135" s="127"/>
      <c r="SVR135" s="127"/>
      <c r="SVS135" s="127"/>
      <c r="SVT135" s="127"/>
      <c r="SVU135" s="127"/>
      <c r="SVV135" s="127"/>
      <c r="SVW135" s="127"/>
      <c r="SVX135" s="127"/>
      <c r="SVY135" s="127"/>
      <c r="SVZ135" s="127"/>
      <c r="SWA135" s="127"/>
      <c r="SWB135" s="127"/>
      <c r="SWC135" s="127"/>
      <c r="SWD135" s="127"/>
      <c r="SWE135" s="127"/>
      <c r="SWF135" s="127"/>
      <c r="SWG135" s="127"/>
      <c r="SWH135" s="127"/>
      <c r="SWI135" s="127"/>
      <c r="SWJ135" s="127"/>
      <c r="SWK135" s="127"/>
      <c r="SWL135" s="127"/>
      <c r="SWM135" s="127"/>
      <c r="SWN135" s="127"/>
      <c r="SWO135" s="127"/>
      <c r="SWP135" s="127"/>
      <c r="SWQ135" s="127"/>
      <c r="SWR135" s="127"/>
      <c r="SWS135" s="127"/>
      <c r="SWT135" s="127"/>
      <c r="SWU135" s="127"/>
      <c r="SWV135" s="127"/>
      <c r="SWW135" s="127"/>
      <c r="SWX135" s="127"/>
      <c r="SWY135" s="127"/>
      <c r="SWZ135" s="127"/>
      <c r="SXA135" s="127"/>
      <c r="SXB135" s="127"/>
      <c r="SXC135" s="127"/>
      <c r="SXD135" s="127"/>
      <c r="SXE135" s="127"/>
      <c r="SXF135" s="127"/>
      <c r="SXG135" s="127"/>
      <c r="SXH135" s="127"/>
      <c r="SXI135" s="127"/>
      <c r="SXJ135" s="127"/>
      <c r="SXK135" s="127"/>
      <c r="SXL135" s="127"/>
      <c r="SXM135" s="127"/>
      <c r="SXN135" s="127"/>
      <c r="SXO135" s="127"/>
      <c r="SXP135" s="127"/>
      <c r="SXQ135" s="127"/>
      <c r="SXR135" s="127"/>
      <c r="SXS135" s="127"/>
      <c r="SXT135" s="127"/>
      <c r="SXU135" s="127"/>
      <c r="SXV135" s="127"/>
      <c r="SXW135" s="127"/>
      <c r="SXX135" s="127"/>
      <c r="SXY135" s="127"/>
      <c r="SXZ135" s="127"/>
      <c r="SYA135" s="127"/>
      <c r="SYB135" s="127"/>
      <c r="SYC135" s="127"/>
      <c r="SYD135" s="127"/>
      <c r="SYE135" s="127"/>
      <c r="SYF135" s="127"/>
      <c r="SYG135" s="127"/>
      <c r="SYH135" s="127"/>
      <c r="SYI135" s="127"/>
      <c r="SYJ135" s="127"/>
      <c r="SYK135" s="127"/>
      <c r="SYL135" s="127"/>
      <c r="SYM135" s="127"/>
      <c r="SYN135" s="127"/>
      <c r="SYO135" s="127"/>
      <c r="SYP135" s="127"/>
      <c r="SYQ135" s="127"/>
      <c r="SYR135" s="127"/>
      <c r="SYS135" s="127"/>
      <c r="SYT135" s="127"/>
      <c r="SYU135" s="127"/>
      <c r="SYV135" s="127"/>
      <c r="SYW135" s="127"/>
      <c r="SYX135" s="127"/>
      <c r="SYY135" s="127"/>
      <c r="SYZ135" s="127"/>
      <c r="SZA135" s="127"/>
      <c r="SZB135" s="127"/>
      <c r="SZC135" s="127"/>
      <c r="SZD135" s="127"/>
      <c r="SZE135" s="127"/>
      <c r="SZF135" s="127"/>
      <c r="SZG135" s="127"/>
      <c r="SZH135" s="127"/>
      <c r="SZI135" s="127"/>
      <c r="SZJ135" s="127"/>
      <c r="SZK135" s="127"/>
      <c r="SZL135" s="127"/>
      <c r="SZM135" s="127"/>
      <c r="SZN135" s="127"/>
      <c r="SZO135" s="127"/>
      <c r="SZP135" s="127"/>
      <c r="SZQ135" s="127"/>
      <c r="SZR135" s="127"/>
      <c r="SZS135" s="127"/>
      <c r="SZT135" s="127"/>
      <c r="SZU135" s="127"/>
      <c r="SZV135" s="127"/>
      <c r="SZW135" s="127"/>
      <c r="SZX135" s="127"/>
      <c r="SZY135" s="127"/>
      <c r="SZZ135" s="127"/>
      <c r="TAA135" s="127"/>
      <c r="TAB135" s="127"/>
      <c r="TAC135" s="127"/>
      <c r="TAD135" s="127"/>
      <c r="TAE135" s="127"/>
      <c r="TAF135" s="127"/>
      <c r="TAG135" s="127"/>
      <c r="TAH135" s="127"/>
      <c r="TAI135" s="127"/>
      <c r="TAJ135" s="127"/>
      <c r="TAK135" s="127"/>
      <c r="TAL135" s="127"/>
      <c r="TAM135" s="127"/>
      <c r="TAN135" s="127"/>
      <c r="TAO135" s="127"/>
      <c r="TAP135" s="127"/>
      <c r="TAQ135" s="127"/>
      <c r="TAR135" s="127"/>
      <c r="TAS135" s="127"/>
      <c r="TAT135" s="127"/>
      <c r="TAU135" s="127"/>
      <c r="TAV135" s="127"/>
      <c r="TAW135" s="127"/>
      <c r="TAX135" s="127"/>
      <c r="TAY135" s="127"/>
      <c r="TAZ135" s="127"/>
      <c r="TBA135" s="127"/>
      <c r="TBB135" s="127"/>
      <c r="TBC135" s="127"/>
      <c r="TBD135" s="127"/>
      <c r="TBE135" s="127"/>
      <c r="TBF135" s="127"/>
      <c r="TBG135" s="127"/>
      <c r="TBH135" s="127"/>
      <c r="TBI135" s="127"/>
      <c r="TBJ135" s="127"/>
      <c r="TBK135" s="127"/>
      <c r="TBL135" s="127"/>
      <c r="TBM135" s="127"/>
      <c r="TBN135" s="127"/>
      <c r="TBO135" s="127"/>
      <c r="TBP135" s="127"/>
      <c r="TBQ135" s="127"/>
      <c r="TBR135" s="127"/>
      <c r="TBS135" s="127"/>
      <c r="TBT135" s="127"/>
      <c r="TBU135" s="127"/>
      <c r="TBV135" s="127"/>
      <c r="TBW135" s="127"/>
      <c r="TBX135" s="127"/>
      <c r="TBY135" s="127"/>
      <c r="TBZ135" s="127"/>
      <c r="TCA135" s="127"/>
      <c r="TCB135" s="127"/>
      <c r="TCC135" s="127"/>
      <c r="TCD135" s="127"/>
      <c r="TCE135" s="127"/>
      <c r="TCF135" s="127"/>
      <c r="TCG135" s="127"/>
      <c r="TCH135" s="127"/>
      <c r="TCI135" s="127"/>
      <c r="TCJ135" s="127"/>
      <c r="TCK135" s="127"/>
      <c r="TCL135" s="127"/>
      <c r="TCM135" s="127"/>
      <c r="TCN135" s="127"/>
      <c r="TCO135" s="127"/>
      <c r="TCP135" s="127"/>
      <c r="TCQ135" s="127"/>
      <c r="TCR135" s="127"/>
      <c r="TCS135" s="127"/>
      <c r="TCT135" s="127"/>
      <c r="TCU135" s="127"/>
      <c r="TCV135" s="127"/>
      <c r="TCW135" s="127"/>
      <c r="TCX135" s="127"/>
      <c r="TCY135" s="127"/>
      <c r="TCZ135" s="127"/>
      <c r="TDA135" s="127"/>
      <c r="TDB135" s="127"/>
      <c r="TDC135" s="127"/>
      <c r="TDD135" s="127"/>
      <c r="TDE135" s="127"/>
      <c r="TDF135" s="127"/>
      <c r="TDG135" s="127"/>
      <c r="TDH135" s="127"/>
      <c r="TDI135" s="127"/>
      <c r="TDJ135" s="127"/>
      <c r="TDK135" s="127"/>
      <c r="TDL135" s="127"/>
      <c r="TDM135" s="127"/>
      <c r="TDN135" s="127"/>
      <c r="TDO135" s="127"/>
      <c r="TDP135" s="127"/>
      <c r="TDQ135" s="127"/>
      <c r="TDR135" s="127"/>
      <c r="TDS135" s="127"/>
      <c r="TDT135" s="127"/>
      <c r="TDU135" s="127"/>
      <c r="TDV135" s="127"/>
      <c r="TDW135" s="127"/>
      <c r="TDX135" s="127"/>
      <c r="TDY135" s="127"/>
      <c r="TDZ135" s="127"/>
      <c r="TEA135" s="127"/>
      <c r="TEB135" s="127"/>
      <c r="TEC135" s="127"/>
      <c r="TED135" s="127"/>
      <c r="TEE135" s="127"/>
      <c r="TEF135" s="127"/>
      <c r="TEG135" s="127"/>
      <c r="TEH135" s="127"/>
      <c r="TEI135" s="127"/>
      <c r="TEJ135" s="127"/>
      <c r="TEK135" s="127"/>
      <c r="TEL135" s="127"/>
      <c r="TEM135" s="127"/>
      <c r="TEN135" s="127"/>
      <c r="TEO135" s="127"/>
      <c r="TEP135" s="127"/>
      <c r="TEQ135" s="127"/>
      <c r="TER135" s="127"/>
      <c r="TES135" s="127"/>
      <c r="TET135" s="127"/>
      <c r="TEU135" s="127"/>
      <c r="TEV135" s="127"/>
      <c r="TEW135" s="127"/>
      <c r="TEX135" s="127"/>
      <c r="TEY135" s="127"/>
      <c r="TEZ135" s="127"/>
      <c r="TFA135" s="127"/>
      <c r="TFB135" s="127"/>
      <c r="TFC135" s="127"/>
      <c r="TFD135" s="127"/>
      <c r="TFE135" s="127"/>
      <c r="TFF135" s="127"/>
      <c r="TFG135" s="127"/>
      <c r="TFH135" s="127"/>
      <c r="TFI135" s="127"/>
      <c r="TFJ135" s="127"/>
      <c r="TFK135" s="127"/>
      <c r="TFL135" s="127"/>
      <c r="TFM135" s="127"/>
      <c r="TFN135" s="127"/>
      <c r="TFO135" s="127"/>
      <c r="TFP135" s="127"/>
      <c r="TFQ135" s="127"/>
      <c r="TFR135" s="127"/>
      <c r="TFS135" s="127"/>
      <c r="TFT135" s="127"/>
      <c r="TFU135" s="127"/>
      <c r="TFV135" s="127"/>
      <c r="TFW135" s="127"/>
      <c r="TFX135" s="127"/>
      <c r="TFY135" s="127"/>
      <c r="TFZ135" s="127"/>
      <c r="TGA135" s="127"/>
      <c r="TGB135" s="127"/>
      <c r="TGC135" s="127"/>
      <c r="TGD135" s="127"/>
      <c r="TGE135" s="127"/>
      <c r="TGF135" s="127"/>
      <c r="TGG135" s="127"/>
      <c r="TGH135" s="127"/>
      <c r="TGI135" s="127"/>
      <c r="TGJ135" s="127"/>
      <c r="TGK135" s="127"/>
      <c r="TGL135" s="127"/>
      <c r="TGM135" s="127"/>
      <c r="TGN135" s="127"/>
      <c r="TGO135" s="127"/>
      <c r="TGP135" s="127"/>
      <c r="TGQ135" s="127"/>
      <c r="TGR135" s="127"/>
      <c r="TGS135" s="127"/>
      <c r="TGT135" s="127"/>
      <c r="TGU135" s="127"/>
      <c r="TGV135" s="127"/>
      <c r="TGW135" s="127"/>
      <c r="TGX135" s="127"/>
      <c r="TGY135" s="127"/>
      <c r="TGZ135" s="127"/>
      <c r="THA135" s="127"/>
      <c r="THB135" s="127"/>
      <c r="THC135" s="127"/>
      <c r="THD135" s="127"/>
      <c r="THE135" s="127"/>
      <c r="THF135" s="127"/>
      <c r="THG135" s="127"/>
      <c r="THH135" s="127"/>
      <c r="THI135" s="127"/>
      <c r="THJ135" s="127"/>
      <c r="THK135" s="127"/>
      <c r="THL135" s="127"/>
      <c r="THM135" s="127"/>
      <c r="THN135" s="127"/>
      <c r="THO135" s="127"/>
      <c r="THP135" s="127"/>
      <c r="THQ135" s="127"/>
      <c r="THR135" s="127"/>
      <c r="THS135" s="127"/>
      <c r="THT135" s="127"/>
      <c r="THU135" s="127"/>
      <c r="THV135" s="127"/>
      <c r="THW135" s="127"/>
      <c r="THX135" s="127"/>
      <c r="THY135" s="127"/>
      <c r="THZ135" s="127"/>
      <c r="TIA135" s="127"/>
      <c r="TIB135" s="127"/>
      <c r="TIC135" s="127"/>
      <c r="TID135" s="127"/>
      <c r="TIE135" s="127"/>
      <c r="TIF135" s="127"/>
      <c r="TIG135" s="127"/>
      <c r="TIH135" s="127"/>
      <c r="TII135" s="127"/>
      <c r="TIJ135" s="127"/>
      <c r="TIK135" s="127"/>
      <c r="TIL135" s="127"/>
      <c r="TIM135" s="127"/>
      <c r="TIN135" s="127"/>
      <c r="TIO135" s="127"/>
      <c r="TIP135" s="127"/>
      <c r="TIQ135" s="127"/>
      <c r="TIR135" s="127"/>
      <c r="TIS135" s="127"/>
      <c r="TIT135" s="127"/>
      <c r="TIU135" s="127"/>
      <c r="TIV135" s="127"/>
      <c r="TIW135" s="127"/>
      <c r="TIX135" s="127"/>
      <c r="TIY135" s="127"/>
      <c r="TIZ135" s="127"/>
      <c r="TJA135" s="127"/>
      <c r="TJB135" s="127"/>
      <c r="TJC135" s="127"/>
      <c r="TJD135" s="127"/>
      <c r="TJE135" s="127"/>
      <c r="TJF135" s="127"/>
      <c r="TJG135" s="127"/>
      <c r="TJH135" s="127"/>
      <c r="TJI135" s="127"/>
      <c r="TJJ135" s="127"/>
      <c r="TJK135" s="127"/>
      <c r="TJL135" s="127"/>
      <c r="TJM135" s="127"/>
      <c r="TJN135" s="127"/>
      <c r="TJO135" s="127"/>
      <c r="TJP135" s="127"/>
      <c r="TJQ135" s="127"/>
      <c r="TJR135" s="127"/>
      <c r="TJS135" s="127"/>
      <c r="TJT135" s="127"/>
      <c r="TJU135" s="127"/>
      <c r="TJV135" s="127"/>
      <c r="TJW135" s="127"/>
      <c r="TJX135" s="127"/>
      <c r="TJY135" s="127"/>
      <c r="TJZ135" s="127"/>
      <c r="TKA135" s="127"/>
      <c r="TKB135" s="127"/>
      <c r="TKC135" s="127"/>
      <c r="TKD135" s="127"/>
      <c r="TKE135" s="127"/>
      <c r="TKF135" s="127"/>
      <c r="TKG135" s="127"/>
      <c r="TKH135" s="127"/>
      <c r="TKI135" s="127"/>
      <c r="TKJ135" s="127"/>
      <c r="TKK135" s="127"/>
      <c r="TKL135" s="127"/>
      <c r="TKM135" s="127"/>
      <c r="TKN135" s="127"/>
      <c r="TKO135" s="127"/>
      <c r="TKP135" s="127"/>
      <c r="TKQ135" s="127"/>
      <c r="TKR135" s="127"/>
      <c r="TKS135" s="127"/>
      <c r="TKT135" s="127"/>
      <c r="TKU135" s="127"/>
      <c r="TKV135" s="127"/>
      <c r="TKW135" s="127"/>
      <c r="TKX135" s="127"/>
      <c r="TKY135" s="127"/>
      <c r="TKZ135" s="127"/>
      <c r="TLA135" s="127"/>
      <c r="TLB135" s="127"/>
      <c r="TLC135" s="127"/>
      <c r="TLD135" s="127"/>
      <c r="TLE135" s="127"/>
      <c r="TLF135" s="127"/>
      <c r="TLG135" s="127"/>
      <c r="TLH135" s="127"/>
      <c r="TLI135" s="127"/>
      <c r="TLJ135" s="127"/>
      <c r="TLK135" s="127"/>
      <c r="TLL135" s="127"/>
      <c r="TLM135" s="127"/>
      <c r="TLN135" s="127"/>
      <c r="TLO135" s="127"/>
      <c r="TLP135" s="127"/>
      <c r="TLQ135" s="127"/>
      <c r="TLR135" s="127"/>
      <c r="TLS135" s="127"/>
      <c r="TLT135" s="127"/>
      <c r="TLU135" s="127"/>
      <c r="TLV135" s="127"/>
      <c r="TLW135" s="127"/>
      <c r="TLX135" s="127"/>
      <c r="TLY135" s="127"/>
      <c r="TLZ135" s="127"/>
      <c r="TMA135" s="127"/>
      <c r="TMB135" s="127"/>
      <c r="TMC135" s="127"/>
      <c r="TMD135" s="127"/>
      <c r="TME135" s="127"/>
      <c r="TMF135" s="127"/>
      <c r="TMG135" s="127"/>
      <c r="TMH135" s="127"/>
      <c r="TMI135" s="127"/>
      <c r="TMJ135" s="127"/>
      <c r="TMK135" s="127"/>
      <c r="TML135" s="127"/>
      <c r="TMM135" s="127"/>
      <c r="TMN135" s="127"/>
      <c r="TMO135" s="127"/>
      <c r="TMP135" s="127"/>
      <c r="TMQ135" s="127"/>
      <c r="TMR135" s="127"/>
      <c r="TMS135" s="127"/>
      <c r="TMT135" s="127"/>
      <c r="TMU135" s="127"/>
      <c r="TMV135" s="127"/>
      <c r="TMW135" s="127"/>
      <c r="TMX135" s="127"/>
      <c r="TMY135" s="127"/>
      <c r="TMZ135" s="127"/>
      <c r="TNA135" s="127"/>
      <c r="TNB135" s="127"/>
      <c r="TNC135" s="127"/>
      <c r="TND135" s="127"/>
      <c r="TNE135" s="127"/>
      <c r="TNF135" s="127"/>
      <c r="TNG135" s="127"/>
      <c r="TNH135" s="127"/>
      <c r="TNI135" s="127"/>
      <c r="TNJ135" s="127"/>
      <c r="TNK135" s="127"/>
      <c r="TNL135" s="127"/>
      <c r="TNM135" s="127"/>
      <c r="TNN135" s="127"/>
      <c r="TNO135" s="127"/>
      <c r="TNP135" s="127"/>
      <c r="TNQ135" s="127"/>
      <c r="TNR135" s="127"/>
      <c r="TNS135" s="127"/>
      <c r="TNT135" s="127"/>
      <c r="TNU135" s="127"/>
      <c r="TNV135" s="127"/>
      <c r="TNW135" s="127"/>
      <c r="TNX135" s="127"/>
      <c r="TNY135" s="127"/>
      <c r="TNZ135" s="127"/>
      <c r="TOA135" s="127"/>
      <c r="TOB135" s="127"/>
      <c r="TOC135" s="127"/>
      <c r="TOD135" s="127"/>
      <c r="TOE135" s="127"/>
      <c r="TOF135" s="127"/>
      <c r="TOG135" s="127"/>
      <c r="TOH135" s="127"/>
      <c r="TOI135" s="127"/>
      <c r="TOJ135" s="127"/>
      <c r="TOK135" s="127"/>
      <c r="TOL135" s="127"/>
      <c r="TOM135" s="127"/>
      <c r="TON135" s="127"/>
      <c r="TOO135" s="127"/>
      <c r="TOP135" s="127"/>
      <c r="TOQ135" s="127"/>
      <c r="TOR135" s="127"/>
      <c r="TOS135" s="127"/>
      <c r="TOT135" s="127"/>
      <c r="TOU135" s="127"/>
      <c r="TOV135" s="127"/>
      <c r="TOW135" s="127"/>
      <c r="TOX135" s="127"/>
      <c r="TOY135" s="127"/>
      <c r="TOZ135" s="127"/>
      <c r="TPA135" s="127"/>
      <c r="TPB135" s="127"/>
      <c r="TPC135" s="127"/>
      <c r="TPD135" s="127"/>
      <c r="TPE135" s="127"/>
      <c r="TPF135" s="127"/>
      <c r="TPG135" s="127"/>
      <c r="TPH135" s="127"/>
      <c r="TPI135" s="127"/>
      <c r="TPJ135" s="127"/>
      <c r="TPK135" s="127"/>
      <c r="TPL135" s="127"/>
      <c r="TPM135" s="127"/>
      <c r="TPN135" s="127"/>
      <c r="TPO135" s="127"/>
      <c r="TPP135" s="127"/>
      <c r="TPQ135" s="127"/>
      <c r="TPR135" s="127"/>
      <c r="TPS135" s="127"/>
      <c r="TPT135" s="127"/>
      <c r="TPU135" s="127"/>
      <c r="TPV135" s="127"/>
      <c r="TPW135" s="127"/>
      <c r="TPX135" s="127"/>
      <c r="TPY135" s="127"/>
      <c r="TPZ135" s="127"/>
      <c r="TQA135" s="127"/>
      <c r="TQB135" s="127"/>
      <c r="TQC135" s="127"/>
      <c r="TQD135" s="127"/>
      <c r="TQE135" s="127"/>
      <c r="TQF135" s="127"/>
      <c r="TQG135" s="127"/>
      <c r="TQH135" s="127"/>
      <c r="TQI135" s="127"/>
      <c r="TQJ135" s="127"/>
      <c r="TQK135" s="127"/>
      <c r="TQL135" s="127"/>
      <c r="TQM135" s="127"/>
      <c r="TQN135" s="127"/>
      <c r="TQO135" s="127"/>
      <c r="TQP135" s="127"/>
      <c r="TQQ135" s="127"/>
      <c r="TQR135" s="127"/>
      <c r="TQS135" s="127"/>
      <c r="TQT135" s="127"/>
      <c r="TQU135" s="127"/>
      <c r="TQV135" s="127"/>
      <c r="TQW135" s="127"/>
      <c r="TQX135" s="127"/>
      <c r="TQY135" s="127"/>
      <c r="TQZ135" s="127"/>
      <c r="TRA135" s="127"/>
      <c r="TRB135" s="127"/>
      <c r="TRC135" s="127"/>
      <c r="TRD135" s="127"/>
      <c r="TRE135" s="127"/>
      <c r="TRF135" s="127"/>
      <c r="TRG135" s="127"/>
      <c r="TRH135" s="127"/>
      <c r="TRI135" s="127"/>
      <c r="TRJ135" s="127"/>
      <c r="TRK135" s="127"/>
      <c r="TRL135" s="127"/>
      <c r="TRM135" s="127"/>
      <c r="TRN135" s="127"/>
      <c r="TRO135" s="127"/>
      <c r="TRP135" s="127"/>
      <c r="TRQ135" s="127"/>
      <c r="TRR135" s="127"/>
      <c r="TRS135" s="127"/>
      <c r="TRT135" s="127"/>
      <c r="TRU135" s="127"/>
      <c r="TRV135" s="127"/>
      <c r="TRW135" s="127"/>
      <c r="TRX135" s="127"/>
      <c r="TRY135" s="127"/>
      <c r="TRZ135" s="127"/>
      <c r="TSA135" s="127"/>
      <c r="TSB135" s="127"/>
      <c r="TSC135" s="127"/>
      <c r="TSD135" s="127"/>
      <c r="TSE135" s="127"/>
      <c r="TSF135" s="127"/>
      <c r="TSG135" s="127"/>
      <c r="TSH135" s="127"/>
      <c r="TSI135" s="127"/>
      <c r="TSJ135" s="127"/>
      <c r="TSK135" s="127"/>
      <c r="TSL135" s="127"/>
      <c r="TSM135" s="127"/>
      <c r="TSN135" s="127"/>
      <c r="TSO135" s="127"/>
      <c r="TSP135" s="127"/>
      <c r="TSQ135" s="127"/>
      <c r="TSR135" s="127"/>
      <c r="TSS135" s="127"/>
      <c r="TST135" s="127"/>
      <c r="TSU135" s="127"/>
      <c r="TSV135" s="127"/>
      <c r="TSW135" s="127"/>
      <c r="TSX135" s="127"/>
      <c r="TSY135" s="127"/>
      <c r="TSZ135" s="127"/>
      <c r="TTA135" s="127"/>
      <c r="TTB135" s="127"/>
      <c r="TTC135" s="127"/>
      <c r="TTD135" s="127"/>
      <c r="TTE135" s="127"/>
      <c r="TTF135" s="127"/>
      <c r="TTG135" s="127"/>
      <c r="TTH135" s="127"/>
      <c r="TTI135" s="127"/>
      <c r="TTJ135" s="127"/>
      <c r="TTK135" s="127"/>
      <c r="TTL135" s="127"/>
      <c r="TTM135" s="127"/>
      <c r="TTN135" s="127"/>
      <c r="TTO135" s="127"/>
      <c r="TTP135" s="127"/>
      <c r="TTQ135" s="127"/>
      <c r="TTR135" s="127"/>
      <c r="TTS135" s="127"/>
      <c r="TTT135" s="127"/>
      <c r="TTU135" s="127"/>
      <c r="TTV135" s="127"/>
      <c r="TTW135" s="127"/>
      <c r="TTX135" s="127"/>
      <c r="TTY135" s="127"/>
      <c r="TTZ135" s="127"/>
      <c r="TUA135" s="127"/>
      <c r="TUB135" s="127"/>
      <c r="TUC135" s="127"/>
      <c r="TUD135" s="127"/>
      <c r="TUE135" s="127"/>
      <c r="TUF135" s="127"/>
      <c r="TUG135" s="127"/>
      <c r="TUH135" s="127"/>
      <c r="TUI135" s="127"/>
      <c r="TUJ135" s="127"/>
      <c r="TUK135" s="127"/>
      <c r="TUL135" s="127"/>
      <c r="TUM135" s="127"/>
      <c r="TUN135" s="127"/>
      <c r="TUO135" s="127"/>
      <c r="TUP135" s="127"/>
      <c r="TUQ135" s="127"/>
      <c r="TUR135" s="127"/>
      <c r="TUS135" s="127"/>
      <c r="TUT135" s="127"/>
      <c r="TUU135" s="127"/>
      <c r="TUV135" s="127"/>
      <c r="TUW135" s="127"/>
      <c r="TUX135" s="127"/>
      <c r="TUY135" s="127"/>
      <c r="TUZ135" s="127"/>
      <c r="TVA135" s="127"/>
      <c r="TVB135" s="127"/>
      <c r="TVC135" s="127"/>
      <c r="TVD135" s="127"/>
      <c r="TVE135" s="127"/>
      <c r="TVF135" s="127"/>
      <c r="TVG135" s="127"/>
      <c r="TVH135" s="127"/>
      <c r="TVI135" s="127"/>
      <c r="TVJ135" s="127"/>
      <c r="TVK135" s="127"/>
      <c r="TVL135" s="127"/>
      <c r="TVM135" s="127"/>
      <c r="TVN135" s="127"/>
      <c r="TVO135" s="127"/>
      <c r="TVP135" s="127"/>
      <c r="TVQ135" s="127"/>
      <c r="TVR135" s="127"/>
      <c r="TVS135" s="127"/>
      <c r="TVT135" s="127"/>
      <c r="TVU135" s="127"/>
      <c r="TVV135" s="127"/>
      <c r="TVW135" s="127"/>
      <c r="TVX135" s="127"/>
      <c r="TVY135" s="127"/>
      <c r="TVZ135" s="127"/>
      <c r="TWA135" s="127"/>
      <c r="TWB135" s="127"/>
      <c r="TWC135" s="127"/>
      <c r="TWD135" s="127"/>
      <c r="TWE135" s="127"/>
      <c r="TWF135" s="127"/>
      <c r="TWG135" s="127"/>
      <c r="TWH135" s="127"/>
      <c r="TWI135" s="127"/>
      <c r="TWJ135" s="127"/>
      <c r="TWK135" s="127"/>
      <c r="TWL135" s="127"/>
      <c r="TWM135" s="127"/>
      <c r="TWN135" s="127"/>
      <c r="TWO135" s="127"/>
      <c r="TWP135" s="127"/>
      <c r="TWQ135" s="127"/>
      <c r="TWR135" s="127"/>
      <c r="TWS135" s="127"/>
      <c r="TWT135" s="127"/>
      <c r="TWU135" s="127"/>
      <c r="TWV135" s="127"/>
      <c r="TWW135" s="127"/>
      <c r="TWX135" s="127"/>
      <c r="TWY135" s="127"/>
      <c r="TWZ135" s="127"/>
      <c r="TXA135" s="127"/>
      <c r="TXB135" s="127"/>
      <c r="TXC135" s="127"/>
      <c r="TXD135" s="127"/>
      <c r="TXE135" s="127"/>
      <c r="TXF135" s="127"/>
      <c r="TXG135" s="127"/>
      <c r="TXH135" s="127"/>
      <c r="TXI135" s="127"/>
      <c r="TXJ135" s="127"/>
      <c r="TXK135" s="127"/>
      <c r="TXL135" s="127"/>
      <c r="TXM135" s="127"/>
      <c r="TXN135" s="127"/>
      <c r="TXO135" s="127"/>
      <c r="TXP135" s="127"/>
      <c r="TXQ135" s="127"/>
      <c r="TXR135" s="127"/>
      <c r="TXS135" s="127"/>
      <c r="TXT135" s="127"/>
      <c r="TXU135" s="127"/>
      <c r="TXV135" s="127"/>
      <c r="TXW135" s="127"/>
      <c r="TXX135" s="127"/>
      <c r="TXY135" s="127"/>
      <c r="TXZ135" s="127"/>
      <c r="TYA135" s="127"/>
      <c r="TYB135" s="127"/>
      <c r="TYC135" s="127"/>
      <c r="TYD135" s="127"/>
      <c r="TYE135" s="127"/>
      <c r="TYF135" s="127"/>
      <c r="TYG135" s="127"/>
      <c r="TYH135" s="127"/>
      <c r="TYI135" s="127"/>
      <c r="TYJ135" s="127"/>
      <c r="TYK135" s="127"/>
      <c r="TYL135" s="127"/>
      <c r="TYM135" s="127"/>
      <c r="TYN135" s="127"/>
      <c r="TYO135" s="127"/>
      <c r="TYP135" s="127"/>
      <c r="TYQ135" s="127"/>
      <c r="TYR135" s="127"/>
      <c r="TYS135" s="127"/>
      <c r="TYT135" s="127"/>
      <c r="TYU135" s="127"/>
      <c r="TYV135" s="127"/>
      <c r="TYW135" s="127"/>
      <c r="TYX135" s="127"/>
      <c r="TYY135" s="127"/>
      <c r="TYZ135" s="127"/>
      <c r="TZA135" s="127"/>
      <c r="TZB135" s="127"/>
      <c r="TZC135" s="127"/>
      <c r="TZD135" s="127"/>
      <c r="TZE135" s="127"/>
      <c r="TZF135" s="127"/>
      <c r="TZG135" s="127"/>
      <c r="TZH135" s="127"/>
      <c r="TZI135" s="127"/>
      <c r="TZJ135" s="127"/>
      <c r="TZK135" s="127"/>
      <c r="TZL135" s="127"/>
      <c r="TZM135" s="127"/>
      <c r="TZN135" s="127"/>
      <c r="TZO135" s="127"/>
      <c r="TZP135" s="127"/>
      <c r="TZQ135" s="127"/>
      <c r="TZR135" s="127"/>
      <c r="TZS135" s="127"/>
      <c r="TZT135" s="127"/>
      <c r="TZU135" s="127"/>
      <c r="TZV135" s="127"/>
      <c r="TZW135" s="127"/>
      <c r="TZX135" s="127"/>
      <c r="TZY135" s="127"/>
      <c r="TZZ135" s="127"/>
      <c r="UAA135" s="127"/>
      <c r="UAB135" s="127"/>
      <c r="UAC135" s="127"/>
      <c r="UAD135" s="127"/>
      <c r="UAE135" s="127"/>
      <c r="UAF135" s="127"/>
      <c r="UAG135" s="127"/>
      <c r="UAH135" s="127"/>
      <c r="UAI135" s="127"/>
      <c r="UAJ135" s="127"/>
      <c r="UAK135" s="127"/>
      <c r="UAL135" s="127"/>
      <c r="UAM135" s="127"/>
      <c r="UAN135" s="127"/>
      <c r="UAO135" s="127"/>
      <c r="UAP135" s="127"/>
      <c r="UAQ135" s="127"/>
      <c r="UAR135" s="127"/>
      <c r="UAS135" s="127"/>
      <c r="UAT135" s="127"/>
      <c r="UAU135" s="127"/>
      <c r="UAV135" s="127"/>
      <c r="UAW135" s="127"/>
      <c r="UAX135" s="127"/>
      <c r="UAY135" s="127"/>
      <c r="UAZ135" s="127"/>
      <c r="UBA135" s="127"/>
      <c r="UBB135" s="127"/>
      <c r="UBC135" s="127"/>
      <c r="UBD135" s="127"/>
      <c r="UBE135" s="127"/>
      <c r="UBF135" s="127"/>
      <c r="UBG135" s="127"/>
      <c r="UBH135" s="127"/>
      <c r="UBI135" s="127"/>
      <c r="UBJ135" s="127"/>
      <c r="UBK135" s="127"/>
      <c r="UBL135" s="127"/>
      <c r="UBM135" s="127"/>
      <c r="UBN135" s="127"/>
      <c r="UBO135" s="127"/>
      <c r="UBP135" s="127"/>
      <c r="UBQ135" s="127"/>
      <c r="UBR135" s="127"/>
      <c r="UBS135" s="127"/>
      <c r="UBT135" s="127"/>
      <c r="UBU135" s="127"/>
      <c r="UBV135" s="127"/>
      <c r="UBW135" s="127"/>
      <c r="UBX135" s="127"/>
      <c r="UBY135" s="127"/>
      <c r="UBZ135" s="127"/>
      <c r="UCA135" s="127"/>
      <c r="UCB135" s="127"/>
      <c r="UCC135" s="127"/>
      <c r="UCD135" s="127"/>
      <c r="UCE135" s="127"/>
      <c r="UCF135" s="127"/>
      <c r="UCG135" s="127"/>
      <c r="UCH135" s="127"/>
      <c r="UCI135" s="127"/>
      <c r="UCJ135" s="127"/>
      <c r="UCK135" s="127"/>
      <c r="UCL135" s="127"/>
      <c r="UCM135" s="127"/>
      <c r="UCN135" s="127"/>
      <c r="UCO135" s="127"/>
      <c r="UCP135" s="127"/>
      <c r="UCQ135" s="127"/>
      <c r="UCR135" s="127"/>
      <c r="UCS135" s="127"/>
      <c r="UCT135" s="127"/>
      <c r="UCU135" s="127"/>
      <c r="UCV135" s="127"/>
      <c r="UCW135" s="127"/>
      <c r="UCX135" s="127"/>
      <c r="UCY135" s="127"/>
      <c r="UCZ135" s="127"/>
      <c r="UDA135" s="127"/>
      <c r="UDB135" s="127"/>
      <c r="UDC135" s="127"/>
      <c r="UDD135" s="127"/>
      <c r="UDE135" s="127"/>
      <c r="UDF135" s="127"/>
      <c r="UDG135" s="127"/>
      <c r="UDH135" s="127"/>
      <c r="UDI135" s="127"/>
      <c r="UDJ135" s="127"/>
      <c r="UDK135" s="127"/>
      <c r="UDL135" s="127"/>
      <c r="UDM135" s="127"/>
      <c r="UDN135" s="127"/>
      <c r="UDO135" s="127"/>
      <c r="UDP135" s="127"/>
      <c r="UDQ135" s="127"/>
      <c r="UDR135" s="127"/>
      <c r="UDS135" s="127"/>
      <c r="UDT135" s="127"/>
      <c r="UDU135" s="127"/>
      <c r="UDV135" s="127"/>
      <c r="UDW135" s="127"/>
      <c r="UDX135" s="127"/>
      <c r="UDY135" s="127"/>
      <c r="UDZ135" s="127"/>
      <c r="UEA135" s="127"/>
      <c r="UEB135" s="127"/>
      <c r="UEC135" s="127"/>
      <c r="UED135" s="127"/>
      <c r="UEE135" s="127"/>
      <c r="UEF135" s="127"/>
      <c r="UEG135" s="127"/>
      <c r="UEH135" s="127"/>
      <c r="UEI135" s="127"/>
      <c r="UEJ135" s="127"/>
      <c r="UEK135" s="127"/>
      <c r="UEL135" s="127"/>
      <c r="UEM135" s="127"/>
      <c r="UEN135" s="127"/>
      <c r="UEO135" s="127"/>
      <c r="UEP135" s="127"/>
      <c r="UEQ135" s="127"/>
      <c r="UER135" s="127"/>
      <c r="UES135" s="127"/>
      <c r="UET135" s="127"/>
      <c r="UEU135" s="127"/>
      <c r="UEV135" s="127"/>
      <c r="UEW135" s="127"/>
      <c r="UEX135" s="127"/>
      <c r="UEY135" s="127"/>
      <c r="UEZ135" s="127"/>
      <c r="UFA135" s="127"/>
      <c r="UFB135" s="127"/>
      <c r="UFC135" s="127"/>
      <c r="UFD135" s="127"/>
      <c r="UFE135" s="127"/>
      <c r="UFF135" s="127"/>
      <c r="UFG135" s="127"/>
      <c r="UFH135" s="127"/>
      <c r="UFI135" s="127"/>
      <c r="UFJ135" s="127"/>
      <c r="UFK135" s="127"/>
      <c r="UFL135" s="127"/>
      <c r="UFM135" s="127"/>
      <c r="UFN135" s="127"/>
      <c r="UFO135" s="127"/>
      <c r="UFP135" s="127"/>
      <c r="UFQ135" s="127"/>
      <c r="UFR135" s="127"/>
      <c r="UFS135" s="127"/>
      <c r="UFT135" s="127"/>
      <c r="UFU135" s="127"/>
      <c r="UFV135" s="127"/>
      <c r="UFW135" s="127"/>
      <c r="UFX135" s="127"/>
      <c r="UFY135" s="127"/>
      <c r="UFZ135" s="127"/>
      <c r="UGA135" s="127"/>
      <c r="UGB135" s="127"/>
      <c r="UGC135" s="127"/>
      <c r="UGD135" s="127"/>
      <c r="UGE135" s="127"/>
      <c r="UGF135" s="127"/>
      <c r="UGG135" s="127"/>
      <c r="UGH135" s="127"/>
      <c r="UGI135" s="127"/>
      <c r="UGJ135" s="127"/>
      <c r="UGK135" s="127"/>
      <c r="UGL135" s="127"/>
      <c r="UGM135" s="127"/>
      <c r="UGN135" s="127"/>
      <c r="UGO135" s="127"/>
      <c r="UGP135" s="127"/>
      <c r="UGQ135" s="127"/>
      <c r="UGR135" s="127"/>
      <c r="UGS135" s="127"/>
      <c r="UGT135" s="127"/>
      <c r="UGU135" s="127"/>
      <c r="UGV135" s="127"/>
      <c r="UGW135" s="127"/>
      <c r="UGX135" s="127"/>
      <c r="UGY135" s="127"/>
      <c r="UGZ135" s="127"/>
      <c r="UHA135" s="127"/>
      <c r="UHB135" s="127"/>
      <c r="UHC135" s="127"/>
      <c r="UHD135" s="127"/>
      <c r="UHE135" s="127"/>
      <c r="UHF135" s="127"/>
      <c r="UHG135" s="127"/>
      <c r="UHH135" s="127"/>
      <c r="UHI135" s="127"/>
      <c r="UHJ135" s="127"/>
      <c r="UHK135" s="127"/>
      <c r="UHL135" s="127"/>
      <c r="UHM135" s="127"/>
      <c r="UHN135" s="127"/>
      <c r="UHO135" s="127"/>
      <c r="UHP135" s="127"/>
      <c r="UHQ135" s="127"/>
      <c r="UHR135" s="127"/>
      <c r="UHS135" s="127"/>
      <c r="UHT135" s="127"/>
      <c r="UHU135" s="127"/>
      <c r="UHV135" s="127"/>
      <c r="UHW135" s="127"/>
      <c r="UHX135" s="127"/>
      <c r="UHY135" s="127"/>
      <c r="UHZ135" s="127"/>
      <c r="UIA135" s="127"/>
      <c r="UIB135" s="127"/>
      <c r="UIC135" s="127"/>
      <c r="UID135" s="127"/>
      <c r="UIE135" s="127"/>
      <c r="UIF135" s="127"/>
      <c r="UIG135" s="127"/>
      <c r="UIH135" s="127"/>
      <c r="UII135" s="127"/>
      <c r="UIJ135" s="127"/>
      <c r="UIK135" s="127"/>
      <c r="UIL135" s="127"/>
      <c r="UIM135" s="127"/>
      <c r="UIN135" s="127"/>
      <c r="UIO135" s="127"/>
      <c r="UIP135" s="127"/>
      <c r="UIQ135" s="127"/>
      <c r="UIR135" s="127"/>
      <c r="UIS135" s="127"/>
      <c r="UIT135" s="127"/>
      <c r="UIU135" s="127"/>
      <c r="UIV135" s="127"/>
      <c r="UIW135" s="127"/>
      <c r="UIX135" s="127"/>
      <c r="UIY135" s="127"/>
      <c r="UIZ135" s="127"/>
      <c r="UJA135" s="127"/>
      <c r="UJB135" s="127"/>
      <c r="UJC135" s="127"/>
      <c r="UJD135" s="127"/>
      <c r="UJE135" s="127"/>
      <c r="UJF135" s="127"/>
      <c r="UJG135" s="127"/>
      <c r="UJH135" s="127"/>
      <c r="UJI135" s="127"/>
      <c r="UJJ135" s="127"/>
      <c r="UJK135" s="127"/>
      <c r="UJL135" s="127"/>
      <c r="UJM135" s="127"/>
      <c r="UJN135" s="127"/>
      <c r="UJO135" s="127"/>
      <c r="UJP135" s="127"/>
      <c r="UJQ135" s="127"/>
      <c r="UJR135" s="127"/>
      <c r="UJS135" s="127"/>
      <c r="UJT135" s="127"/>
      <c r="UJU135" s="127"/>
      <c r="UJV135" s="127"/>
      <c r="UJW135" s="127"/>
      <c r="UJX135" s="127"/>
      <c r="UJY135" s="127"/>
      <c r="UJZ135" s="127"/>
      <c r="UKA135" s="127"/>
      <c r="UKB135" s="127"/>
      <c r="UKC135" s="127"/>
      <c r="UKD135" s="127"/>
      <c r="UKE135" s="127"/>
      <c r="UKF135" s="127"/>
      <c r="UKG135" s="127"/>
      <c r="UKH135" s="127"/>
      <c r="UKI135" s="127"/>
      <c r="UKJ135" s="127"/>
      <c r="UKK135" s="127"/>
      <c r="UKL135" s="127"/>
      <c r="UKM135" s="127"/>
      <c r="UKN135" s="127"/>
      <c r="UKO135" s="127"/>
      <c r="UKP135" s="127"/>
      <c r="UKQ135" s="127"/>
      <c r="UKR135" s="127"/>
      <c r="UKS135" s="127"/>
      <c r="UKT135" s="127"/>
      <c r="UKU135" s="127"/>
      <c r="UKV135" s="127"/>
      <c r="UKW135" s="127"/>
      <c r="UKX135" s="127"/>
      <c r="UKY135" s="127"/>
      <c r="UKZ135" s="127"/>
      <c r="ULA135" s="127"/>
      <c r="ULB135" s="127"/>
      <c r="ULC135" s="127"/>
      <c r="ULD135" s="127"/>
      <c r="ULE135" s="127"/>
      <c r="ULF135" s="127"/>
      <c r="ULG135" s="127"/>
      <c r="ULH135" s="127"/>
      <c r="ULI135" s="127"/>
      <c r="ULJ135" s="127"/>
      <c r="ULK135" s="127"/>
      <c r="ULL135" s="127"/>
      <c r="ULM135" s="127"/>
      <c r="ULN135" s="127"/>
      <c r="ULO135" s="127"/>
      <c r="ULP135" s="127"/>
      <c r="ULQ135" s="127"/>
      <c r="ULR135" s="127"/>
      <c r="ULS135" s="127"/>
      <c r="ULT135" s="127"/>
      <c r="ULU135" s="127"/>
      <c r="ULV135" s="127"/>
      <c r="ULW135" s="127"/>
      <c r="ULX135" s="127"/>
      <c r="ULY135" s="127"/>
      <c r="ULZ135" s="127"/>
      <c r="UMA135" s="127"/>
      <c r="UMB135" s="127"/>
      <c r="UMC135" s="127"/>
      <c r="UMD135" s="127"/>
      <c r="UME135" s="127"/>
      <c r="UMF135" s="127"/>
      <c r="UMG135" s="127"/>
      <c r="UMH135" s="127"/>
      <c r="UMI135" s="127"/>
      <c r="UMJ135" s="127"/>
      <c r="UMK135" s="127"/>
      <c r="UML135" s="127"/>
      <c r="UMM135" s="127"/>
      <c r="UMN135" s="127"/>
      <c r="UMO135" s="127"/>
      <c r="UMP135" s="127"/>
      <c r="UMQ135" s="127"/>
      <c r="UMR135" s="127"/>
      <c r="UMS135" s="127"/>
      <c r="UMT135" s="127"/>
      <c r="UMU135" s="127"/>
      <c r="UMV135" s="127"/>
      <c r="UMW135" s="127"/>
      <c r="UMX135" s="127"/>
      <c r="UMY135" s="127"/>
      <c r="UMZ135" s="127"/>
      <c r="UNA135" s="127"/>
      <c r="UNB135" s="127"/>
      <c r="UNC135" s="127"/>
      <c r="UND135" s="127"/>
      <c r="UNE135" s="127"/>
      <c r="UNF135" s="127"/>
      <c r="UNG135" s="127"/>
      <c r="UNH135" s="127"/>
      <c r="UNI135" s="127"/>
      <c r="UNJ135" s="127"/>
      <c r="UNK135" s="127"/>
      <c r="UNL135" s="127"/>
      <c r="UNM135" s="127"/>
      <c r="UNN135" s="127"/>
      <c r="UNO135" s="127"/>
      <c r="UNP135" s="127"/>
      <c r="UNQ135" s="127"/>
      <c r="UNR135" s="127"/>
      <c r="UNS135" s="127"/>
      <c r="UNT135" s="127"/>
      <c r="UNU135" s="127"/>
      <c r="UNV135" s="127"/>
      <c r="UNW135" s="127"/>
      <c r="UNX135" s="127"/>
      <c r="UNY135" s="127"/>
      <c r="UNZ135" s="127"/>
      <c r="UOA135" s="127"/>
      <c r="UOB135" s="127"/>
      <c r="UOC135" s="127"/>
      <c r="UOD135" s="127"/>
      <c r="UOE135" s="127"/>
      <c r="UOF135" s="127"/>
      <c r="UOG135" s="127"/>
      <c r="UOH135" s="127"/>
      <c r="UOI135" s="127"/>
      <c r="UOJ135" s="127"/>
      <c r="UOK135" s="127"/>
      <c r="UOL135" s="127"/>
      <c r="UOM135" s="127"/>
      <c r="UON135" s="127"/>
      <c r="UOO135" s="127"/>
      <c r="UOP135" s="127"/>
      <c r="UOQ135" s="127"/>
      <c r="UOR135" s="127"/>
      <c r="UOS135" s="127"/>
      <c r="UOT135" s="127"/>
      <c r="UOU135" s="127"/>
      <c r="UOV135" s="127"/>
      <c r="UOW135" s="127"/>
      <c r="UOX135" s="127"/>
      <c r="UOY135" s="127"/>
      <c r="UOZ135" s="127"/>
      <c r="UPA135" s="127"/>
      <c r="UPB135" s="127"/>
      <c r="UPC135" s="127"/>
      <c r="UPD135" s="127"/>
      <c r="UPE135" s="127"/>
      <c r="UPF135" s="127"/>
      <c r="UPG135" s="127"/>
      <c r="UPH135" s="127"/>
      <c r="UPI135" s="127"/>
      <c r="UPJ135" s="127"/>
      <c r="UPK135" s="127"/>
      <c r="UPL135" s="127"/>
      <c r="UPM135" s="127"/>
      <c r="UPN135" s="127"/>
      <c r="UPO135" s="127"/>
      <c r="UPP135" s="127"/>
      <c r="UPQ135" s="127"/>
      <c r="UPR135" s="127"/>
      <c r="UPS135" s="127"/>
      <c r="UPT135" s="127"/>
      <c r="UPU135" s="127"/>
      <c r="UPV135" s="127"/>
      <c r="UPW135" s="127"/>
      <c r="UPX135" s="127"/>
      <c r="UPY135" s="127"/>
      <c r="UPZ135" s="127"/>
      <c r="UQA135" s="127"/>
      <c r="UQB135" s="127"/>
      <c r="UQC135" s="127"/>
      <c r="UQD135" s="127"/>
      <c r="UQE135" s="127"/>
      <c r="UQF135" s="127"/>
      <c r="UQG135" s="127"/>
      <c r="UQH135" s="127"/>
      <c r="UQI135" s="127"/>
      <c r="UQJ135" s="127"/>
      <c r="UQK135" s="127"/>
      <c r="UQL135" s="127"/>
      <c r="UQM135" s="127"/>
      <c r="UQN135" s="127"/>
      <c r="UQO135" s="127"/>
      <c r="UQP135" s="127"/>
      <c r="UQQ135" s="127"/>
      <c r="UQR135" s="127"/>
      <c r="UQS135" s="127"/>
      <c r="UQT135" s="127"/>
      <c r="UQU135" s="127"/>
      <c r="UQV135" s="127"/>
      <c r="UQW135" s="127"/>
      <c r="UQX135" s="127"/>
      <c r="UQY135" s="127"/>
      <c r="UQZ135" s="127"/>
      <c r="URA135" s="127"/>
      <c r="URB135" s="127"/>
      <c r="URC135" s="127"/>
      <c r="URD135" s="127"/>
      <c r="URE135" s="127"/>
      <c r="URF135" s="127"/>
      <c r="URG135" s="127"/>
      <c r="URH135" s="127"/>
      <c r="URI135" s="127"/>
      <c r="URJ135" s="127"/>
      <c r="URK135" s="127"/>
      <c r="URL135" s="127"/>
      <c r="URM135" s="127"/>
      <c r="URN135" s="127"/>
      <c r="URO135" s="127"/>
      <c r="URP135" s="127"/>
      <c r="URQ135" s="127"/>
      <c r="URR135" s="127"/>
      <c r="URS135" s="127"/>
      <c r="URT135" s="127"/>
      <c r="URU135" s="127"/>
      <c r="URV135" s="127"/>
      <c r="URW135" s="127"/>
      <c r="URX135" s="127"/>
      <c r="URY135" s="127"/>
      <c r="URZ135" s="127"/>
      <c r="USA135" s="127"/>
      <c r="USB135" s="127"/>
      <c r="USC135" s="127"/>
      <c r="USD135" s="127"/>
      <c r="USE135" s="127"/>
      <c r="USF135" s="127"/>
      <c r="USG135" s="127"/>
      <c r="USH135" s="127"/>
      <c r="USI135" s="127"/>
      <c r="USJ135" s="127"/>
      <c r="USK135" s="127"/>
      <c r="USL135" s="127"/>
      <c r="USM135" s="127"/>
      <c r="USN135" s="127"/>
      <c r="USO135" s="127"/>
      <c r="USP135" s="127"/>
      <c r="USQ135" s="127"/>
      <c r="USR135" s="127"/>
      <c r="USS135" s="127"/>
      <c r="UST135" s="127"/>
      <c r="USU135" s="127"/>
      <c r="USV135" s="127"/>
      <c r="USW135" s="127"/>
      <c r="USX135" s="127"/>
      <c r="USY135" s="127"/>
      <c r="USZ135" s="127"/>
      <c r="UTA135" s="127"/>
      <c r="UTB135" s="127"/>
      <c r="UTC135" s="127"/>
      <c r="UTD135" s="127"/>
      <c r="UTE135" s="127"/>
      <c r="UTF135" s="127"/>
      <c r="UTG135" s="127"/>
      <c r="UTH135" s="127"/>
      <c r="UTI135" s="127"/>
      <c r="UTJ135" s="127"/>
      <c r="UTK135" s="127"/>
      <c r="UTL135" s="127"/>
      <c r="UTM135" s="127"/>
      <c r="UTN135" s="127"/>
      <c r="UTO135" s="127"/>
      <c r="UTP135" s="127"/>
      <c r="UTQ135" s="127"/>
      <c r="UTR135" s="127"/>
      <c r="UTS135" s="127"/>
      <c r="UTT135" s="127"/>
      <c r="UTU135" s="127"/>
      <c r="UTV135" s="127"/>
      <c r="UTW135" s="127"/>
      <c r="UTX135" s="127"/>
      <c r="UTY135" s="127"/>
      <c r="UTZ135" s="127"/>
      <c r="UUA135" s="127"/>
      <c r="UUB135" s="127"/>
      <c r="UUC135" s="127"/>
      <c r="UUD135" s="127"/>
      <c r="UUE135" s="127"/>
      <c r="UUF135" s="127"/>
      <c r="UUG135" s="127"/>
      <c r="UUH135" s="127"/>
      <c r="UUI135" s="127"/>
      <c r="UUJ135" s="127"/>
      <c r="UUK135" s="127"/>
      <c r="UUL135" s="127"/>
      <c r="UUM135" s="127"/>
      <c r="UUN135" s="127"/>
      <c r="UUO135" s="127"/>
      <c r="UUP135" s="127"/>
      <c r="UUQ135" s="127"/>
      <c r="UUR135" s="127"/>
      <c r="UUS135" s="127"/>
      <c r="UUT135" s="127"/>
      <c r="UUU135" s="127"/>
      <c r="UUV135" s="127"/>
      <c r="UUW135" s="127"/>
      <c r="UUX135" s="127"/>
      <c r="UUY135" s="127"/>
      <c r="UUZ135" s="127"/>
      <c r="UVA135" s="127"/>
      <c r="UVB135" s="127"/>
      <c r="UVC135" s="127"/>
      <c r="UVD135" s="127"/>
      <c r="UVE135" s="127"/>
      <c r="UVF135" s="127"/>
      <c r="UVG135" s="127"/>
      <c r="UVH135" s="127"/>
      <c r="UVI135" s="127"/>
      <c r="UVJ135" s="127"/>
      <c r="UVK135" s="127"/>
      <c r="UVL135" s="127"/>
      <c r="UVM135" s="127"/>
      <c r="UVN135" s="127"/>
      <c r="UVO135" s="127"/>
      <c r="UVP135" s="127"/>
      <c r="UVQ135" s="127"/>
      <c r="UVR135" s="127"/>
      <c r="UVS135" s="127"/>
      <c r="UVT135" s="127"/>
      <c r="UVU135" s="127"/>
      <c r="UVV135" s="127"/>
      <c r="UVW135" s="127"/>
      <c r="UVX135" s="127"/>
      <c r="UVY135" s="127"/>
      <c r="UVZ135" s="127"/>
      <c r="UWA135" s="127"/>
      <c r="UWB135" s="127"/>
      <c r="UWC135" s="127"/>
      <c r="UWD135" s="127"/>
      <c r="UWE135" s="127"/>
      <c r="UWF135" s="127"/>
      <c r="UWG135" s="127"/>
      <c r="UWH135" s="127"/>
      <c r="UWI135" s="127"/>
      <c r="UWJ135" s="127"/>
      <c r="UWK135" s="127"/>
      <c r="UWL135" s="127"/>
      <c r="UWM135" s="127"/>
      <c r="UWN135" s="127"/>
      <c r="UWO135" s="127"/>
      <c r="UWP135" s="127"/>
      <c r="UWQ135" s="127"/>
      <c r="UWR135" s="127"/>
      <c r="UWS135" s="127"/>
      <c r="UWT135" s="127"/>
      <c r="UWU135" s="127"/>
      <c r="UWV135" s="127"/>
      <c r="UWW135" s="127"/>
      <c r="UWX135" s="127"/>
      <c r="UWY135" s="127"/>
      <c r="UWZ135" s="127"/>
      <c r="UXA135" s="127"/>
      <c r="UXB135" s="127"/>
      <c r="UXC135" s="127"/>
      <c r="UXD135" s="127"/>
      <c r="UXE135" s="127"/>
      <c r="UXF135" s="127"/>
      <c r="UXG135" s="127"/>
      <c r="UXH135" s="127"/>
      <c r="UXI135" s="127"/>
      <c r="UXJ135" s="127"/>
      <c r="UXK135" s="127"/>
      <c r="UXL135" s="127"/>
      <c r="UXM135" s="127"/>
      <c r="UXN135" s="127"/>
      <c r="UXO135" s="127"/>
      <c r="UXP135" s="127"/>
      <c r="UXQ135" s="127"/>
      <c r="UXR135" s="127"/>
      <c r="UXS135" s="127"/>
      <c r="UXT135" s="127"/>
      <c r="UXU135" s="127"/>
      <c r="UXV135" s="127"/>
      <c r="UXW135" s="127"/>
      <c r="UXX135" s="127"/>
      <c r="UXY135" s="127"/>
      <c r="UXZ135" s="127"/>
      <c r="UYA135" s="127"/>
      <c r="UYB135" s="127"/>
      <c r="UYC135" s="127"/>
      <c r="UYD135" s="127"/>
      <c r="UYE135" s="127"/>
      <c r="UYF135" s="127"/>
      <c r="UYG135" s="127"/>
      <c r="UYH135" s="127"/>
      <c r="UYI135" s="127"/>
      <c r="UYJ135" s="127"/>
      <c r="UYK135" s="127"/>
      <c r="UYL135" s="127"/>
      <c r="UYM135" s="127"/>
      <c r="UYN135" s="127"/>
      <c r="UYO135" s="127"/>
      <c r="UYP135" s="127"/>
      <c r="UYQ135" s="127"/>
      <c r="UYR135" s="127"/>
      <c r="UYS135" s="127"/>
      <c r="UYT135" s="127"/>
      <c r="UYU135" s="127"/>
      <c r="UYV135" s="127"/>
      <c r="UYW135" s="127"/>
      <c r="UYX135" s="127"/>
      <c r="UYY135" s="127"/>
      <c r="UYZ135" s="127"/>
      <c r="UZA135" s="127"/>
      <c r="UZB135" s="127"/>
      <c r="UZC135" s="127"/>
      <c r="UZD135" s="127"/>
      <c r="UZE135" s="127"/>
      <c r="UZF135" s="127"/>
      <c r="UZG135" s="127"/>
      <c r="UZH135" s="127"/>
      <c r="UZI135" s="127"/>
      <c r="UZJ135" s="127"/>
      <c r="UZK135" s="127"/>
      <c r="UZL135" s="127"/>
      <c r="UZM135" s="127"/>
      <c r="UZN135" s="127"/>
      <c r="UZO135" s="127"/>
      <c r="UZP135" s="127"/>
      <c r="UZQ135" s="127"/>
      <c r="UZR135" s="127"/>
      <c r="UZS135" s="127"/>
      <c r="UZT135" s="127"/>
      <c r="UZU135" s="127"/>
      <c r="UZV135" s="127"/>
      <c r="UZW135" s="127"/>
      <c r="UZX135" s="127"/>
      <c r="UZY135" s="127"/>
      <c r="UZZ135" s="127"/>
      <c r="VAA135" s="127"/>
      <c r="VAB135" s="127"/>
      <c r="VAC135" s="127"/>
      <c r="VAD135" s="127"/>
      <c r="VAE135" s="127"/>
      <c r="VAF135" s="127"/>
      <c r="VAG135" s="127"/>
      <c r="VAH135" s="127"/>
      <c r="VAI135" s="127"/>
      <c r="VAJ135" s="127"/>
      <c r="VAK135" s="127"/>
      <c r="VAL135" s="127"/>
      <c r="VAM135" s="127"/>
      <c r="VAN135" s="127"/>
      <c r="VAO135" s="127"/>
      <c r="VAP135" s="127"/>
      <c r="VAQ135" s="127"/>
      <c r="VAR135" s="127"/>
      <c r="VAS135" s="127"/>
      <c r="VAT135" s="127"/>
      <c r="VAU135" s="127"/>
      <c r="VAV135" s="127"/>
      <c r="VAW135" s="127"/>
      <c r="VAX135" s="127"/>
      <c r="VAY135" s="127"/>
      <c r="VAZ135" s="127"/>
      <c r="VBA135" s="127"/>
      <c r="VBB135" s="127"/>
      <c r="VBC135" s="127"/>
      <c r="VBD135" s="127"/>
      <c r="VBE135" s="127"/>
      <c r="VBF135" s="127"/>
      <c r="VBG135" s="127"/>
      <c r="VBH135" s="127"/>
      <c r="VBI135" s="127"/>
      <c r="VBJ135" s="127"/>
      <c r="VBK135" s="127"/>
      <c r="VBL135" s="127"/>
      <c r="VBM135" s="127"/>
      <c r="VBN135" s="127"/>
      <c r="VBO135" s="127"/>
      <c r="VBP135" s="127"/>
      <c r="VBQ135" s="127"/>
      <c r="VBR135" s="127"/>
      <c r="VBS135" s="127"/>
      <c r="VBT135" s="127"/>
      <c r="VBU135" s="127"/>
      <c r="VBV135" s="127"/>
      <c r="VBW135" s="127"/>
      <c r="VBX135" s="127"/>
      <c r="VBY135" s="127"/>
      <c r="VBZ135" s="127"/>
      <c r="VCA135" s="127"/>
      <c r="VCB135" s="127"/>
      <c r="VCC135" s="127"/>
      <c r="VCD135" s="127"/>
      <c r="VCE135" s="127"/>
      <c r="VCF135" s="127"/>
      <c r="VCG135" s="127"/>
      <c r="VCH135" s="127"/>
      <c r="VCI135" s="127"/>
      <c r="VCJ135" s="127"/>
      <c r="VCK135" s="127"/>
      <c r="VCL135" s="127"/>
      <c r="VCM135" s="127"/>
      <c r="VCN135" s="127"/>
      <c r="VCO135" s="127"/>
      <c r="VCP135" s="127"/>
      <c r="VCQ135" s="127"/>
      <c r="VCR135" s="127"/>
      <c r="VCS135" s="127"/>
      <c r="VCT135" s="127"/>
      <c r="VCU135" s="127"/>
      <c r="VCV135" s="127"/>
      <c r="VCW135" s="127"/>
      <c r="VCX135" s="127"/>
      <c r="VCY135" s="127"/>
      <c r="VCZ135" s="127"/>
      <c r="VDA135" s="127"/>
      <c r="VDB135" s="127"/>
      <c r="VDC135" s="127"/>
      <c r="VDD135" s="127"/>
      <c r="VDE135" s="127"/>
      <c r="VDF135" s="127"/>
      <c r="VDG135" s="127"/>
      <c r="VDH135" s="127"/>
      <c r="VDI135" s="127"/>
      <c r="VDJ135" s="127"/>
      <c r="VDK135" s="127"/>
      <c r="VDL135" s="127"/>
      <c r="VDM135" s="127"/>
      <c r="VDN135" s="127"/>
      <c r="VDO135" s="127"/>
      <c r="VDP135" s="127"/>
      <c r="VDQ135" s="127"/>
      <c r="VDR135" s="127"/>
      <c r="VDS135" s="127"/>
      <c r="VDT135" s="127"/>
      <c r="VDU135" s="127"/>
      <c r="VDV135" s="127"/>
      <c r="VDW135" s="127"/>
      <c r="VDX135" s="127"/>
      <c r="VDY135" s="127"/>
      <c r="VDZ135" s="127"/>
      <c r="VEA135" s="127"/>
      <c r="VEB135" s="127"/>
      <c r="VEC135" s="127"/>
      <c r="VED135" s="127"/>
      <c r="VEE135" s="127"/>
      <c r="VEF135" s="127"/>
      <c r="VEG135" s="127"/>
      <c r="VEH135" s="127"/>
      <c r="VEI135" s="127"/>
      <c r="VEJ135" s="127"/>
      <c r="VEK135" s="127"/>
      <c r="VEL135" s="127"/>
      <c r="VEM135" s="127"/>
      <c r="VEN135" s="127"/>
      <c r="VEO135" s="127"/>
      <c r="VEP135" s="127"/>
      <c r="VEQ135" s="127"/>
      <c r="VER135" s="127"/>
      <c r="VES135" s="127"/>
      <c r="VET135" s="127"/>
      <c r="VEU135" s="127"/>
      <c r="VEV135" s="127"/>
      <c r="VEW135" s="127"/>
      <c r="VEX135" s="127"/>
      <c r="VEY135" s="127"/>
      <c r="VEZ135" s="127"/>
      <c r="VFA135" s="127"/>
      <c r="VFB135" s="127"/>
      <c r="VFC135" s="127"/>
      <c r="VFD135" s="127"/>
      <c r="VFE135" s="127"/>
      <c r="VFF135" s="127"/>
      <c r="VFG135" s="127"/>
      <c r="VFH135" s="127"/>
      <c r="VFI135" s="127"/>
      <c r="VFJ135" s="127"/>
      <c r="VFK135" s="127"/>
      <c r="VFL135" s="127"/>
      <c r="VFM135" s="127"/>
      <c r="VFN135" s="127"/>
      <c r="VFO135" s="127"/>
      <c r="VFP135" s="127"/>
      <c r="VFQ135" s="127"/>
      <c r="VFR135" s="127"/>
      <c r="VFS135" s="127"/>
      <c r="VFT135" s="127"/>
      <c r="VFU135" s="127"/>
      <c r="VFV135" s="127"/>
      <c r="VFW135" s="127"/>
      <c r="VFX135" s="127"/>
      <c r="VFY135" s="127"/>
      <c r="VFZ135" s="127"/>
      <c r="VGA135" s="127"/>
      <c r="VGB135" s="127"/>
      <c r="VGC135" s="127"/>
      <c r="VGD135" s="127"/>
      <c r="VGE135" s="127"/>
      <c r="VGF135" s="127"/>
      <c r="VGG135" s="127"/>
      <c r="VGH135" s="127"/>
      <c r="VGI135" s="127"/>
      <c r="VGJ135" s="127"/>
      <c r="VGK135" s="127"/>
      <c r="VGL135" s="127"/>
      <c r="VGM135" s="127"/>
      <c r="VGN135" s="127"/>
      <c r="VGO135" s="127"/>
      <c r="VGP135" s="127"/>
      <c r="VGQ135" s="127"/>
      <c r="VGR135" s="127"/>
      <c r="VGS135" s="127"/>
      <c r="VGT135" s="127"/>
      <c r="VGU135" s="127"/>
      <c r="VGV135" s="127"/>
      <c r="VGW135" s="127"/>
      <c r="VGX135" s="127"/>
      <c r="VGY135" s="127"/>
      <c r="VGZ135" s="127"/>
      <c r="VHA135" s="127"/>
      <c r="VHB135" s="127"/>
      <c r="VHC135" s="127"/>
      <c r="VHD135" s="127"/>
      <c r="VHE135" s="127"/>
      <c r="VHF135" s="127"/>
      <c r="VHG135" s="127"/>
      <c r="VHH135" s="127"/>
      <c r="VHI135" s="127"/>
      <c r="VHJ135" s="127"/>
      <c r="VHK135" s="127"/>
      <c r="VHL135" s="127"/>
      <c r="VHM135" s="127"/>
      <c r="VHN135" s="127"/>
      <c r="VHO135" s="127"/>
      <c r="VHP135" s="127"/>
      <c r="VHQ135" s="127"/>
      <c r="VHR135" s="127"/>
      <c r="VHS135" s="127"/>
      <c r="VHT135" s="127"/>
      <c r="VHU135" s="127"/>
      <c r="VHV135" s="127"/>
      <c r="VHW135" s="127"/>
      <c r="VHX135" s="127"/>
      <c r="VHY135" s="127"/>
      <c r="VHZ135" s="127"/>
      <c r="VIA135" s="127"/>
      <c r="VIB135" s="127"/>
      <c r="VIC135" s="127"/>
      <c r="VID135" s="127"/>
      <c r="VIE135" s="127"/>
      <c r="VIF135" s="127"/>
      <c r="VIG135" s="127"/>
      <c r="VIH135" s="127"/>
      <c r="VII135" s="127"/>
      <c r="VIJ135" s="127"/>
      <c r="VIK135" s="127"/>
      <c r="VIL135" s="127"/>
      <c r="VIM135" s="127"/>
      <c r="VIN135" s="127"/>
      <c r="VIO135" s="127"/>
      <c r="VIP135" s="127"/>
      <c r="VIQ135" s="127"/>
      <c r="VIR135" s="127"/>
      <c r="VIS135" s="127"/>
      <c r="VIT135" s="127"/>
      <c r="VIU135" s="127"/>
      <c r="VIV135" s="127"/>
      <c r="VIW135" s="127"/>
      <c r="VIX135" s="127"/>
      <c r="VIY135" s="127"/>
      <c r="VIZ135" s="127"/>
      <c r="VJA135" s="127"/>
      <c r="VJB135" s="127"/>
      <c r="VJC135" s="127"/>
      <c r="VJD135" s="127"/>
      <c r="VJE135" s="127"/>
      <c r="VJF135" s="127"/>
      <c r="VJG135" s="127"/>
      <c r="VJH135" s="127"/>
      <c r="VJI135" s="127"/>
      <c r="VJJ135" s="127"/>
      <c r="VJK135" s="127"/>
      <c r="VJL135" s="127"/>
      <c r="VJM135" s="127"/>
      <c r="VJN135" s="127"/>
      <c r="VJO135" s="127"/>
      <c r="VJP135" s="127"/>
      <c r="VJQ135" s="127"/>
      <c r="VJR135" s="127"/>
      <c r="VJS135" s="127"/>
      <c r="VJT135" s="127"/>
      <c r="VJU135" s="127"/>
      <c r="VJV135" s="127"/>
      <c r="VJW135" s="127"/>
      <c r="VJX135" s="127"/>
      <c r="VJY135" s="127"/>
      <c r="VJZ135" s="127"/>
      <c r="VKA135" s="127"/>
      <c r="VKB135" s="127"/>
      <c r="VKC135" s="127"/>
      <c r="VKD135" s="127"/>
      <c r="VKE135" s="127"/>
      <c r="VKF135" s="127"/>
      <c r="VKG135" s="127"/>
      <c r="VKH135" s="127"/>
      <c r="VKI135" s="127"/>
      <c r="VKJ135" s="127"/>
      <c r="VKK135" s="127"/>
      <c r="VKL135" s="127"/>
      <c r="VKM135" s="127"/>
      <c r="VKN135" s="127"/>
      <c r="VKO135" s="127"/>
      <c r="VKP135" s="127"/>
      <c r="VKQ135" s="127"/>
      <c r="VKR135" s="127"/>
      <c r="VKS135" s="127"/>
      <c r="VKT135" s="127"/>
      <c r="VKU135" s="127"/>
      <c r="VKV135" s="127"/>
      <c r="VKW135" s="127"/>
      <c r="VKX135" s="127"/>
      <c r="VKY135" s="127"/>
      <c r="VKZ135" s="127"/>
      <c r="VLA135" s="127"/>
      <c r="VLB135" s="127"/>
      <c r="VLC135" s="127"/>
      <c r="VLD135" s="127"/>
      <c r="VLE135" s="127"/>
      <c r="VLF135" s="127"/>
      <c r="VLG135" s="127"/>
      <c r="VLH135" s="127"/>
      <c r="VLI135" s="127"/>
      <c r="VLJ135" s="127"/>
      <c r="VLK135" s="127"/>
      <c r="VLL135" s="127"/>
      <c r="VLM135" s="127"/>
      <c r="VLN135" s="127"/>
      <c r="VLO135" s="127"/>
      <c r="VLP135" s="127"/>
      <c r="VLQ135" s="127"/>
      <c r="VLR135" s="127"/>
      <c r="VLS135" s="127"/>
      <c r="VLT135" s="127"/>
      <c r="VLU135" s="127"/>
      <c r="VLV135" s="127"/>
      <c r="VLW135" s="127"/>
      <c r="VLX135" s="127"/>
      <c r="VLY135" s="127"/>
      <c r="VLZ135" s="127"/>
      <c r="VMA135" s="127"/>
      <c r="VMB135" s="127"/>
      <c r="VMC135" s="127"/>
      <c r="VMD135" s="127"/>
      <c r="VME135" s="127"/>
      <c r="VMF135" s="127"/>
      <c r="VMG135" s="127"/>
      <c r="VMH135" s="127"/>
      <c r="VMI135" s="127"/>
      <c r="VMJ135" s="127"/>
      <c r="VMK135" s="127"/>
      <c r="VML135" s="127"/>
      <c r="VMM135" s="127"/>
      <c r="VMN135" s="127"/>
      <c r="VMO135" s="127"/>
      <c r="VMP135" s="127"/>
      <c r="VMQ135" s="127"/>
      <c r="VMR135" s="127"/>
      <c r="VMS135" s="127"/>
      <c r="VMT135" s="127"/>
      <c r="VMU135" s="127"/>
      <c r="VMV135" s="127"/>
      <c r="VMW135" s="127"/>
      <c r="VMX135" s="127"/>
      <c r="VMY135" s="127"/>
      <c r="VMZ135" s="127"/>
      <c r="VNA135" s="127"/>
      <c r="VNB135" s="127"/>
      <c r="VNC135" s="127"/>
      <c r="VND135" s="127"/>
      <c r="VNE135" s="127"/>
      <c r="VNF135" s="127"/>
      <c r="VNG135" s="127"/>
      <c r="VNH135" s="127"/>
      <c r="VNI135" s="127"/>
      <c r="VNJ135" s="127"/>
      <c r="VNK135" s="127"/>
      <c r="VNL135" s="127"/>
      <c r="VNM135" s="127"/>
      <c r="VNN135" s="127"/>
      <c r="VNO135" s="127"/>
      <c r="VNP135" s="127"/>
      <c r="VNQ135" s="127"/>
      <c r="VNR135" s="127"/>
      <c r="VNS135" s="127"/>
      <c r="VNT135" s="127"/>
      <c r="VNU135" s="127"/>
      <c r="VNV135" s="127"/>
      <c r="VNW135" s="127"/>
      <c r="VNX135" s="127"/>
      <c r="VNY135" s="127"/>
      <c r="VNZ135" s="127"/>
      <c r="VOA135" s="127"/>
      <c r="VOB135" s="127"/>
      <c r="VOC135" s="127"/>
      <c r="VOD135" s="127"/>
      <c r="VOE135" s="127"/>
      <c r="VOF135" s="127"/>
      <c r="VOG135" s="127"/>
      <c r="VOH135" s="127"/>
      <c r="VOI135" s="127"/>
      <c r="VOJ135" s="127"/>
      <c r="VOK135" s="127"/>
      <c r="VOL135" s="127"/>
      <c r="VOM135" s="127"/>
      <c r="VON135" s="127"/>
      <c r="VOO135" s="127"/>
      <c r="VOP135" s="127"/>
      <c r="VOQ135" s="127"/>
      <c r="VOR135" s="127"/>
      <c r="VOS135" s="127"/>
      <c r="VOT135" s="127"/>
      <c r="VOU135" s="127"/>
      <c r="VOV135" s="127"/>
      <c r="VOW135" s="127"/>
      <c r="VOX135" s="127"/>
      <c r="VOY135" s="127"/>
      <c r="VOZ135" s="127"/>
      <c r="VPA135" s="127"/>
      <c r="VPB135" s="127"/>
      <c r="VPC135" s="127"/>
      <c r="VPD135" s="127"/>
      <c r="VPE135" s="127"/>
      <c r="VPF135" s="127"/>
      <c r="VPG135" s="127"/>
      <c r="VPH135" s="127"/>
      <c r="VPI135" s="127"/>
      <c r="VPJ135" s="127"/>
      <c r="VPK135" s="127"/>
      <c r="VPL135" s="127"/>
      <c r="VPM135" s="127"/>
      <c r="VPN135" s="127"/>
      <c r="VPO135" s="127"/>
      <c r="VPP135" s="127"/>
      <c r="VPQ135" s="127"/>
      <c r="VPR135" s="127"/>
      <c r="VPS135" s="127"/>
      <c r="VPT135" s="127"/>
      <c r="VPU135" s="127"/>
      <c r="VPV135" s="127"/>
      <c r="VPW135" s="127"/>
      <c r="VPX135" s="127"/>
      <c r="VPY135" s="127"/>
      <c r="VPZ135" s="127"/>
      <c r="VQA135" s="127"/>
      <c r="VQB135" s="127"/>
      <c r="VQC135" s="127"/>
      <c r="VQD135" s="127"/>
      <c r="VQE135" s="127"/>
      <c r="VQF135" s="127"/>
      <c r="VQG135" s="127"/>
      <c r="VQH135" s="127"/>
      <c r="VQI135" s="127"/>
      <c r="VQJ135" s="127"/>
      <c r="VQK135" s="127"/>
      <c r="VQL135" s="127"/>
      <c r="VQM135" s="127"/>
      <c r="VQN135" s="127"/>
      <c r="VQO135" s="127"/>
      <c r="VQP135" s="127"/>
      <c r="VQQ135" s="127"/>
      <c r="VQR135" s="127"/>
      <c r="VQS135" s="127"/>
      <c r="VQT135" s="127"/>
      <c r="VQU135" s="127"/>
      <c r="VQV135" s="127"/>
      <c r="VQW135" s="127"/>
      <c r="VQX135" s="127"/>
      <c r="VQY135" s="127"/>
      <c r="VQZ135" s="127"/>
      <c r="VRA135" s="127"/>
      <c r="VRB135" s="127"/>
      <c r="VRC135" s="127"/>
      <c r="VRD135" s="127"/>
      <c r="VRE135" s="127"/>
      <c r="VRF135" s="127"/>
      <c r="VRG135" s="127"/>
      <c r="VRH135" s="127"/>
      <c r="VRI135" s="127"/>
      <c r="VRJ135" s="127"/>
      <c r="VRK135" s="127"/>
      <c r="VRL135" s="127"/>
      <c r="VRM135" s="127"/>
      <c r="VRN135" s="127"/>
      <c r="VRO135" s="127"/>
      <c r="VRP135" s="127"/>
      <c r="VRQ135" s="127"/>
      <c r="VRR135" s="127"/>
      <c r="VRS135" s="127"/>
      <c r="VRT135" s="127"/>
      <c r="VRU135" s="127"/>
      <c r="VRV135" s="127"/>
      <c r="VRW135" s="127"/>
      <c r="VRX135" s="127"/>
      <c r="VRY135" s="127"/>
      <c r="VRZ135" s="127"/>
      <c r="VSA135" s="127"/>
      <c r="VSB135" s="127"/>
      <c r="VSC135" s="127"/>
      <c r="VSD135" s="127"/>
      <c r="VSE135" s="127"/>
      <c r="VSF135" s="127"/>
      <c r="VSG135" s="127"/>
      <c r="VSH135" s="127"/>
      <c r="VSI135" s="127"/>
      <c r="VSJ135" s="127"/>
      <c r="VSK135" s="127"/>
      <c r="VSL135" s="127"/>
      <c r="VSM135" s="127"/>
      <c r="VSN135" s="127"/>
      <c r="VSO135" s="127"/>
      <c r="VSP135" s="127"/>
      <c r="VSQ135" s="127"/>
      <c r="VSR135" s="127"/>
      <c r="VSS135" s="127"/>
      <c r="VST135" s="127"/>
      <c r="VSU135" s="127"/>
      <c r="VSV135" s="127"/>
      <c r="VSW135" s="127"/>
      <c r="VSX135" s="127"/>
      <c r="VSY135" s="127"/>
      <c r="VSZ135" s="127"/>
      <c r="VTA135" s="127"/>
      <c r="VTB135" s="127"/>
      <c r="VTC135" s="127"/>
      <c r="VTD135" s="127"/>
      <c r="VTE135" s="127"/>
      <c r="VTF135" s="127"/>
      <c r="VTG135" s="127"/>
      <c r="VTH135" s="127"/>
      <c r="VTI135" s="127"/>
      <c r="VTJ135" s="127"/>
      <c r="VTK135" s="127"/>
      <c r="VTL135" s="127"/>
      <c r="VTM135" s="127"/>
      <c r="VTN135" s="127"/>
      <c r="VTO135" s="127"/>
      <c r="VTP135" s="127"/>
      <c r="VTQ135" s="127"/>
      <c r="VTR135" s="127"/>
      <c r="VTS135" s="127"/>
      <c r="VTT135" s="127"/>
      <c r="VTU135" s="127"/>
      <c r="VTV135" s="127"/>
      <c r="VTW135" s="127"/>
      <c r="VTX135" s="127"/>
      <c r="VTY135" s="127"/>
      <c r="VTZ135" s="127"/>
      <c r="VUA135" s="127"/>
      <c r="VUB135" s="127"/>
      <c r="VUC135" s="127"/>
      <c r="VUD135" s="127"/>
      <c r="VUE135" s="127"/>
      <c r="VUF135" s="127"/>
      <c r="VUG135" s="127"/>
      <c r="VUH135" s="127"/>
      <c r="VUI135" s="127"/>
      <c r="VUJ135" s="127"/>
      <c r="VUK135" s="127"/>
      <c r="VUL135" s="127"/>
      <c r="VUM135" s="127"/>
      <c r="VUN135" s="127"/>
      <c r="VUO135" s="127"/>
      <c r="VUP135" s="127"/>
      <c r="VUQ135" s="127"/>
      <c r="VUR135" s="127"/>
      <c r="VUS135" s="127"/>
      <c r="VUT135" s="127"/>
      <c r="VUU135" s="127"/>
      <c r="VUV135" s="127"/>
      <c r="VUW135" s="127"/>
      <c r="VUX135" s="127"/>
      <c r="VUY135" s="127"/>
      <c r="VUZ135" s="127"/>
      <c r="VVA135" s="127"/>
      <c r="VVB135" s="127"/>
      <c r="VVC135" s="127"/>
      <c r="VVD135" s="127"/>
      <c r="VVE135" s="127"/>
      <c r="VVF135" s="127"/>
      <c r="VVG135" s="127"/>
      <c r="VVH135" s="127"/>
      <c r="VVI135" s="127"/>
      <c r="VVJ135" s="127"/>
      <c r="VVK135" s="127"/>
      <c r="VVL135" s="127"/>
      <c r="VVM135" s="127"/>
      <c r="VVN135" s="127"/>
      <c r="VVO135" s="127"/>
      <c r="VVP135" s="127"/>
      <c r="VVQ135" s="127"/>
      <c r="VVR135" s="127"/>
      <c r="VVS135" s="127"/>
      <c r="VVT135" s="127"/>
      <c r="VVU135" s="127"/>
      <c r="VVV135" s="127"/>
      <c r="VVW135" s="127"/>
      <c r="VVX135" s="127"/>
      <c r="VVY135" s="127"/>
      <c r="VVZ135" s="127"/>
      <c r="VWA135" s="127"/>
      <c r="VWB135" s="127"/>
      <c r="VWC135" s="127"/>
      <c r="VWD135" s="127"/>
      <c r="VWE135" s="127"/>
      <c r="VWF135" s="127"/>
      <c r="VWG135" s="127"/>
      <c r="VWH135" s="127"/>
      <c r="VWI135" s="127"/>
      <c r="VWJ135" s="127"/>
      <c r="VWK135" s="127"/>
      <c r="VWL135" s="127"/>
      <c r="VWM135" s="127"/>
      <c r="VWN135" s="127"/>
      <c r="VWO135" s="127"/>
      <c r="VWP135" s="127"/>
      <c r="VWQ135" s="127"/>
      <c r="VWR135" s="127"/>
      <c r="VWS135" s="127"/>
      <c r="VWT135" s="127"/>
      <c r="VWU135" s="127"/>
      <c r="VWV135" s="127"/>
      <c r="VWW135" s="127"/>
      <c r="VWX135" s="127"/>
      <c r="VWY135" s="127"/>
      <c r="VWZ135" s="127"/>
      <c r="VXA135" s="127"/>
      <c r="VXB135" s="127"/>
      <c r="VXC135" s="127"/>
      <c r="VXD135" s="127"/>
      <c r="VXE135" s="127"/>
      <c r="VXF135" s="127"/>
      <c r="VXG135" s="127"/>
      <c r="VXH135" s="127"/>
      <c r="VXI135" s="127"/>
      <c r="VXJ135" s="127"/>
      <c r="VXK135" s="127"/>
      <c r="VXL135" s="127"/>
      <c r="VXM135" s="127"/>
      <c r="VXN135" s="127"/>
      <c r="VXO135" s="127"/>
      <c r="VXP135" s="127"/>
      <c r="VXQ135" s="127"/>
      <c r="VXR135" s="127"/>
      <c r="VXS135" s="127"/>
      <c r="VXT135" s="127"/>
      <c r="VXU135" s="127"/>
      <c r="VXV135" s="127"/>
      <c r="VXW135" s="127"/>
      <c r="VXX135" s="127"/>
      <c r="VXY135" s="127"/>
      <c r="VXZ135" s="127"/>
      <c r="VYA135" s="127"/>
      <c r="VYB135" s="127"/>
      <c r="VYC135" s="127"/>
      <c r="VYD135" s="127"/>
      <c r="VYE135" s="127"/>
      <c r="VYF135" s="127"/>
      <c r="VYG135" s="127"/>
      <c r="VYH135" s="127"/>
      <c r="VYI135" s="127"/>
      <c r="VYJ135" s="127"/>
      <c r="VYK135" s="127"/>
      <c r="VYL135" s="127"/>
      <c r="VYM135" s="127"/>
      <c r="VYN135" s="127"/>
      <c r="VYO135" s="127"/>
      <c r="VYP135" s="127"/>
      <c r="VYQ135" s="127"/>
      <c r="VYR135" s="127"/>
      <c r="VYS135" s="127"/>
      <c r="VYT135" s="127"/>
      <c r="VYU135" s="127"/>
      <c r="VYV135" s="127"/>
      <c r="VYW135" s="127"/>
      <c r="VYX135" s="127"/>
      <c r="VYY135" s="127"/>
      <c r="VYZ135" s="127"/>
      <c r="VZA135" s="127"/>
      <c r="VZB135" s="127"/>
      <c r="VZC135" s="127"/>
      <c r="VZD135" s="127"/>
      <c r="VZE135" s="127"/>
      <c r="VZF135" s="127"/>
      <c r="VZG135" s="127"/>
      <c r="VZH135" s="127"/>
      <c r="VZI135" s="127"/>
      <c r="VZJ135" s="127"/>
      <c r="VZK135" s="127"/>
      <c r="VZL135" s="127"/>
      <c r="VZM135" s="127"/>
      <c r="VZN135" s="127"/>
      <c r="VZO135" s="127"/>
      <c r="VZP135" s="127"/>
      <c r="VZQ135" s="127"/>
      <c r="VZR135" s="127"/>
      <c r="VZS135" s="127"/>
      <c r="VZT135" s="127"/>
      <c r="VZU135" s="127"/>
      <c r="VZV135" s="127"/>
      <c r="VZW135" s="127"/>
      <c r="VZX135" s="127"/>
      <c r="VZY135" s="127"/>
      <c r="VZZ135" s="127"/>
      <c r="WAA135" s="127"/>
      <c r="WAB135" s="127"/>
      <c r="WAC135" s="127"/>
      <c r="WAD135" s="127"/>
      <c r="WAE135" s="127"/>
      <c r="WAF135" s="127"/>
      <c r="WAG135" s="127"/>
      <c r="WAH135" s="127"/>
      <c r="WAI135" s="127"/>
      <c r="WAJ135" s="127"/>
      <c r="WAK135" s="127"/>
      <c r="WAL135" s="127"/>
      <c r="WAM135" s="127"/>
      <c r="WAN135" s="127"/>
      <c r="WAO135" s="127"/>
      <c r="WAP135" s="127"/>
      <c r="WAQ135" s="127"/>
      <c r="WAR135" s="127"/>
      <c r="WAS135" s="127"/>
      <c r="WAT135" s="127"/>
      <c r="WAU135" s="127"/>
      <c r="WAV135" s="127"/>
      <c r="WAW135" s="127"/>
      <c r="WAX135" s="127"/>
      <c r="WAY135" s="127"/>
      <c r="WAZ135" s="127"/>
      <c r="WBA135" s="127"/>
      <c r="WBB135" s="127"/>
      <c r="WBC135" s="127"/>
      <c r="WBD135" s="127"/>
      <c r="WBE135" s="127"/>
      <c r="WBF135" s="127"/>
      <c r="WBG135" s="127"/>
      <c r="WBH135" s="127"/>
      <c r="WBI135" s="127"/>
      <c r="WBJ135" s="127"/>
      <c r="WBK135" s="127"/>
      <c r="WBL135" s="127"/>
      <c r="WBM135" s="127"/>
      <c r="WBN135" s="127"/>
      <c r="WBO135" s="127"/>
      <c r="WBP135" s="127"/>
      <c r="WBQ135" s="127"/>
      <c r="WBR135" s="127"/>
      <c r="WBS135" s="127"/>
      <c r="WBT135" s="127"/>
      <c r="WBU135" s="127"/>
      <c r="WBV135" s="127"/>
      <c r="WBW135" s="127"/>
      <c r="WBX135" s="127"/>
      <c r="WBY135" s="127"/>
      <c r="WBZ135" s="127"/>
      <c r="WCA135" s="127"/>
      <c r="WCB135" s="127"/>
      <c r="WCC135" s="127"/>
      <c r="WCD135" s="127"/>
      <c r="WCE135" s="127"/>
      <c r="WCF135" s="127"/>
      <c r="WCG135" s="127"/>
      <c r="WCH135" s="127"/>
      <c r="WCI135" s="127"/>
      <c r="WCJ135" s="127"/>
      <c r="WCK135" s="127"/>
      <c r="WCL135" s="127"/>
      <c r="WCM135" s="127"/>
      <c r="WCN135" s="127"/>
      <c r="WCO135" s="127"/>
      <c r="WCP135" s="127"/>
      <c r="WCQ135" s="127"/>
      <c r="WCR135" s="127"/>
      <c r="WCS135" s="127"/>
      <c r="WCT135" s="127"/>
      <c r="WCU135" s="127"/>
      <c r="WCV135" s="127"/>
      <c r="WCW135" s="127"/>
      <c r="WCX135" s="127"/>
      <c r="WCY135" s="127"/>
      <c r="WCZ135" s="127"/>
      <c r="WDA135" s="127"/>
      <c r="WDB135" s="127"/>
      <c r="WDC135" s="127"/>
      <c r="WDD135" s="127"/>
      <c r="WDE135" s="127"/>
      <c r="WDF135" s="127"/>
      <c r="WDG135" s="127"/>
      <c r="WDH135" s="127"/>
      <c r="WDI135" s="127"/>
      <c r="WDJ135" s="127"/>
      <c r="WDK135" s="127"/>
      <c r="WDL135" s="127"/>
      <c r="WDM135" s="127"/>
      <c r="WDN135" s="127"/>
      <c r="WDO135" s="127"/>
      <c r="WDP135" s="127"/>
      <c r="WDQ135" s="127"/>
      <c r="WDR135" s="127"/>
      <c r="WDS135" s="127"/>
      <c r="WDT135" s="127"/>
      <c r="WDU135" s="127"/>
      <c r="WDV135" s="127"/>
      <c r="WDW135" s="127"/>
      <c r="WDX135" s="127"/>
      <c r="WDY135" s="127"/>
      <c r="WDZ135" s="127"/>
      <c r="WEA135" s="127"/>
      <c r="WEB135" s="127"/>
      <c r="WEC135" s="127"/>
      <c r="WED135" s="127"/>
      <c r="WEE135" s="127"/>
      <c r="WEF135" s="127"/>
      <c r="WEG135" s="127"/>
      <c r="WEH135" s="127"/>
      <c r="WEI135" s="127"/>
      <c r="WEJ135" s="127"/>
      <c r="WEK135" s="127"/>
      <c r="WEL135" s="127"/>
      <c r="WEM135" s="127"/>
      <c r="WEN135" s="127"/>
      <c r="WEO135" s="127"/>
      <c r="WEP135" s="127"/>
      <c r="WEQ135" s="127"/>
      <c r="WER135" s="127"/>
      <c r="WES135" s="127"/>
      <c r="WET135" s="127"/>
      <c r="WEU135" s="127"/>
      <c r="WEV135" s="127"/>
      <c r="WEW135" s="127"/>
      <c r="WEX135" s="127"/>
      <c r="WEY135" s="127"/>
      <c r="WEZ135" s="127"/>
      <c r="WFA135" s="127"/>
      <c r="WFB135" s="127"/>
      <c r="WFC135" s="127"/>
      <c r="WFD135" s="127"/>
      <c r="WFE135" s="127"/>
      <c r="WFF135" s="127"/>
      <c r="WFG135" s="127"/>
      <c r="WFH135" s="127"/>
      <c r="WFI135" s="127"/>
      <c r="WFJ135" s="127"/>
      <c r="WFK135" s="127"/>
      <c r="WFL135" s="127"/>
      <c r="WFM135" s="127"/>
      <c r="WFN135" s="127"/>
      <c r="WFO135" s="127"/>
      <c r="WFP135" s="127"/>
      <c r="WFQ135" s="127"/>
      <c r="WFR135" s="127"/>
      <c r="WFS135" s="127"/>
      <c r="WFT135" s="127"/>
      <c r="WFU135" s="127"/>
      <c r="WFV135" s="127"/>
      <c r="WFW135" s="127"/>
      <c r="WFX135" s="127"/>
      <c r="WFY135" s="127"/>
      <c r="WFZ135" s="127"/>
      <c r="WGA135" s="127"/>
      <c r="WGB135" s="127"/>
      <c r="WGC135" s="127"/>
      <c r="WGD135" s="127"/>
      <c r="WGE135" s="127"/>
      <c r="WGF135" s="127"/>
      <c r="WGG135" s="127"/>
      <c r="WGH135" s="127"/>
      <c r="WGI135" s="127"/>
      <c r="WGJ135" s="127"/>
      <c r="WGK135" s="127"/>
      <c r="WGL135" s="127"/>
      <c r="WGM135" s="127"/>
      <c r="WGN135" s="127"/>
      <c r="WGO135" s="127"/>
      <c r="WGP135" s="127"/>
      <c r="WGQ135" s="127"/>
      <c r="WGR135" s="127"/>
      <c r="WGS135" s="127"/>
      <c r="WGT135" s="127"/>
      <c r="WGU135" s="127"/>
      <c r="WGV135" s="127"/>
      <c r="WGW135" s="127"/>
      <c r="WGX135" s="127"/>
      <c r="WGY135" s="127"/>
      <c r="WGZ135" s="127"/>
      <c r="WHA135" s="127"/>
      <c r="WHB135" s="127"/>
      <c r="WHC135" s="127"/>
      <c r="WHD135" s="127"/>
      <c r="WHE135" s="127"/>
      <c r="WHF135" s="127"/>
      <c r="WHG135" s="127"/>
      <c r="WHH135" s="127"/>
      <c r="WHI135" s="127"/>
      <c r="WHJ135" s="127"/>
      <c r="WHK135" s="127"/>
      <c r="WHL135" s="127"/>
      <c r="WHM135" s="127"/>
      <c r="WHN135" s="127"/>
      <c r="WHO135" s="127"/>
      <c r="WHP135" s="127"/>
      <c r="WHQ135" s="127"/>
      <c r="WHR135" s="127"/>
      <c r="WHS135" s="127"/>
      <c r="WHT135" s="127"/>
      <c r="WHU135" s="127"/>
      <c r="WHV135" s="127"/>
      <c r="WHW135" s="127"/>
      <c r="WHX135" s="127"/>
      <c r="WHY135" s="127"/>
      <c r="WHZ135" s="127"/>
      <c r="WIA135" s="127"/>
      <c r="WIB135" s="127"/>
      <c r="WIC135" s="127"/>
      <c r="WID135" s="127"/>
      <c r="WIE135" s="127"/>
      <c r="WIF135" s="127"/>
      <c r="WIG135" s="127"/>
      <c r="WIH135" s="127"/>
      <c r="WII135" s="127"/>
      <c r="WIJ135" s="127"/>
      <c r="WIK135" s="127"/>
      <c r="WIL135" s="127"/>
      <c r="WIM135" s="127"/>
      <c r="WIN135" s="127"/>
      <c r="WIO135" s="127"/>
      <c r="WIP135" s="127"/>
      <c r="WIQ135" s="127"/>
      <c r="WIR135" s="127"/>
      <c r="WIS135" s="127"/>
      <c r="WIT135" s="127"/>
      <c r="WIU135" s="127"/>
      <c r="WIV135" s="127"/>
      <c r="WIW135" s="127"/>
      <c r="WIX135" s="127"/>
      <c r="WIY135" s="127"/>
      <c r="WIZ135" s="127"/>
      <c r="WJA135" s="127"/>
      <c r="WJB135" s="127"/>
      <c r="WJC135" s="127"/>
      <c r="WJD135" s="127"/>
      <c r="WJE135" s="127"/>
      <c r="WJF135" s="127"/>
      <c r="WJG135" s="127"/>
      <c r="WJH135" s="127"/>
      <c r="WJI135" s="127"/>
      <c r="WJJ135" s="127"/>
      <c r="WJK135" s="127"/>
      <c r="WJL135" s="127"/>
      <c r="WJM135" s="127"/>
      <c r="WJN135" s="127"/>
      <c r="WJO135" s="127"/>
      <c r="WJP135" s="127"/>
      <c r="WJQ135" s="127"/>
      <c r="WJR135" s="127"/>
      <c r="WJS135" s="127"/>
      <c r="WJT135" s="127"/>
      <c r="WJU135" s="127"/>
      <c r="WJV135" s="127"/>
      <c r="WJW135" s="127"/>
      <c r="WJX135" s="127"/>
      <c r="WJY135" s="127"/>
      <c r="WJZ135" s="127"/>
      <c r="WKA135" s="127"/>
      <c r="WKB135" s="127"/>
      <c r="WKC135" s="127"/>
      <c r="WKD135" s="127"/>
      <c r="WKE135" s="127"/>
      <c r="WKF135" s="127"/>
      <c r="WKG135" s="127"/>
      <c r="WKH135" s="127"/>
      <c r="WKI135" s="127"/>
      <c r="WKJ135" s="127"/>
      <c r="WKK135" s="127"/>
      <c r="WKL135" s="127"/>
      <c r="WKM135" s="127"/>
      <c r="WKN135" s="127"/>
      <c r="WKO135" s="127"/>
      <c r="WKP135" s="127"/>
      <c r="WKQ135" s="127"/>
      <c r="WKR135" s="127"/>
      <c r="WKS135" s="127"/>
      <c r="WKT135" s="127"/>
      <c r="WKU135" s="127"/>
      <c r="WKV135" s="127"/>
      <c r="WKW135" s="127"/>
      <c r="WKX135" s="127"/>
      <c r="WKY135" s="127"/>
      <c r="WKZ135" s="127"/>
      <c r="WLA135" s="127"/>
      <c r="WLB135" s="127"/>
      <c r="WLC135" s="127"/>
      <c r="WLD135" s="127"/>
      <c r="WLE135" s="127"/>
      <c r="WLF135" s="127"/>
      <c r="WLG135" s="127"/>
      <c r="WLH135" s="127"/>
      <c r="WLI135" s="127"/>
      <c r="WLJ135" s="127"/>
      <c r="WLK135" s="127"/>
      <c r="WLL135" s="127"/>
      <c r="WLM135" s="127"/>
      <c r="WLN135" s="127"/>
      <c r="WLO135" s="127"/>
      <c r="WLP135" s="127"/>
      <c r="WLQ135" s="127"/>
      <c r="WLR135" s="127"/>
      <c r="WLS135" s="127"/>
      <c r="WLT135" s="127"/>
      <c r="WLU135" s="127"/>
      <c r="WLV135" s="127"/>
      <c r="WLW135" s="127"/>
      <c r="WLX135" s="127"/>
      <c r="WLY135" s="127"/>
      <c r="WLZ135" s="127"/>
      <c r="WMA135" s="127"/>
      <c r="WMB135" s="127"/>
      <c r="WMC135" s="127"/>
      <c r="WMD135" s="127"/>
      <c r="WME135" s="127"/>
      <c r="WMF135" s="127"/>
      <c r="WMG135" s="127"/>
      <c r="WMH135" s="127"/>
      <c r="WMI135" s="127"/>
      <c r="WMJ135" s="127"/>
      <c r="WMK135" s="127"/>
      <c r="WML135" s="127"/>
      <c r="WMM135" s="127"/>
      <c r="WMN135" s="127"/>
      <c r="WMO135" s="127"/>
      <c r="WMP135" s="127"/>
      <c r="WMQ135" s="127"/>
      <c r="WMR135" s="127"/>
      <c r="WMS135" s="127"/>
      <c r="WMT135" s="127"/>
      <c r="WMU135" s="127"/>
      <c r="WMV135" s="127"/>
      <c r="WMW135" s="127"/>
      <c r="WMX135" s="127"/>
      <c r="WMY135" s="127"/>
      <c r="WMZ135" s="127"/>
      <c r="WNA135" s="127"/>
      <c r="WNB135" s="127"/>
      <c r="WNC135" s="127"/>
      <c r="WND135" s="127"/>
      <c r="WNE135" s="127"/>
      <c r="WNF135" s="127"/>
      <c r="WNG135" s="127"/>
      <c r="WNH135" s="127"/>
      <c r="WNI135" s="127"/>
      <c r="WNJ135" s="127"/>
      <c r="WNK135" s="127"/>
      <c r="WNL135" s="127"/>
      <c r="WNM135" s="127"/>
      <c r="WNN135" s="127"/>
      <c r="WNO135" s="127"/>
      <c r="WNP135" s="127"/>
      <c r="WNQ135" s="127"/>
      <c r="WNR135" s="127"/>
      <c r="WNS135" s="127"/>
      <c r="WNT135" s="127"/>
      <c r="WNU135" s="127"/>
      <c r="WNV135" s="127"/>
      <c r="WNW135" s="127"/>
      <c r="WNX135" s="127"/>
      <c r="WNY135" s="127"/>
      <c r="WNZ135" s="127"/>
      <c r="WOA135" s="127"/>
      <c r="WOB135" s="127"/>
      <c r="WOC135" s="127"/>
      <c r="WOD135" s="127"/>
      <c r="WOE135" s="127"/>
      <c r="WOF135" s="127"/>
      <c r="WOG135" s="127"/>
      <c r="WOH135" s="127"/>
      <c r="WOI135" s="127"/>
      <c r="WOJ135" s="127"/>
      <c r="WOK135" s="127"/>
      <c r="WOL135" s="127"/>
      <c r="WOM135" s="127"/>
      <c r="WON135" s="127"/>
      <c r="WOO135" s="127"/>
      <c r="WOP135" s="127"/>
      <c r="WOQ135" s="127"/>
      <c r="WOR135" s="127"/>
      <c r="WOS135" s="127"/>
      <c r="WOT135" s="127"/>
      <c r="WOU135" s="127"/>
      <c r="WOV135" s="127"/>
      <c r="WOW135" s="127"/>
      <c r="WOX135" s="127"/>
      <c r="WOY135" s="127"/>
      <c r="WOZ135" s="127"/>
      <c r="WPA135" s="127"/>
      <c r="WPB135" s="127"/>
      <c r="WPC135" s="127"/>
      <c r="WPD135" s="127"/>
      <c r="WPE135" s="127"/>
      <c r="WPF135" s="127"/>
      <c r="WPG135" s="127"/>
      <c r="WPH135" s="127"/>
      <c r="WPI135" s="127"/>
      <c r="WPJ135" s="127"/>
      <c r="WPK135" s="127"/>
      <c r="WPL135" s="127"/>
      <c r="WPM135" s="127"/>
      <c r="WPN135" s="127"/>
      <c r="WPO135" s="127"/>
      <c r="WPP135" s="127"/>
      <c r="WPQ135" s="127"/>
      <c r="WPR135" s="127"/>
      <c r="WPS135" s="127"/>
      <c r="WPT135" s="127"/>
      <c r="WPU135" s="127"/>
      <c r="WPV135" s="127"/>
      <c r="WPW135" s="127"/>
      <c r="WPX135" s="127"/>
      <c r="WPY135" s="127"/>
      <c r="WPZ135" s="127"/>
      <c r="WQA135" s="127"/>
      <c r="WQB135" s="127"/>
      <c r="WQC135" s="127"/>
      <c r="WQD135" s="127"/>
      <c r="WQE135" s="127"/>
      <c r="WQF135" s="127"/>
      <c r="WQG135" s="127"/>
      <c r="WQH135" s="127"/>
      <c r="WQI135" s="127"/>
      <c r="WQJ135" s="127"/>
      <c r="WQK135" s="127"/>
      <c r="WQL135" s="127"/>
      <c r="WQM135" s="127"/>
      <c r="WQN135" s="127"/>
      <c r="WQO135" s="127"/>
      <c r="WQP135" s="127"/>
      <c r="WQQ135" s="127"/>
      <c r="WQR135" s="127"/>
      <c r="WQS135" s="127"/>
      <c r="WQT135" s="127"/>
      <c r="WQU135" s="127"/>
      <c r="WQV135" s="127"/>
      <c r="WQW135" s="127"/>
      <c r="WQX135" s="127"/>
      <c r="WQY135" s="127"/>
      <c r="WQZ135" s="127"/>
      <c r="WRA135" s="127"/>
      <c r="WRB135" s="127"/>
      <c r="WRC135" s="127"/>
      <c r="WRD135" s="127"/>
      <c r="WRE135" s="127"/>
      <c r="WRF135" s="127"/>
      <c r="WRG135" s="127"/>
      <c r="WRH135" s="127"/>
      <c r="WRI135" s="127"/>
      <c r="WRJ135" s="127"/>
      <c r="WRK135" s="127"/>
      <c r="WRL135" s="127"/>
      <c r="WRM135" s="127"/>
      <c r="WRN135" s="127"/>
      <c r="WRO135" s="127"/>
      <c r="WRP135" s="127"/>
      <c r="WRQ135" s="127"/>
      <c r="WRR135" s="127"/>
      <c r="WRS135" s="127"/>
      <c r="WRT135" s="127"/>
      <c r="WRU135" s="127"/>
      <c r="WRV135" s="127"/>
      <c r="WRW135" s="127"/>
      <c r="WRX135" s="127"/>
      <c r="WRY135" s="127"/>
      <c r="WRZ135" s="127"/>
      <c r="WSA135" s="127"/>
      <c r="WSB135" s="127"/>
      <c r="WSC135" s="127"/>
      <c r="WSD135" s="127"/>
      <c r="WSE135" s="127"/>
      <c r="WSF135" s="127"/>
      <c r="WSG135" s="127"/>
      <c r="WSH135" s="127"/>
      <c r="WSI135" s="127"/>
      <c r="WSJ135" s="127"/>
      <c r="WSK135" s="127"/>
      <c r="WSL135" s="127"/>
      <c r="WSM135" s="127"/>
      <c r="WSN135" s="127"/>
      <c r="WSO135" s="127"/>
      <c r="WSP135" s="127"/>
      <c r="WSQ135" s="127"/>
      <c r="WSR135" s="127"/>
      <c r="WSS135" s="127"/>
      <c r="WST135" s="127"/>
      <c r="WSU135" s="127"/>
      <c r="WSV135" s="127"/>
      <c r="WSW135" s="127"/>
      <c r="WSX135" s="127"/>
      <c r="WSY135" s="127"/>
      <c r="WSZ135" s="127"/>
      <c r="WTA135" s="127"/>
      <c r="WTB135" s="127"/>
      <c r="WTC135" s="127"/>
      <c r="WTD135" s="127"/>
      <c r="WTE135" s="127"/>
      <c r="WTF135" s="127"/>
      <c r="WTG135" s="127"/>
      <c r="WTH135" s="127"/>
      <c r="WTI135" s="127"/>
      <c r="WTJ135" s="127"/>
      <c r="WTK135" s="127"/>
      <c r="WTL135" s="127"/>
      <c r="WTM135" s="127"/>
      <c r="WTN135" s="127"/>
      <c r="WTO135" s="127"/>
      <c r="WTP135" s="127"/>
      <c r="WTQ135" s="127"/>
      <c r="WTR135" s="127"/>
      <c r="WTS135" s="127"/>
      <c r="WTT135" s="127"/>
      <c r="WTU135" s="127"/>
      <c r="WTV135" s="127"/>
      <c r="WTW135" s="127"/>
      <c r="WTX135" s="127"/>
      <c r="WTY135" s="127"/>
      <c r="WTZ135" s="127"/>
      <c r="WUA135" s="127"/>
      <c r="WUB135" s="127"/>
      <c r="WUC135" s="127"/>
      <c r="WUD135" s="127"/>
      <c r="WUE135" s="127"/>
      <c r="WUF135" s="127"/>
      <c r="WUG135" s="127"/>
      <c r="WUH135" s="127"/>
      <c r="WUI135" s="127"/>
      <c r="WUJ135" s="127"/>
      <c r="WUK135" s="127"/>
      <c r="WUL135" s="127"/>
      <c r="WUM135" s="127"/>
      <c r="WUN135" s="127"/>
      <c r="WUO135" s="127"/>
      <c r="WUP135" s="127"/>
      <c r="WUQ135" s="127"/>
      <c r="WUR135" s="127"/>
      <c r="WUS135" s="127"/>
      <c r="WUT135" s="127"/>
      <c r="WUU135" s="127"/>
      <c r="WUV135" s="127"/>
      <c r="WUW135" s="127"/>
      <c r="WUX135" s="127"/>
      <c r="WUY135" s="127"/>
      <c r="WUZ135" s="127"/>
      <c r="WVA135" s="127"/>
      <c r="WVB135" s="127"/>
      <c r="WVC135" s="127"/>
      <c r="WVD135" s="127"/>
      <c r="WVE135" s="127"/>
      <c r="WVF135" s="127"/>
      <c r="WVG135" s="127"/>
      <c r="WVH135" s="127"/>
      <c r="WVI135" s="127"/>
      <c r="WVJ135" s="127"/>
      <c r="WVK135" s="127"/>
      <c r="WVL135" s="127"/>
      <c r="WVM135" s="127"/>
      <c r="WVN135" s="127"/>
      <c r="WVO135" s="127"/>
      <c r="WVP135" s="127"/>
      <c r="WVQ135" s="127"/>
      <c r="WVR135" s="127"/>
      <c r="WVS135" s="127"/>
      <c r="WVT135" s="127"/>
      <c r="WVU135" s="127"/>
      <c r="WVV135" s="127"/>
      <c r="WVW135" s="127"/>
      <c r="WVX135" s="127"/>
      <c r="WVY135" s="127"/>
    </row>
    <row r="136" spans="1:16145" s="126" customFormat="1">
      <c r="A136" s="121"/>
      <c r="B136" s="122"/>
      <c r="C136" s="122">
        <f t="shared" ref="C136:E136" si="4">SUM(C74:C130)</f>
        <v>0</v>
      </c>
      <c r="D136" s="122">
        <f t="shared" si="4"/>
        <v>0</v>
      </c>
      <c r="E136" s="122">
        <f t="shared" si="4"/>
        <v>0</v>
      </c>
      <c r="G136" s="121"/>
      <c r="I136" s="121"/>
      <c r="J136" s="121"/>
      <c r="K136" s="121"/>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7"/>
      <c r="CY136" s="127"/>
      <c r="CZ136" s="127"/>
      <c r="DA136" s="127"/>
      <c r="DB136" s="127"/>
      <c r="DC136" s="127"/>
      <c r="DD136" s="127"/>
      <c r="DE136" s="127"/>
      <c r="DF136" s="127"/>
      <c r="DG136" s="127"/>
      <c r="DH136" s="127"/>
      <c r="DI136" s="127"/>
      <c r="DJ136" s="127"/>
      <c r="DK136" s="127"/>
      <c r="DL136" s="127"/>
      <c r="DM136" s="127"/>
      <c r="DN136" s="127"/>
      <c r="DO136" s="127"/>
      <c r="DP136" s="127"/>
      <c r="DQ136" s="127"/>
      <c r="DR136" s="127"/>
      <c r="DS136" s="127"/>
      <c r="DT136" s="127"/>
      <c r="DU136" s="127"/>
      <c r="DV136" s="127"/>
      <c r="DW136" s="127"/>
      <c r="DX136" s="127"/>
      <c r="DY136" s="127"/>
      <c r="DZ136" s="127"/>
      <c r="EA136" s="127"/>
      <c r="EB136" s="127"/>
      <c r="EC136" s="127"/>
      <c r="ED136" s="127"/>
      <c r="EE136" s="127"/>
      <c r="EF136" s="127"/>
      <c r="EG136" s="127"/>
      <c r="EH136" s="127"/>
      <c r="EI136" s="127"/>
      <c r="EJ136" s="127"/>
      <c r="EK136" s="127"/>
      <c r="EL136" s="127"/>
      <c r="EM136" s="127"/>
      <c r="EN136" s="127"/>
      <c r="EO136" s="127"/>
      <c r="EP136" s="127"/>
      <c r="EQ136" s="127"/>
      <c r="ER136" s="127"/>
      <c r="ES136" s="127"/>
      <c r="ET136" s="127"/>
      <c r="EU136" s="127"/>
      <c r="EV136" s="127"/>
      <c r="EW136" s="127"/>
      <c r="EX136" s="127"/>
      <c r="EY136" s="127"/>
      <c r="EZ136" s="127"/>
      <c r="FA136" s="127"/>
      <c r="FB136" s="127"/>
      <c r="FC136" s="127"/>
      <c r="FD136" s="127"/>
      <c r="FE136" s="127"/>
      <c r="FF136" s="127"/>
      <c r="FG136" s="127"/>
      <c r="FH136" s="127"/>
      <c r="FI136" s="127"/>
      <c r="FJ136" s="127"/>
      <c r="FK136" s="127"/>
      <c r="FL136" s="127"/>
      <c r="FM136" s="127"/>
      <c r="FN136" s="127"/>
      <c r="FO136" s="127"/>
      <c r="FP136" s="127"/>
      <c r="FQ136" s="127"/>
      <c r="FR136" s="127"/>
      <c r="FS136" s="127"/>
      <c r="FT136" s="127"/>
      <c r="FU136" s="127"/>
      <c r="FV136" s="127"/>
      <c r="FW136" s="127"/>
      <c r="FX136" s="127"/>
      <c r="FY136" s="127"/>
      <c r="FZ136" s="127"/>
      <c r="GA136" s="127"/>
      <c r="GB136" s="127"/>
      <c r="GC136" s="127"/>
      <c r="GD136" s="127"/>
      <c r="GE136" s="127"/>
      <c r="GF136" s="127"/>
      <c r="GG136" s="127"/>
      <c r="GH136" s="127"/>
      <c r="GI136" s="127"/>
      <c r="GJ136" s="127"/>
      <c r="GK136" s="127"/>
      <c r="GL136" s="127"/>
      <c r="GM136" s="127"/>
      <c r="GN136" s="127"/>
      <c r="GO136" s="127"/>
      <c r="GP136" s="127"/>
      <c r="GQ136" s="127"/>
      <c r="GR136" s="127"/>
      <c r="GS136" s="127"/>
      <c r="GT136" s="127"/>
      <c r="GU136" s="127"/>
      <c r="GV136" s="127"/>
      <c r="GW136" s="127"/>
      <c r="GX136" s="127"/>
      <c r="GY136" s="127"/>
      <c r="GZ136" s="127"/>
      <c r="HA136" s="127"/>
      <c r="HB136" s="127"/>
      <c r="HC136" s="127"/>
      <c r="HD136" s="127"/>
      <c r="HE136" s="127"/>
      <c r="HF136" s="127"/>
      <c r="HG136" s="127"/>
      <c r="HH136" s="127"/>
      <c r="HI136" s="127"/>
      <c r="HJ136" s="127"/>
      <c r="HK136" s="127"/>
      <c r="HL136" s="127"/>
      <c r="HM136" s="127"/>
      <c r="HN136" s="127"/>
      <c r="HO136" s="127"/>
      <c r="HP136" s="127"/>
      <c r="HQ136" s="127"/>
      <c r="HR136" s="127"/>
      <c r="HS136" s="127"/>
      <c r="HT136" s="127"/>
      <c r="HU136" s="127"/>
      <c r="HV136" s="127"/>
      <c r="HW136" s="127"/>
      <c r="HX136" s="127"/>
      <c r="HY136" s="127"/>
      <c r="HZ136" s="127"/>
      <c r="IA136" s="127"/>
      <c r="IB136" s="127"/>
      <c r="IC136" s="127"/>
      <c r="ID136" s="127"/>
      <c r="IE136" s="127"/>
      <c r="IF136" s="127"/>
      <c r="IG136" s="127"/>
      <c r="IH136" s="127"/>
      <c r="II136" s="127"/>
      <c r="IJ136" s="127"/>
      <c r="IK136" s="127"/>
      <c r="IL136" s="127"/>
      <c r="IM136" s="127"/>
      <c r="IN136" s="127"/>
      <c r="IO136" s="127"/>
      <c r="IP136" s="127"/>
      <c r="IQ136" s="127"/>
      <c r="IR136" s="127"/>
      <c r="IS136" s="127"/>
      <c r="IT136" s="127"/>
      <c r="IU136" s="127"/>
      <c r="IV136" s="127"/>
      <c r="IW136" s="127"/>
      <c r="IX136" s="127"/>
      <c r="IY136" s="127"/>
      <c r="IZ136" s="127"/>
      <c r="JA136" s="127"/>
      <c r="JB136" s="127"/>
      <c r="JC136" s="127"/>
      <c r="JD136" s="127"/>
      <c r="JE136" s="127"/>
      <c r="JF136" s="127"/>
      <c r="JG136" s="127"/>
      <c r="JH136" s="127"/>
      <c r="JI136" s="127"/>
      <c r="JJ136" s="127"/>
      <c r="JK136" s="127"/>
      <c r="JL136" s="127"/>
      <c r="JM136" s="127"/>
      <c r="JN136" s="127"/>
      <c r="JO136" s="127"/>
      <c r="JP136" s="127"/>
      <c r="JQ136" s="127"/>
      <c r="JR136" s="127"/>
      <c r="JS136" s="127"/>
      <c r="JT136" s="127"/>
      <c r="JU136" s="127"/>
      <c r="JV136" s="127"/>
      <c r="JW136" s="127"/>
      <c r="JX136" s="127"/>
      <c r="JY136" s="127"/>
      <c r="JZ136" s="127"/>
      <c r="KA136" s="127"/>
      <c r="KB136" s="127"/>
      <c r="KC136" s="127"/>
      <c r="KD136" s="127"/>
      <c r="KE136" s="127"/>
      <c r="KF136" s="127"/>
      <c r="KG136" s="127"/>
      <c r="KH136" s="127"/>
      <c r="KI136" s="127"/>
      <c r="KJ136" s="127"/>
      <c r="KK136" s="127"/>
      <c r="KL136" s="127"/>
      <c r="KM136" s="127"/>
      <c r="KN136" s="127"/>
      <c r="KO136" s="127"/>
      <c r="KP136" s="127"/>
      <c r="KQ136" s="127"/>
      <c r="KR136" s="127"/>
      <c r="KS136" s="127"/>
      <c r="KT136" s="127"/>
      <c r="KU136" s="127"/>
      <c r="KV136" s="127"/>
      <c r="KW136" s="127"/>
      <c r="KX136" s="127"/>
      <c r="KY136" s="127"/>
      <c r="KZ136" s="127"/>
      <c r="LA136" s="127"/>
      <c r="LB136" s="127"/>
      <c r="LC136" s="127"/>
      <c r="LD136" s="127"/>
      <c r="LE136" s="127"/>
      <c r="LF136" s="127"/>
      <c r="LG136" s="127"/>
      <c r="LH136" s="127"/>
      <c r="LI136" s="127"/>
      <c r="LJ136" s="127"/>
      <c r="LK136" s="127"/>
      <c r="LL136" s="127"/>
      <c r="LM136" s="127"/>
      <c r="LN136" s="127"/>
      <c r="LO136" s="127"/>
      <c r="LP136" s="127"/>
      <c r="LQ136" s="127"/>
      <c r="LR136" s="127"/>
      <c r="LS136" s="127"/>
      <c r="LT136" s="127"/>
      <c r="LU136" s="127"/>
      <c r="LV136" s="127"/>
      <c r="LW136" s="127"/>
      <c r="LX136" s="127"/>
      <c r="LY136" s="127"/>
      <c r="LZ136" s="127"/>
      <c r="MA136" s="127"/>
      <c r="MB136" s="127"/>
      <c r="MC136" s="127"/>
      <c r="MD136" s="127"/>
      <c r="ME136" s="127"/>
      <c r="MF136" s="127"/>
      <c r="MG136" s="127"/>
      <c r="MH136" s="127"/>
      <c r="MI136" s="127"/>
      <c r="MJ136" s="127"/>
      <c r="MK136" s="127"/>
      <c r="ML136" s="127"/>
      <c r="MM136" s="127"/>
      <c r="MN136" s="127"/>
      <c r="MO136" s="127"/>
      <c r="MP136" s="127"/>
      <c r="MQ136" s="127"/>
      <c r="MR136" s="127"/>
      <c r="MS136" s="127"/>
      <c r="MT136" s="127"/>
      <c r="MU136" s="127"/>
      <c r="MV136" s="127"/>
      <c r="MW136" s="127"/>
      <c r="MX136" s="127"/>
      <c r="MY136" s="127"/>
      <c r="MZ136" s="127"/>
      <c r="NA136" s="127"/>
      <c r="NB136" s="127"/>
      <c r="NC136" s="127"/>
      <c r="ND136" s="127"/>
      <c r="NE136" s="127"/>
      <c r="NF136" s="127"/>
      <c r="NG136" s="127"/>
      <c r="NH136" s="127"/>
      <c r="NI136" s="127"/>
      <c r="NJ136" s="127"/>
      <c r="NK136" s="127"/>
      <c r="NL136" s="127"/>
      <c r="NM136" s="127"/>
      <c r="NN136" s="127"/>
      <c r="NO136" s="127"/>
      <c r="NP136" s="127"/>
      <c r="NQ136" s="127"/>
      <c r="NR136" s="127"/>
      <c r="NS136" s="127"/>
      <c r="NT136" s="127"/>
      <c r="NU136" s="127"/>
      <c r="NV136" s="127"/>
      <c r="NW136" s="127"/>
      <c r="NX136" s="127"/>
      <c r="NY136" s="127"/>
      <c r="NZ136" s="127"/>
      <c r="OA136" s="127"/>
      <c r="OB136" s="127"/>
      <c r="OC136" s="127"/>
      <c r="OD136" s="127"/>
      <c r="OE136" s="127"/>
      <c r="OF136" s="127"/>
      <c r="OG136" s="127"/>
      <c r="OH136" s="127"/>
      <c r="OI136" s="127"/>
      <c r="OJ136" s="127"/>
      <c r="OK136" s="127"/>
      <c r="OL136" s="127"/>
      <c r="OM136" s="127"/>
      <c r="ON136" s="127"/>
      <c r="OO136" s="127"/>
      <c r="OP136" s="127"/>
      <c r="OQ136" s="127"/>
      <c r="OR136" s="127"/>
      <c r="OS136" s="127"/>
      <c r="OT136" s="127"/>
      <c r="OU136" s="127"/>
      <c r="OV136" s="127"/>
      <c r="OW136" s="127"/>
      <c r="OX136" s="127"/>
      <c r="OY136" s="127"/>
      <c r="OZ136" s="127"/>
      <c r="PA136" s="127"/>
      <c r="PB136" s="127"/>
      <c r="PC136" s="127"/>
      <c r="PD136" s="127"/>
      <c r="PE136" s="127"/>
      <c r="PF136" s="127"/>
      <c r="PG136" s="127"/>
      <c r="PH136" s="127"/>
      <c r="PI136" s="127"/>
      <c r="PJ136" s="127"/>
      <c r="PK136" s="127"/>
      <c r="PL136" s="127"/>
      <c r="PM136" s="127"/>
      <c r="PN136" s="127"/>
      <c r="PO136" s="127"/>
      <c r="PP136" s="127"/>
      <c r="PQ136" s="127"/>
      <c r="PR136" s="127"/>
      <c r="PS136" s="127"/>
      <c r="PT136" s="127"/>
      <c r="PU136" s="127"/>
      <c r="PV136" s="127"/>
      <c r="PW136" s="127"/>
      <c r="PX136" s="127"/>
      <c r="PY136" s="127"/>
      <c r="PZ136" s="127"/>
      <c r="QA136" s="127"/>
      <c r="QB136" s="127"/>
      <c r="QC136" s="127"/>
      <c r="QD136" s="127"/>
      <c r="QE136" s="127"/>
      <c r="QF136" s="127"/>
      <c r="QG136" s="127"/>
      <c r="QH136" s="127"/>
      <c r="QI136" s="127"/>
      <c r="QJ136" s="127"/>
      <c r="QK136" s="127"/>
      <c r="QL136" s="127"/>
      <c r="QM136" s="127"/>
      <c r="QN136" s="127"/>
      <c r="QO136" s="127"/>
      <c r="QP136" s="127"/>
      <c r="QQ136" s="127"/>
      <c r="QR136" s="127"/>
      <c r="QS136" s="127"/>
      <c r="QT136" s="127"/>
      <c r="QU136" s="127"/>
      <c r="QV136" s="127"/>
      <c r="QW136" s="127"/>
      <c r="QX136" s="127"/>
      <c r="QY136" s="127"/>
      <c r="QZ136" s="127"/>
      <c r="RA136" s="127"/>
      <c r="RB136" s="127"/>
      <c r="RC136" s="127"/>
      <c r="RD136" s="127"/>
      <c r="RE136" s="127"/>
      <c r="RF136" s="127"/>
      <c r="RG136" s="127"/>
      <c r="RH136" s="127"/>
      <c r="RI136" s="127"/>
      <c r="RJ136" s="127"/>
      <c r="RK136" s="127"/>
      <c r="RL136" s="127"/>
      <c r="RM136" s="127"/>
      <c r="RN136" s="127"/>
      <c r="RO136" s="127"/>
      <c r="RP136" s="127"/>
      <c r="RQ136" s="127"/>
      <c r="RR136" s="127"/>
      <c r="RS136" s="127"/>
      <c r="RT136" s="127"/>
      <c r="RU136" s="127"/>
      <c r="RV136" s="127"/>
      <c r="RW136" s="127"/>
      <c r="RX136" s="127"/>
      <c r="RY136" s="127"/>
      <c r="RZ136" s="127"/>
      <c r="SA136" s="127"/>
      <c r="SB136" s="127"/>
      <c r="SC136" s="127"/>
      <c r="SD136" s="127"/>
      <c r="SE136" s="127"/>
      <c r="SF136" s="127"/>
      <c r="SG136" s="127"/>
      <c r="SH136" s="127"/>
      <c r="SI136" s="127"/>
      <c r="SJ136" s="127"/>
      <c r="SK136" s="127"/>
      <c r="SL136" s="127"/>
      <c r="SM136" s="127"/>
      <c r="SN136" s="127"/>
      <c r="SO136" s="127"/>
      <c r="SP136" s="127"/>
      <c r="SQ136" s="127"/>
      <c r="SR136" s="127"/>
      <c r="SS136" s="127"/>
      <c r="ST136" s="127"/>
      <c r="SU136" s="127"/>
      <c r="SV136" s="127"/>
      <c r="SW136" s="127"/>
      <c r="SX136" s="127"/>
      <c r="SY136" s="127"/>
      <c r="SZ136" s="127"/>
      <c r="TA136" s="127"/>
      <c r="TB136" s="127"/>
      <c r="TC136" s="127"/>
      <c r="TD136" s="127"/>
      <c r="TE136" s="127"/>
      <c r="TF136" s="127"/>
      <c r="TG136" s="127"/>
      <c r="TH136" s="127"/>
      <c r="TI136" s="127"/>
      <c r="TJ136" s="127"/>
      <c r="TK136" s="127"/>
      <c r="TL136" s="127"/>
      <c r="TM136" s="127"/>
      <c r="TN136" s="127"/>
      <c r="TO136" s="127"/>
      <c r="TP136" s="127"/>
      <c r="TQ136" s="127"/>
      <c r="TR136" s="127"/>
      <c r="TS136" s="127"/>
      <c r="TT136" s="127"/>
      <c r="TU136" s="127"/>
      <c r="TV136" s="127"/>
      <c r="TW136" s="127"/>
      <c r="TX136" s="127"/>
      <c r="TY136" s="127"/>
      <c r="TZ136" s="127"/>
      <c r="UA136" s="127"/>
      <c r="UB136" s="127"/>
      <c r="UC136" s="127"/>
      <c r="UD136" s="127"/>
      <c r="UE136" s="127"/>
      <c r="UF136" s="127"/>
      <c r="UG136" s="127"/>
      <c r="UH136" s="127"/>
      <c r="UI136" s="127"/>
      <c r="UJ136" s="127"/>
      <c r="UK136" s="127"/>
      <c r="UL136" s="127"/>
      <c r="UM136" s="127"/>
      <c r="UN136" s="127"/>
      <c r="UO136" s="127"/>
      <c r="UP136" s="127"/>
      <c r="UQ136" s="127"/>
      <c r="UR136" s="127"/>
      <c r="US136" s="127"/>
      <c r="UT136" s="127"/>
      <c r="UU136" s="127"/>
      <c r="UV136" s="127"/>
      <c r="UW136" s="127"/>
      <c r="UX136" s="127"/>
      <c r="UY136" s="127"/>
      <c r="UZ136" s="127"/>
      <c r="VA136" s="127"/>
      <c r="VB136" s="127"/>
      <c r="VC136" s="127"/>
      <c r="VD136" s="127"/>
      <c r="VE136" s="127"/>
      <c r="VF136" s="127"/>
      <c r="VG136" s="127"/>
      <c r="VH136" s="127"/>
      <c r="VI136" s="127"/>
      <c r="VJ136" s="127"/>
      <c r="VK136" s="127"/>
      <c r="VL136" s="127"/>
      <c r="VM136" s="127"/>
      <c r="VN136" s="127"/>
      <c r="VO136" s="127"/>
      <c r="VP136" s="127"/>
      <c r="VQ136" s="127"/>
      <c r="VR136" s="127"/>
      <c r="VS136" s="127"/>
      <c r="VT136" s="127"/>
      <c r="VU136" s="127"/>
      <c r="VV136" s="127"/>
      <c r="VW136" s="127"/>
      <c r="VX136" s="127"/>
      <c r="VY136" s="127"/>
      <c r="VZ136" s="127"/>
      <c r="WA136" s="127"/>
      <c r="WB136" s="127"/>
      <c r="WC136" s="127"/>
      <c r="WD136" s="127"/>
      <c r="WE136" s="127"/>
      <c r="WF136" s="127"/>
      <c r="WG136" s="127"/>
      <c r="WH136" s="127"/>
      <c r="WI136" s="127"/>
      <c r="WJ136" s="127"/>
      <c r="WK136" s="127"/>
      <c r="WL136" s="127"/>
      <c r="WM136" s="127"/>
      <c r="WN136" s="127"/>
      <c r="WO136" s="127"/>
      <c r="WP136" s="127"/>
      <c r="WQ136" s="127"/>
      <c r="WR136" s="127"/>
      <c r="WS136" s="127"/>
      <c r="WT136" s="127"/>
      <c r="WU136" s="127"/>
      <c r="WV136" s="127"/>
      <c r="WW136" s="127"/>
      <c r="WX136" s="127"/>
      <c r="WY136" s="127"/>
      <c r="WZ136" s="127"/>
      <c r="XA136" s="127"/>
      <c r="XB136" s="127"/>
      <c r="XC136" s="127"/>
      <c r="XD136" s="127"/>
      <c r="XE136" s="127"/>
      <c r="XF136" s="127"/>
      <c r="XG136" s="127"/>
      <c r="XH136" s="127"/>
      <c r="XI136" s="127"/>
      <c r="XJ136" s="127"/>
      <c r="XK136" s="127"/>
      <c r="XL136" s="127"/>
      <c r="XM136" s="127"/>
      <c r="XN136" s="127"/>
      <c r="XO136" s="127"/>
      <c r="XP136" s="127"/>
      <c r="XQ136" s="127"/>
      <c r="XR136" s="127"/>
      <c r="XS136" s="127"/>
      <c r="XT136" s="127"/>
      <c r="XU136" s="127"/>
      <c r="XV136" s="127"/>
      <c r="XW136" s="127"/>
      <c r="XX136" s="127"/>
      <c r="XY136" s="127"/>
      <c r="XZ136" s="127"/>
      <c r="YA136" s="127"/>
      <c r="YB136" s="127"/>
      <c r="YC136" s="127"/>
      <c r="YD136" s="127"/>
      <c r="YE136" s="127"/>
      <c r="YF136" s="127"/>
      <c r="YG136" s="127"/>
      <c r="YH136" s="127"/>
      <c r="YI136" s="127"/>
      <c r="YJ136" s="127"/>
      <c r="YK136" s="127"/>
      <c r="YL136" s="127"/>
      <c r="YM136" s="127"/>
      <c r="YN136" s="127"/>
      <c r="YO136" s="127"/>
      <c r="YP136" s="127"/>
      <c r="YQ136" s="127"/>
      <c r="YR136" s="127"/>
      <c r="YS136" s="127"/>
      <c r="YT136" s="127"/>
      <c r="YU136" s="127"/>
      <c r="YV136" s="127"/>
      <c r="YW136" s="127"/>
      <c r="YX136" s="127"/>
      <c r="YY136" s="127"/>
      <c r="YZ136" s="127"/>
      <c r="ZA136" s="127"/>
      <c r="ZB136" s="127"/>
      <c r="ZC136" s="127"/>
      <c r="ZD136" s="127"/>
      <c r="ZE136" s="127"/>
      <c r="ZF136" s="127"/>
      <c r="ZG136" s="127"/>
      <c r="ZH136" s="127"/>
      <c r="ZI136" s="127"/>
      <c r="ZJ136" s="127"/>
      <c r="ZK136" s="127"/>
      <c r="ZL136" s="127"/>
      <c r="ZM136" s="127"/>
      <c r="ZN136" s="127"/>
      <c r="ZO136" s="127"/>
      <c r="ZP136" s="127"/>
      <c r="ZQ136" s="127"/>
      <c r="ZR136" s="127"/>
      <c r="ZS136" s="127"/>
      <c r="ZT136" s="127"/>
      <c r="ZU136" s="127"/>
      <c r="ZV136" s="127"/>
      <c r="ZW136" s="127"/>
      <c r="ZX136" s="127"/>
      <c r="ZY136" s="127"/>
      <c r="ZZ136" s="127"/>
      <c r="AAA136" s="127"/>
      <c r="AAB136" s="127"/>
      <c r="AAC136" s="127"/>
      <c r="AAD136" s="127"/>
      <c r="AAE136" s="127"/>
      <c r="AAF136" s="127"/>
      <c r="AAG136" s="127"/>
      <c r="AAH136" s="127"/>
      <c r="AAI136" s="127"/>
      <c r="AAJ136" s="127"/>
      <c r="AAK136" s="127"/>
      <c r="AAL136" s="127"/>
      <c r="AAM136" s="127"/>
      <c r="AAN136" s="127"/>
      <c r="AAO136" s="127"/>
      <c r="AAP136" s="127"/>
      <c r="AAQ136" s="127"/>
      <c r="AAR136" s="127"/>
      <c r="AAS136" s="127"/>
      <c r="AAT136" s="127"/>
      <c r="AAU136" s="127"/>
      <c r="AAV136" s="127"/>
      <c r="AAW136" s="127"/>
      <c r="AAX136" s="127"/>
      <c r="AAY136" s="127"/>
      <c r="AAZ136" s="127"/>
      <c r="ABA136" s="127"/>
      <c r="ABB136" s="127"/>
      <c r="ABC136" s="127"/>
      <c r="ABD136" s="127"/>
      <c r="ABE136" s="127"/>
      <c r="ABF136" s="127"/>
      <c r="ABG136" s="127"/>
      <c r="ABH136" s="127"/>
      <c r="ABI136" s="127"/>
      <c r="ABJ136" s="127"/>
      <c r="ABK136" s="127"/>
      <c r="ABL136" s="127"/>
      <c r="ABM136" s="127"/>
      <c r="ABN136" s="127"/>
      <c r="ABO136" s="127"/>
      <c r="ABP136" s="127"/>
      <c r="ABQ136" s="127"/>
      <c r="ABR136" s="127"/>
      <c r="ABS136" s="127"/>
      <c r="ABT136" s="127"/>
      <c r="ABU136" s="127"/>
      <c r="ABV136" s="127"/>
      <c r="ABW136" s="127"/>
      <c r="ABX136" s="127"/>
      <c r="ABY136" s="127"/>
      <c r="ABZ136" s="127"/>
      <c r="ACA136" s="127"/>
      <c r="ACB136" s="127"/>
      <c r="ACC136" s="127"/>
      <c r="ACD136" s="127"/>
      <c r="ACE136" s="127"/>
      <c r="ACF136" s="127"/>
      <c r="ACG136" s="127"/>
      <c r="ACH136" s="127"/>
      <c r="ACI136" s="127"/>
      <c r="ACJ136" s="127"/>
      <c r="ACK136" s="127"/>
      <c r="ACL136" s="127"/>
      <c r="ACM136" s="127"/>
      <c r="ACN136" s="127"/>
      <c r="ACO136" s="127"/>
      <c r="ACP136" s="127"/>
      <c r="ACQ136" s="127"/>
      <c r="ACR136" s="127"/>
      <c r="ACS136" s="127"/>
      <c r="ACT136" s="127"/>
      <c r="ACU136" s="127"/>
      <c r="ACV136" s="127"/>
      <c r="ACW136" s="127"/>
      <c r="ACX136" s="127"/>
      <c r="ACY136" s="127"/>
      <c r="ACZ136" s="127"/>
      <c r="ADA136" s="127"/>
      <c r="ADB136" s="127"/>
      <c r="ADC136" s="127"/>
      <c r="ADD136" s="127"/>
      <c r="ADE136" s="127"/>
      <c r="ADF136" s="127"/>
      <c r="ADG136" s="127"/>
      <c r="ADH136" s="127"/>
      <c r="ADI136" s="127"/>
      <c r="ADJ136" s="127"/>
      <c r="ADK136" s="127"/>
      <c r="ADL136" s="127"/>
      <c r="ADM136" s="127"/>
      <c r="ADN136" s="127"/>
      <c r="ADO136" s="127"/>
      <c r="ADP136" s="127"/>
      <c r="ADQ136" s="127"/>
      <c r="ADR136" s="127"/>
      <c r="ADS136" s="127"/>
      <c r="ADT136" s="127"/>
      <c r="ADU136" s="127"/>
      <c r="ADV136" s="127"/>
      <c r="ADW136" s="127"/>
      <c r="ADX136" s="127"/>
      <c r="ADY136" s="127"/>
      <c r="ADZ136" s="127"/>
      <c r="AEA136" s="127"/>
      <c r="AEB136" s="127"/>
      <c r="AEC136" s="127"/>
      <c r="AED136" s="127"/>
      <c r="AEE136" s="127"/>
      <c r="AEF136" s="127"/>
      <c r="AEG136" s="127"/>
      <c r="AEH136" s="127"/>
      <c r="AEI136" s="127"/>
      <c r="AEJ136" s="127"/>
      <c r="AEK136" s="127"/>
      <c r="AEL136" s="127"/>
      <c r="AEM136" s="127"/>
      <c r="AEN136" s="127"/>
      <c r="AEO136" s="127"/>
      <c r="AEP136" s="127"/>
      <c r="AEQ136" s="127"/>
      <c r="AER136" s="127"/>
      <c r="AES136" s="127"/>
      <c r="AET136" s="127"/>
      <c r="AEU136" s="127"/>
      <c r="AEV136" s="127"/>
      <c r="AEW136" s="127"/>
      <c r="AEX136" s="127"/>
      <c r="AEY136" s="127"/>
      <c r="AEZ136" s="127"/>
      <c r="AFA136" s="127"/>
      <c r="AFB136" s="127"/>
      <c r="AFC136" s="127"/>
      <c r="AFD136" s="127"/>
      <c r="AFE136" s="127"/>
      <c r="AFF136" s="127"/>
      <c r="AFG136" s="127"/>
      <c r="AFH136" s="127"/>
      <c r="AFI136" s="127"/>
      <c r="AFJ136" s="127"/>
      <c r="AFK136" s="127"/>
      <c r="AFL136" s="127"/>
      <c r="AFM136" s="127"/>
      <c r="AFN136" s="127"/>
      <c r="AFO136" s="127"/>
      <c r="AFP136" s="127"/>
      <c r="AFQ136" s="127"/>
      <c r="AFR136" s="127"/>
      <c r="AFS136" s="127"/>
      <c r="AFT136" s="127"/>
      <c r="AFU136" s="127"/>
      <c r="AFV136" s="127"/>
      <c r="AFW136" s="127"/>
      <c r="AFX136" s="127"/>
      <c r="AFY136" s="127"/>
      <c r="AFZ136" s="127"/>
      <c r="AGA136" s="127"/>
      <c r="AGB136" s="127"/>
      <c r="AGC136" s="127"/>
      <c r="AGD136" s="127"/>
      <c r="AGE136" s="127"/>
      <c r="AGF136" s="127"/>
      <c r="AGG136" s="127"/>
      <c r="AGH136" s="127"/>
      <c r="AGI136" s="127"/>
      <c r="AGJ136" s="127"/>
      <c r="AGK136" s="127"/>
      <c r="AGL136" s="127"/>
      <c r="AGM136" s="127"/>
      <c r="AGN136" s="127"/>
      <c r="AGO136" s="127"/>
      <c r="AGP136" s="127"/>
      <c r="AGQ136" s="127"/>
      <c r="AGR136" s="127"/>
      <c r="AGS136" s="127"/>
      <c r="AGT136" s="127"/>
      <c r="AGU136" s="127"/>
      <c r="AGV136" s="127"/>
      <c r="AGW136" s="127"/>
      <c r="AGX136" s="127"/>
      <c r="AGY136" s="127"/>
      <c r="AGZ136" s="127"/>
      <c r="AHA136" s="127"/>
      <c r="AHB136" s="127"/>
      <c r="AHC136" s="127"/>
      <c r="AHD136" s="127"/>
      <c r="AHE136" s="127"/>
      <c r="AHF136" s="127"/>
      <c r="AHG136" s="127"/>
      <c r="AHH136" s="127"/>
      <c r="AHI136" s="127"/>
      <c r="AHJ136" s="127"/>
      <c r="AHK136" s="127"/>
      <c r="AHL136" s="127"/>
      <c r="AHM136" s="127"/>
      <c r="AHN136" s="127"/>
      <c r="AHO136" s="127"/>
      <c r="AHP136" s="127"/>
      <c r="AHQ136" s="127"/>
      <c r="AHR136" s="127"/>
      <c r="AHS136" s="127"/>
      <c r="AHT136" s="127"/>
      <c r="AHU136" s="127"/>
      <c r="AHV136" s="127"/>
      <c r="AHW136" s="127"/>
      <c r="AHX136" s="127"/>
      <c r="AHY136" s="127"/>
      <c r="AHZ136" s="127"/>
      <c r="AIA136" s="127"/>
      <c r="AIB136" s="127"/>
      <c r="AIC136" s="127"/>
      <c r="AID136" s="127"/>
      <c r="AIE136" s="127"/>
      <c r="AIF136" s="127"/>
      <c r="AIG136" s="127"/>
      <c r="AIH136" s="127"/>
      <c r="AII136" s="127"/>
      <c r="AIJ136" s="127"/>
      <c r="AIK136" s="127"/>
      <c r="AIL136" s="127"/>
      <c r="AIM136" s="127"/>
      <c r="AIN136" s="127"/>
      <c r="AIO136" s="127"/>
      <c r="AIP136" s="127"/>
      <c r="AIQ136" s="127"/>
      <c r="AIR136" s="127"/>
      <c r="AIS136" s="127"/>
      <c r="AIT136" s="127"/>
      <c r="AIU136" s="127"/>
      <c r="AIV136" s="127"/>
      <c r="AIW136" s="127"/>
      <c r="AIX136" s="127"/>
      <c r="AIY136" s="127"/>
      <c r="AIZ136" s="127"/>
      <c r="AJA136" s="127"/>
      <c r="AJB136" s="127"/>
      <c r="AJC136" s="127"/>
      <c r="AJD136" s="127"/>
      <c r="AJE136" s="127"/>
      <c r="AJF136" s="127"/>
      <c r="AJG136" s="127"/>
      <c r="AJH136" s="127"/>
      <c r="AJI136" s="127"/>
      <c r="AJJ136" s="127"/>
      <c r="AJK136" s="127"/>
      <c r="AJL136" s="127"/>
      <c r="AJM136" s="127"/>
      <c r="AJN136" s="127"/>
      <c r="AJO136" s="127"/>
      <c r="AJP136" s="127"/>
      <c r="AJQ136" s="127"/>
      <c r="AJR136" s="127"/>
      <c r="AJS136" s="127"/>
      <c r="AJT136" s="127"/>
      <c r="AJU136" s="127"/>
      <c r="AJV136" s="127"/>
      <c r="AJW136" s="127"/>
      <c r="AJX136" s="127"/>
      <c r="AJY136" s="127"/>
      <c r="AJZ136" s="127"/>
      <c r="AKA136" s="127"/>
      <c r="AKB136" s="127"/>
      <c r="AKC136" s="127"/>
      <c r="AKD136" s="127"/>
      <c r="AKE136" s="127"/>
      <c r="AKF136" s="127"/>
      <c r="AKG136" s="127"/>
      <c r="AKH136" s="127"/>
      <c r="AKI136" s="127"/>
      <c r="AKJ136" s="127"/>
      <c r="AKK136" s="127"/>
      <c r="AKL136" s="127"/>
      <c r="AKM136" s="127"/>
      <c r="AKN136" s="127"/>
      <c r="AKO136" s="127"/>
      <c r="AKP136" s="127"/>
      <c r="AKQ136" s="127"/>
      <c r="AKR136" s="127"/>
      <c r="AKS136" s="127"/>
      <c r="AKT136" s="127"/>
      <c r="AKU136" s="127"/>
      <c r="AKV136" s="127"/>
      <c r="AKW136" s="127"/>
      <c r="AKX136" s="127"/>
      <c r="AKY136" s="127"/>
      <c r="AKZ136" s="127"/>
      <c r="ALA136" s="127"/>
      <c r="ALB136" s="127"/>
      <c r="ALC136" s="127"/>
      <c r="ALD136" s="127"/>
      <c r="ALE136" s="127"/>
      <c r="ALF136" s="127"/>
      <c r="ALG136" s="127"/>
      <c r="ALH136" s="127"/>
      <c r="ALI136" s="127"/>
      <c r="ALJ136" s="127"/>
      <c r="ALK136" s="127"/>
      <c r="ALL136" s="127"/>
      <c r="ALM136" s="127"/>
      <c r="ALN136" s="127"/>
      <c r="ALO136" s="127"/>
      <c r="ALP136" s="127"/>
      <c r="ALQ136" s="127"/>
      <c r="ALR136" s="127"/>
      <c r="ALS136" s="127"/>
      <c r="ALT136" s="127"/>
      <c r="ALU136" s="127"/>
      <c r="ALV136" s="127"/>
      <c r="ALW136" s="127"/>
      <c r="ALX136" s="127"/>
      <c r="ALY136" s="127"/>
      <c r="ALZ136" s="127"/>
      <c r="AMA136" s="127"/>
      <c r="AMB136" s="127"/>
      <c r="AMC136" s="127"/>
      <c r="AMD136" s="127"/>
      <c r="AME136" s="127"/>
      <c r="AMF136" s="127"/>
      <c r="AMG136" s="127"/>
      <c r="AMH136" s="127"/>
      <c r="AMI136" s="127"/>
      <c r="AMJ136" s="127"/>
      <c r="AMK136" s="127"/>
      <c r="AML136" s="127"/>
      <c r="AMM136" s="127"/>
      <c r="AMN136" s="127"/>
      <c r="AMO136" s="127"/>
      <c r="AMP136" s="127"/>
      <c r="AMQ136" s="127"/>
      <c r="AMR136" s="127"/>
      <c r="AMS136" s="127"/>
      <c r="AMT136" s="127"/>
      <c r="AMU136" s="127"/>
      <c r="AMV136" s="127"/>
      <c r="AMW136" s="127"/>
      <c r="AMX136" s="127"/>
      <c r="AMY136" s="127"/>
      <c r="AMZ136" s="127"/>
      <c r="ANA136" s="127"/>
      <c r="ANB136" s="127"/>
      <c r="ANC136" s="127"/>
      <c r="AND136" s="127"/>
      <c r="ANE136" s="127"/>
      <c r="ANF136" s="127"/>
      <c r="ANG136" s="127"/>
      <c r="ANH136" s="127"/>
      <c r="ANI136" s="127"/>
      <c r="ANJ136" s="127"/>
      <c r="ANK136" s="127"/>
      <c r="ANL136" s="127"/>
      <c r="ANM136" s="127"/>
      <c r="ANN136" s="127"/>
      <c r="ANO136" s="127"/>
      <c r="ANP136" s="127"/>
      <c r="ANQ136" s="127"/>
      <c r="ANR136" s="127"/>
      <c r="ANS136" s="127"/>
      <c r="ANT136" s="127"/>
      <c r="ANU136" s="127"/>
      <c r="ANV136" s="127"/>
      <c r="ANW136" s="127"/>
      <c r="ANX136" s="127"/>
      <c r="ANY136" s="127"/>
      <c r="ANZ136" s="127"/>
      <c r="AOA136" s="127"/>
      <c r="AOB136" s="127"/>
      <c r="AOC136" s="127"/>
      <c r="AOD136" s="127"/>
      <c r="AOE136" s="127"/>
      <c r="AOF136" s="127"/>
      <c r="AOG136" s="127"/>
      <c r="AOH136" s="127"/>
      <c r="AOI136" s="127"/>
      <c r="AOJ136" s="127"/>
      <c r="AOK136" s="127"/>
      <c r="AOL136" s="127"/>
      <c r="AOM136" s="127"/>
      <c r="AON136" s="127"/>
      <c r="AOO136" s="127"/>
      <c r="AOP136" s="127"/>
      <c r="AOQ136" s="127"/>
      <c r="AOR136" s="127"/>
      <c r="AOS136" s="127"/>
      <c r="AOT136" s="127"/>
      <c r="AOU136" s="127"/>
      <c r="AOV136" s="127"/>
      <c r="AOW136" s="127"/>
      <c r="AOX136" s="127"/>
      <c r="AOY136" s="127"/>
      <c r="AOZ136" s="127"/>
      <c r="APA136" s="127"/>
      <c r="APB136" s="127"/>
      <c r="APC136" s="127"/>
      <c r="APD136" s="127"/>
      <c r="APE136" s="127"/>
      <c r="APF136" s="127"/>
      <c r="APG136" s="127"/>
      <c r="APH136" s="127"/>
      <c r="API136" s="127"/>
      <c r="APJ136" s="127"/>
      <c r="APK136" s="127"/>
      <c r="APL136" s="127"/>
      <c r="APM136" s="127"/>
      <c r="APN136" s="127"/>
      <c r="APO136" s="127"/>
      <c r="APP136" s="127"/>
      <c r="APQ136" s="127"/>
      <c r="APR136" s="127"/>
      <c r="APS136" s="127"/>
      <c r="APT136" s="127"/>
      <c r="APU136" s="127"/>
      <c r="APV136" s="127"/>
      <c r="APW136" s="127"/>
      <c r="APX136" s="127"/>
      <c r="APY136" s="127"/>
      <c r="APZ136" s="127"/>
      <c r="AQA136" s="127"/>
      <c r="AQB136" s="127"/>
      <c r="AQC136" s="127"/>
      <c r="AQD136" s="127"/>
      <c r="AQE136" s="127"/>
      <c r="AQF136" s="127"/>
      <c r="AQG136" s="127"/>
      <c r="AQH136" s="127"/>
      <c r="AQI136" s="127"/>
      <c r="AQJ136" s="127"/>
      <c r="AQK136" s="127"/>
      <c r="AQL136" s="127"/>
      <c r="AQM136" s="127"/>
      <c r="AQN136" s="127"/>
      <c r="AQO136" s="127"/>
      <c r="AQP136" s="127"/>
      <c r="AQQ136" s="127"/>
      <c r="AQR136" s="127"/>
      <c r="AQS136" s="127"/>
      <c r="AQT136" s="127"/>
      <c r="AQU136" s="127"/>
      <c r="AQV136" s="127"/>
      <c r="AQW136" s="127"/>
      <c r="AQX136" s="127"/>
      <c r="AQY136" s="127"/>
      <c r="AQZ136" s="127"/>
      <c r="ARA136" s="127"/>
      <c r="ARB136" s="127"/>
      <c r="ARC136" s="127"/>
      <c r="ARD136" s="127"/>
      <c r="ARE136" s="127"/>
      <c r="ARF136" s="127"/>
      <c r="ARG136" s="127"/>
      <c r="ARH136" s="127"/>
      <c r="ARI136" s="127"/>
      <c r="ARJ136" s="127"/>
      <c r="ARK136" s="127"/>
      <c r="ARL136" s="127"/>
      <c r="ARM136" s="127"/>
      <c r="ARN136" s="127"/>
      <c r="ARO136" s="127"/>
      <c r="ARP136" s="127"/>
      <c r="ARQ136" s="127"/>
      <c r="ARR136" s="127"/>
      <c r="ARS136" s="127"/>
      <c r="ART136" s="127"/>
      <c r="ARU136" s="127"/>
      <c r="ARV136" s="127"/>
      <c r="ARW136" s="127"/>
      <c r="ARX136" s="127"/>
      <c r="ARY136" s="127"/>
      <c r="ARZ136" s="127"/>
      <c r="ASA136" s="127"/>
      <c r="ASB136" s="127"/>
      <c r="ASC136" s="127"/>
      <c r="ASD136" s="127"/>
      <c r="ASE136" s="127"/>
      <c r="ASF136" s="127"/>
      <c r="ASG136" s="127"/>
      <c r="ASH136" s="127"/>
      <c r="ASI136" s="127"/>
      <c r="ASJ136" s="127"/>
      <c r="ASK136" s="127"/>
      <c r="ASL136" s="127"/>
      <c r="ASM136" s="127"/>
      <c r="ASN136" s="127"/>
      <c r="ASO136" s="127"/>
      <c r="ASP136" s="127"/>
      <c r="ASQ136" s="127"/>
      <c r="ASR136" s="127"/>
      <c r="ASS136" s="127"/>
      <c r="AST136" s="127"/>
      <c r="ASU136" s="127"/>
      <c r="ASV136" s="127"/>
      <c r="ASW136" s="127"/>
      <c r="ASX136" s="127"/>
      <c r="ASY136" s="127"/>
      <c r="ASZ136" s="127"/>
      <c r="ATA136" s="127"/>
      <c r="ATB136" s="127"/>
      <c r="ATC136" s="127"/>
      <c r="ATD136" s="127"/>
      <c r="ATE136" s="127"/>
      <c r="ATF136" s="127"/>
      <c r="ATG136" s="127"/>
      <c r="ATH136" s="127"/>
      <c r="ATI136" s="127"/>
      <c r="ATJ136" s="127"/>
      <c r="ATK136" s="127"/>
      <c r="ATL136" s="127"/>
      <c r="ATM136" s="127"/>
      <c r="ATN136" s="127"/>
      <c r="ATO136" s="127"/>
      <c r="ATP136" s="127"/>
      <c r="ATQ136" s="127"/>
      <c r="ATR136" s="127"/>
      <c r="ATS136" s="127"/>
      <c r="ATT136" s="127"/>
      <c r="ATU136" s="127"/>
      <c r="ATV136" s="127"/>
      <c r="ATW136" s="127"/>
      <c r="ATX136" s="127"/>
      <c r="ATY136" s="127"/>
      <c r="ATZ136" s="127"/>
      <c r="AUA136" s="127"/>
      <c r="AUB136" s="127"/>
      <c r="AUC136" s="127"/>
      <c r="AUD136" s="127"/>
      <c r="AUE136" s="127"/>
      <c r="AUF136" s="127"/>
      <c r="AUG136" s="127"/>
      <c r="AUH136" s="127"/>
      <c r="AUI136" s="127"/>
      <c r="AUJ136" s="127"/>
      <c r="AUK136" s="127"/>
      <c r="AUL136" s="127"/>
      <c r="AUM136" s="127"/>
      <c r="AUN136" s="127"/>
      <c r="AUO136" s="127"/>
      <c r="AUP136" s="127"/>
      <c r="AUQ136" s="127"/>
      <c r="AUR136" s="127"/>
      <c r="AUS136" s="127"/>
      <c r="AUT136" s="127"/>
      <c r="AUU136" s="127"/>
      <c r="AUV136" s="127"/>
      <c r="AUW136" s="127"/>
      <c r="AUX136" s="127"/>
      <c r="AUY136" s="127"/>
      <c r="AUZ136" s="127"/>
      <c r="AVA136" s="127"/>
      <c r="AVB136" s="127"/>
      <c r="AVC136" s="127"/>
      <c r="AVD136" s="127"/>
      <c r="AVE136" s="127"/>
      <c r="AVF136" s="127"/>
      <c r="AVG136" s="127"/>
      <c r="AVH136" s="127"/>
      <c r="AVI136" s="127"/>
      <c r="AVJ136" s="127"/>
      <c r="AVK136" s="127"/>
      <c r="AVL136" s="127"/>
      <c r="AVM136" s="127"/>
      <c r="AVN136" s="127"/>
      <c r="AVO136" s="127"/>
      <c r="AVP136" s="127"/>
      <c r="AVQ136" s="127"/>
      <c r="AVR136" s="127"/>
      <c r="AVS136" s="127"/>
      <c r="AVT136" s="127"/>
      <c r="AVU136" s="127"/>
      <c r="AVV136" s="127"/>
      <c r="AVW136" s="127"/>
      <c r="AVX136" s="127"/>
      <c r="AVY136" s="127"/>
      <c r="AVZ136" s="127"/>
      <c r="AWA136" s="127"/>
      <c r="AWB136" s="127"/>
      <c r="AWC136" s="127"/>
      <c r="AWD136" s="127"/>
      <c r="AWE136" s="127"/>
      <c r="AWF136" s="127"/>
      <c r="AWG136" s="127"/>
      <c r="AWH136" s="127"/>
      <c r="AWI136" s="127"/>
      <c r="AWJ136" s="127"/>
      <c r="AWK136" s="127"/>
      <c r="AWL136" s="127"/>
      <c r="AWM136" s="127"/>
      <c r="AWN136" s="127"/>
      <c r="AWO136" s="127"/>
      <c r="AWP136" s="127"/>
      <c r="AWQ136" s="127"/>
      <c r="AWR136" s="127"/>
      <c r="AWS136" s="127"/>
      <c r="AWT136" s="127"/>
      <c r="AWU136" s="127"/>
      <c r="AWV136" s="127"/>
      <c r="AWW136" s="127"/>
      <c r="AWX136" s="127"/>
      <c r="AWY136" s="127"/>
      <c r="AWZ136" s="127"/>
      <c r="AXA136" s="127"/>
      <c r="AXB136" s="127"/>
      <c r="AXC136" s="127"/>
      <c r="AXD136" s="127"/>
      <c r="AXE136" s="127"/>
      <c r="AXF136" s="127"/>
      <c r="AXG136" s="127"/>
      <c r="AXH136" s="127"/>
      <c r="AXI136" s="127"/>
      <c r="AXJ136" s="127"/>
      <c r="AXK136" s="127"/>
      <c r="AXL136" s="127"/>
      <c r="AXM136" s="127"/>
      <c r="AXN136" s="127"/>
      <c r="AXO136" s="127"/>
      <c r="AXP136" s="127"/>
      <c r="AXQ136" s="127"/>
      <c r="AXR136" s="127"/>
      <c r="AXS136" s="127"/>
      <c r="AXT136" s="127"/>
      <c r="AXU136" s="127"/>
      <c r="AXV136" s="127"/>
      <c r="AXW136" s="127"/>
      <c r="AXX136" s="127"/>
      <c r="AXY136" s="127"/>
      <c r="AXZ136" s="127"/>
      <c r="AYA136" s="127"/>
      <c r="AYB136" s="127"/>
      <c r="AYC136" s="127"/>
      <c r="AYD136" s="127"/>
      <c r="AYE136" s="127"/>
      <c r="AYF136" s="127"/>
      <c r="AYG136" s="127"/>
      <c r="AYH136" s="127"/>
      <c r="AYI136" s="127"/>
      <c r="AYJ136" s="127"/>
      <c r="AYK136" s="127"/>
      <c r="AYL136" s="127"/>
      <c r="AYM136" s="127"/>
      <c r="AYN136" s="127"/>
      <c r="AYO136" s="127"/>
      <c r="AYP136" s="127"/>
      <c r="AYQ136" s="127"/>
      <c r="AYR136" s="127"/>
      <c r="AYS136" s="127"/>
      <c r="AYT136" s="127"/>
      <c r="AYU136" s="127"/>
      <c r="AYV136" s="127"/>
      <c r="AYW136" s="127"/>
      <c r="AYX136" s="127"/>
      <c r="AYY136" s="127"/>
      <c r="AYZ136" s="127"/>
      <c r="AZA136" s="127"/>
      <c r="AZB136" s="127"/>
      <c r="AZC136" s="127"/>
      <c r="AZD136" s="127"/>
      <c r="AZE136" s="127"/>
      <c r="AZF136" s="127"/>
      <c r="AZG136" s="127"/>
      <c r="AZH136" s="127"/>
      <c r="AZI136" s="127"/>
      <c r="AZJ136" s="127"/>
      <c r="AZK136" s="127"/>
      <c r="AZL136" s="127"/>
      <c r="AZM136" s="127"/>
      <c r="AZN136" s="127"/>
      <c r="AZO136" s="127"/>
      <c r="AZP136" s="127"/>
      <c r="AZQ136" s="127"/>
      <c r="AZR136" s="127"/>
      <c r="AZS136" s="127"/>
      <c r="AZT136" s="127"/>
      <c r="AZU136" s="127"/>
      <c r="AZV136" s="127"/>
      <c r="AZW136" s="127"/>
      <c r="AZX136" s="127"/>
      <c r="AZY136" s="127"/>
      <c r="AZZ136" s="127"/>
      <c r="BAA136" s="127"/>
      <c r="BAB136" s="127"/>
      <c r="BAC136" s="127"/>
      <c r="BAD136" s="127"/>
      <c r="BAE136" s="127"/>
      <c r="BAF136" s="127"/>
      <c r="BAG136" s="127"/>
      <c r="BAH136" s="127"/>
      <c r="BAI136" s="127"/>
      <c r="BAJ136" s="127"/>
      <c r="BAK136" s="127"/>
      <c r="BAL136" s="127"/>
      <c r="BAM136" s="127"/>
      <c r="BAN136" s="127"/>
      <c r="BAO136" s="127"/>
      <c r="BAP136" s="127"/>
      <c r="BAQ136" s="127"/>
      <c r="BAR136" s="127"/>
      <c r="BAS136" s="127"/>
      <c r="BAT136" s="127"/>
      <c r="BAU136" s="127"/>
      <c r="BAV136" s="127"/>
      <c r="BAW136" s="127"/>
      <c r="BAX136" s="127"/>
      <c r="BAY136" s="127"/>
      <c r="BAZ136" s="127"/>
      <c r="BBA136" s="127"/>
      <c r="BBB136" s="127"/>
      <c r="BBC136" s="127"/>
      <c r="BBD136" s="127"/>
      <c r="BBE136" s="127"/>
      <c r="BBF136" s="127"/>
      <c r="BBG136" s="127"/>
      <c r="BBH136" s="127"/>
      <c r="BBI136" s="127"/>
      <c r="BBJ136" s="127"/>
      <c r="BBK136" s="127"/>
      <c r="BBL136" s="127"/>
      <c r="BBM136" s="127"/>
      <c r="BBN136" s="127"/>
      <c r="BBO136" s="127"/>
      <c r="BBP136" s="127"/>
      <c r="BBQ136" s="127"/>
      <c r="BBR136" s="127"/>
      <c r="BBS136" s="127"/>
      <c r="BBT136" s="127"/>
      <c r="BBU136" s="127"/>
      <c r="BBV136" s="127"/>
      <c r="BBW136" s="127"/>
      <c r="BBX136" s="127"/>
      <c r="BBY136" s="127"/>
      <c r="BBZ136" s="127"/>
      <c r="BCA136" s="127"/>
      <c r="BCB136" s="127"/>
      <c r="BCC136" s="127"/>
      <c r="BCD136" s="127"/>
      <c r="BCE136" s="127"/>
      <c r="BCF136" s="127"/>
      <c r="BCG136" s="127"/>
      <c r="BCH136" s="127"/>
      <c r="BCI136" s="127"/>
      <c r="BCJ136" s="127"/>
      <c r="BCK136" s="127"/>
      <c r="BCL136" s="127"/>
      <c r="BCM136" s="127"/>
      <c r="BCN136" s="127"/>
      <c r="BCO136" s="127"/>
      <c r="BCP136" s="127"/>
      <c r="BCQ136" s="127"/>
      <c r="BCR136" s="127"/>
      <c r="BCS136" s="127"/>
      <c r="BCT136" s="127"/>
      <c r="BCU136" s="127"/>
      <c r="BCV136" s="127"/>
      <c r="BCW136" s="127"/>
      <c r="BCX136" s="127"/>
      <c r="BCY136" s="127"/>
      <c r="BCZ136" s="127"/>
      <c r="BDA136" s="127"/>
      <c r="BDB136" s="127"/>
      <c r="BDC136" s="127"/>
      <c r="BDD136" s="127"/>
      <c r="BDE136" s="127"/>
      <c r="BDF136" s="127"/>
      <c r="BDG136" s="127"/>
      <c r="BDH136" s="127"/>
      <c r="BDI136" s="127"/>
      <c r="BDJ136" s="127"/>
      <c r="BDK136" s="127"/>
      <c r="BDL136" s="127"/>
      <c r="BDM136" s="127"/>
      <c r="BDN136" s="127"/>
      <c r="BDO136" s="127"/>
      <c r="BDP136" s="127"/>
      <c r="BDQ136" s="127"/>
      <c r="BDR136" s="127"/>
      <c r="BDS136" s="127"/>
      <c r="BDT136" s="127"/>
      <c r="BDU136" s="127"/>
      <c r="BDV136" s="127"/>
      <c r="BDW136" s="127"/>
      <c r="BDX136" s="127"/>
      <c r="BDY136" s="127"/>
      <c r="BDZ136" s="127"/>
      <c r="BEA136" s="127"/>
      <c r="BEB136" s="127"/>
      <c r="BEC136" s="127"/>
      <c r="BED136" s="127"/>
      <c r="BEE136" s="127"/>
      <c r="BEF136" s="127"/>
      <c r="BEG136" s="127"/>
      <c r="BEH136" s="127"/>
      <c r="BEI136" s="127"/>
      <c r="BEJ136" s="127"/>
      <c r="BEK136" s="127"/>
      <c r="BEL136" s="127"/>
      <c r="BEM136" s="127"/>
      <c r="BEN136" s="127"/>
      <c r="BEO136" s="127"/>
      <c r="BEP136" s="127"/>
      <c r="BEQ136" s="127"/>
      <c r="BER136" s="127"/>
      <c r="BES136" s="127"/>
      <c r="BET136" s="127"/>
      <c r="BEU136" s="127"/>
      <c r="BEV136" s="127"/>
      <c r="BEW136" s="127"/>
      <c r="BEX136" s="127"/>
      <c r="BEY136" s="127"/>
      <c r="BEZ136" s="127"/>
      <c r="BFA136" s="127"/>
      <c r="BFB136" s="127"/>
      <c r="BFC136" s="127"/>
      <c r="BFD136" s="127"/>
      <c r="BFE136" s="127"/>
      <c r="BFF136" s="127"/>
      <c r="BFG136" s="127"/>
      <c r="BFH136" s="127"/>
      <c r="BFI136" s="127"/>
      <c r="BFJ136" s="127"/>
      <c r="BFK136" s="127"/>
      <c r="BFL136" s="127"/>
      <c r="BFM136" s="127"/>
      <c r="BFN136" s="127"/>
      <c r="BFO136" s="127"/>
      <c r="BFP136" s="127"/>
      <c r="BFQ136" s="127"/>
      <c r="BFR136" s="127"/>
      <c r="BFS136" s="127"/>
      <c r="BFT136" s="127"/>
      <c r="BFU136" s="127"/>
      <c r="BFV136" s="127"/>
      <c r="BFW136" s="127"/>
      <c r="BFX136" s="127"/>
      <c r="BFY136" s="127"/>
      <c r="BFZ136" s="127"/>
      <c r="BGA136" s="127"/>
      <c r="BGB136" s="127"/>
      <c r="BGC136" s="127"/>
      <c r="BGD136" s="127"/>
      <c r="BGE136" s="127"/>
      <c r="BGF136" s="127"/>
      <c r="BGG136" s="127"/>
      <c r="BGH136" s="127"/>
      <c r="BGI136" s="127"/>
      <c r="BGJ136" s="127"/>
      <c r="BGK136" s="127"/>
      <c r="BGL136" s="127"/>
      <c r="BGM136" s="127"/>
      <c r="BGN136" s="127"/>
      <c r="BGO136" s="127"/>
      <c r="BGP136" s="127"/>
      <c r="BGQ136" s="127"/>
      <c r="BGR136" s="127"/>
      <c r="BGS136" s="127"/>
      <c r="BGT136" s="127"/>
      <c r="BGU136" s="127"/>
      <c r="BGV136" s="127"/>
      <c r="BGW136" s="127"/>
      <c r="BGX136" s="127"/>
      <c r="BGY136" s="127"/>
      <c r="BGZ136" s="127"/>
      <c r="BHA136" s="127"/>
      <c r="BHB136" s="127"/>
      <c r="BHC136" s="127"/>
      <c r="BHD136" s="127"/>
      <c r="BHE136" s="127"/>
      <c r="BHF136" s="127"/>
      <c r="BHG136" s="127"/>
      <c r="BHH136" s="127"/>
      <c r="BHI136" s="127"/>
      <c r="BHJ136" s="127"/>
      <c r="BHK136" s="127"/>
      <c r="BHL136" s="127"/>
      <c r="BHM136" s="127"/>
      <c r="BHN136" s="127"/>
      <c r="BHO136" s="127"/>
      <c r="BHP136" s="127"/>
      <c r="BHQ136" s="127"/>
      <c r="BHR136" s="127"/>
      <c r="BHS136" s="127"/>
      <c r="BHT136" s="127"/>
      <c r="BHU136" s="127"/>
      <c r="BHV136" s="127"/>
      <c r="BHW136" s="127"/>
      <c r="BHX136" s="127"/>
      <c r="BHY136" s="127"/>
      <c r="BHZ136" s="127"/>
      <c r="BIA136" s="127"/>
      <c r="BIB136" s="127"/>
      <c r="BIC136" s="127"/>
      <c r="BID136" s="127"/>
      <c r="BIE136" s="127"/>
      <c r="BIF136" s="127"/>
      <c r="BIG136" s="127"/>
      <c r="BIH136" s="127"/>
      <c r="BII136" s="127"/>
      <c r="BIJ136" s="127"/>
      <c r="BIK136" s="127"/>
      <c r="BIL136" s="127"/>
      <c r="BIM136" s="127"/>
      <c r="BIN136" s="127"/>
      <c r="BIO136" s="127"/>
      <c r="BIP136" s="127"/>
      <c r="BIQ136" s="127"/>
      <c r="BIR136" s="127"/>
      <c r="BIS136" s="127"/>
      <c r="BIT136" s="127"/>
      <c r="BIU136" s="127"/>
      <c r="BIV136" s="127"/>
      <c r="BIW136" s="127"/>
      <c r="BIX136" s="127"/>
      <c r="BIY136" s="127"/>
      <c r="BIZ136" s="127"/>
      <c r="BJA136" s="127"/>
      <c r="BJB136" s="127"/>
      <c r="BJC136" s="127"/>
      <c r="BJD136" s="127"/>
      <c r="BJE136" s="127"/>
      <c r="BJF136" s="127"/>
      <c r="BJG136" s="127"/>
      <c r="BJH136" s="127"/>
      <c r="BJI136" s="127"/>
      <c r="BJJ136" s="127"/>
      <c r="BJK136" s="127"/>
      <c r="BJL136" s="127"/>
      <c r="BJM136" s="127"/>
      <c r="BJN136" s="127"/>
      <c r="BJO136" s="127"/>
      <c r="BJP136" s="127"/>
      <c r="BJQ136" s="127"/>
      <c r="BJR136" s="127"/>
      <c r="BJS136" s="127"/>
      <c r="BJT136" s="127"/>
      <c r="BJU136" s="127"/>
      <c r="BJV136" s="127"/>
      <c r="BJW136" s="127"/>
      <c r="BJX136" s="127"/>
      <c r="BJY136" s="127"/>
      <c r="BJZ136" s="127"/>
      <c r="BKA136" s="127"/>
      <c r="BKB136" s="127"/>
      <c r="BKC136" s="127"/>
      <c r="BKD136" s="127"/>
      <c r="BKE136" s="127"/>
      <c r="BKF136" s="127"/>
      <c r="BKG136" s="127"/>
      <c r="BKH136" s="127"/>
      <c r="BKI136" s="127"/>
      <c r="BKJ136" s="127"/>
      <c r="BKK136" s="127"/>
      <c r="BKL136" s="127"/>
      <c r="BKM136" s="127"/>
      <c r="BKN136" s="127"/>
      <c r="BKO136" s="127"/>
      <c r="BKP136" s="127"/>
      <c r="BKQ136" s="127"/>
      <c r="BKR136" s="127"/>
      <c r="BKS136" s="127"/>
      <c r="BKT136" s="127"/>
      <c r="BKU136" s="127"/>
      <c r="BKV136" s="127"/>
      <c r="BKW136" s="127"/>
      <c r="BKX136" s="127"/>
      <c r="BKY136" s="127"/>
      <c r="BKZ136" s="127"/>
      <c r="BLA136" s="127"/>
      <c r="BLB136" s="127"/>
      <c r="BLC136" s="127"/>
      <c r="BLD136" s="127"/>
      <c r="BLE136" s="127"/>
      <c r="BLF136" s="127"/>
      <c r="BLG136" s="127"/>
      <c r="BLH136" s="127"/>
      <c r="BLI136" s="127"/>
      <c r="BLJ136" s="127"/>
      <c r="BLK136" s="127"/>
      <c r="BLL136" s="127"/>
      <c r="BLM136" s="127"/>
      <c r="BLN136" s="127"/>
      <c r="BLO136" s="127"/>
      <c r="BLP136" s="127"/>
      <c r="BLQ136" s="127"/>
      <c r="BLR136" s="127"/>
      <c r="BLS136" s="127"/>
      <c r="BLT136" s="127"/>
      <c r="BLU136" s="127"/>
      <c r="BLV136" s="127"/>
      <c r="BLW136" s="127"/>
      <c r="BLX136" s="127"/>
      <c r="BLY136" s="127"/>
      <c r="BLZ136" s="127"/>
      <c r="BMA136" s="127"/>
      <c r="BMB136" s="127"/>
      <c r="BMC136" s="127"/>
      <c r="BMD136" s="127"/>
      <c r="BME136" s="127"/>
      <c r="BMF136" s="127"/>
      <c r="BMG136" s="127"/>
      <c r="BMH136" s="127"/>
      <c r="BMI136" s="127"/>
      <c r="BMJ136" s="127"/>
      <c r="BMK136" s="127"/>
      <c r="BML136" s="127"/>
      <c r="BMM136" s="127"/>
      <c r="BMN136" s="127"/>
      <c r="BMO136" s="127"/>
      <c r="BMP136" s="127"/>
      <c r="BMQ136" s="127"/>
      <c r="BMR136" s="127"/>
      <c r="BMS136" s="127"/>
      <c r="BMT136" s="127"/>
      <c r="BMU136" s="127"/>
      <c r="BMV136" s="127"/>
      <c r="BMW136" s="127"/>
      <c r="BMX136" s="127"/>
      <c r="BMY136" s="127"/>
      <c r="BMZ136" s="127"/>
      <c r="BNA136" s="127"/>
      <c r="BNB136" s="127"/>
      <c r="BNC136" s="127"/>
      <c r="BND136" s="127"/>
      <c r="BNE136" s="127"/>
      <c r="BNF136" s="127"/>
      <c r="BNG136" s="127"/>
      <c r="BNH136" s="127"/>
      <c r="BNI136" s="127"/>
      <c r="BNJ136" s="127"/>
      <c r="BNK136" s="127"/>
      <c r="BNL136" s="127"/>
      <c r="BNM136" s="127"/>
      <c r="BNN136" s="127"/>
      <c r="BNO136" s="127"/>
      <c r="BNP136" s="127"/>
      <c r="BNQ136" s="127"/>
      <c r="BNR136" s="127"/>
      <c r="BNS136" s="127"/>
      <c r="BNT136" s="127"/>
      <c r="BNU136" s="127"/>
      <c r="BNV136" s="127"/>
      <c r="BNW136" s="127"/>
      <c r="BNX136" s="127"/>
      <c r="BNY136" s="127"/>
      <c r="BNZ136" s="127"/>
      <c r="BOA136" s="127"/>
      <c r="BOB136" s="127"/>
      <c r="BOC136" s="127"/>
      <c r="BOD136" s="127"/>
      <c r="BOE136" s="127"/>
      <c r="BOF136" s="127"/>
      <c r="BOG136" s="127"/>
      <c r="BOH136" s="127"/>
      <c r="BOI136" s="127"/>
      <c r="BOJ136" s="127"/>
      <c r="BOK136" s="127"/>
      <c r="BOL136" s="127"/>
      <c r="BOM136" s="127"/>
      <c r="BON136" s="127"/>
      <c r="BOO136" s="127"/>
      <c r="BOP136" s="127"/>
      <c r="BOQ136" s="127"/>
      <c r="BOR136" s="127"/>
      <c r="BOS136" s="127"/>
      <c r="BOT136" s="127"/>
      <c r="BOU136" s="127"/>
      <c r="BOV136" s="127"/>
      <c r="BOW136" s="127"/>
      <c r="BOX136" s="127"/>
      <c r="BOY136" s="127"/>
      <c r="BOZ136" s="127"/>
      <c r="BPA136" s="127"/>
      <c r="BPB136" s="127"/>
      <c r="BPC136" s="127"/>
      <c r="BPD136" s="127"/>
      <c r="BPE136" s="127"/>
      <c r="BPF136" s="127"/>
      <c r="BPG136" s="127"/>
      <c r="BPH136" s="127"/>
      <c r="BPI136" s="127"/>
      <c r="BPJ136" s="127"/>
      <c r="BPK136" s="127"/>
      <c r="BPL136" s="127"/>
      <c r="BPM136" s="127"/>
      <c r="BPN136" s="127"/>
      <c r="BPO136" s="127"/>
      <c r="BPP136" s="127"/>
      <c r="BPQ136" s="127"/>
      <c r="BPR136" s="127"/>
      <c r="BPS136" s="127"/>
      <c r="BPT136" s="127"/>
      <c r="BPU136" s="127"/>
      <c r="BPV136" s="127"/>
      <c r="BPW136" s="127"/>
      <c r="BPX136" s="127"/>
      <c r="BPY136" s="127"/>
      <c r="BPZ136" s="127"/>
      <c r="BQA136" s="127"/>
      <c r="BQB136" s="127"/>
      <c r="BQC136" s="127"/>
      <c r="BQD136" s="127"/>
      <c r="BQE136" s="127"/>
      <c r="BQF136" s="127"/>
      <c r="BQG136" s="127"/>
      <c r="BQH136" s="127"/>
      <c r="BQI136" s="127"/>
      <c r="BQJ136" s="127"/>
      <c r="BQK136" s="127"/>
      <c r="BQL136" s="127"/>
      <c r="BQM136" s="127"/>
      <c r="BQN136" s="127"/>
      <c r="BQO136" s="127"/>
      <c r="BQP136" s="127"/>
      <c r="BQQ136" s="127"/>
      <c r="BQR136" s="127"/>
      <c r="BQS136" s="127"/>
      <c r="BQT136" s="127"/>
      <c r="BQU136" s="127"/>
      <c r="BQV136" s="127"/>
      <c r="BQW136" s="127"/>
      <c r="BQX136" s="127"/>
      <c r="BQY136" s="127"/>
      <c r="BQZ136" s="127"/>
      <c r="BRA136" s="127"/>
      <c r="BRB136" s="127"/>
      <c r="BRC136" s="127"/>
      <c r="BRD136" s="127"/>
      <c r="BRE136" s="127"/>
      <c r="BRF136" s="127"/>
      <c r="BRG136" s="127"/>
      <c r="BRH136" s="127"/>
      <c r="BRI136" s="127"/>
      <c r="BRJ136" s="127"/>
      <c r="BRK136" s="127"/>
      <c r="BRL136" s="127"/>
      <c r="BRM136" s="127"/>
      <c r="BRN136" s="127"/>
      <c r="BRO136" s="127"/>
      <c r="BRP136" s="127"/>
      <c r="BRQ136" s="127"/>
      <c r="BRR136" s="127"/>
      <c r="BRS136" s="127"/>
      <c r="BRT136" s="127"/>
      <c r="BRU136" s="127"/>
      <c r="BRV136" s="127"/>
      <c r="BRW136" s="127"/>
      <c r="BRX136" s="127"/>
      <c r="BRY136" s="127"/>
      <c r="BRZ136" s="127"/>
      <c r="BSA136" s="127"/>
      <c r="BSB136" s="127"/>
      <c r="BSC136" s="127"/>
      <c r="BSD136" s="127"/>
      <c r="BSE136" s="127"/>
      <c r="BSF136" s="127"/>
      <c r="BSG136" s="127"/>
      <c r="BSH136" s="127"/>
      <c r="BSI136" s="127"/>
      <c r="BSJ136" s="127"/>
      <c r="BSK136" s="127"/>
      <c r="BSL136" s="127"/>
      <c r="BSM136" s="127"/>
      <c r="BSN136" s="127"/>
      <c r="BSO136" s="127"/>
      <c r="BSP136" s="127"/>
      <c r="BSQ136" s="127"/>
      <c r="BSR136" s="127"/>
      <c r="BSS136" s="127"/>
      <c r="BST136" s="127"/>
      <c r="BSU136" s="127"/>
      <c r="BSV136" s="127"/>
      <c r="BSW136" s="127"/>
      <c r="BSX136" s="127"/>
      <c r="BSY136" s="127"/>
      <c r="BSZ136" s="127"/>
      <c r="BTA136" s="127"/>
      <c r="BTB136" s="127"/>
      <c r="BTC136" s="127"/>
      <c r="BTD136" s="127"/>
      <c r="BTE136" s="127"/>
      <c r="BTF136" s="127"/>
      <c r="BTG136" s="127"/>
      <c r="BTH136" s="127"/>
      <c r="BTI136" s="127"/>
      <c r="BTJ136" s="127"/>
      <c r="BTK136" s="127"/>
      <c r="BTL136" s="127"/>
      <c r="BTM136" s="127"/>
      <c r="BTN136" s="127"/>
      <c r="BTO136" s="127"/>
      <c r="BTP136" s="127"/>
      <c r="BTQ136" s="127"/>
      <c r="BTR136" s="127"/>
      <c r="BTS136" s="127"/>
      <c r="BTT136" s="127"/>
      <c r="BTU136" s="127"/>
      <c r="BTV136" s="127"/>
      <c r="BTW136" s="127"/>
      <c r="BTX136" s="127"/>
      <c r="BTY136" s="127"/>
      <c r="BTZ136" s="127"/>
      <c r="BUA136" s="127"/>
      <c r="BUB136" s="127"/>
      <c r="BUC136" s="127"/>
      <c r="BUD136" s="127"/>
      <c r="BUE136" s="127"/>
      <c r="BUF136" s="127"/>
      <c r="BUG136" s="127"/>
      <c r="BUH136" s="127"/>
      <c r="BUI136" s="127"/>
      <c r="BUJ136" s="127"/>
      <c r="BUK136" s="127"/>
      <c r="BUL136" s="127"/>
      <c r="BUM136" s="127"/>
      <c r="BUN136" s="127"/>
      <c r="BUO136" s="127"/>
      <c r="BUP136" s="127"/>
      <c r="BUQ136" s="127"/>
      <c r="BUR136" s="127"/>
      <c r="BUS136" s="127"/>
      <c r="BUT136" s="127"/>
      <c r="BUU136" s="127"/>
      <c r="BUV136" s="127"/>
      <c r="BUW136" s="127"/>
      <c r="BUX136" s="127"/>
      <c r="BUY136" s="127"/>
      <c r="BUZ136" s="127"/>
      <c r="BVA136" s="127"/>
      <c r="BVB136" s="127"/>
      <c r="BVC136" s="127"/>
      <c r="BVD136" s="127"/>
      <c r="BVE136" s="127"/>
      <c r="BVF136" s="127"/>
      <c r="BVG136" s="127"/>
      <c r="BVH136" s="127"/>
      <c r="BVI136" s="127"/>
      <c r="BVJ136" s="127"/>
      <c r="BVK136" s="127"/>
      <c r="BVL136" s="127"/>
      <c r="BVM136" s="127"/>
      <c r="BVN136" s="127"/>
      <c r="BVO136" s="127"/>
      <c r="BVP136" s="127"/>
      <c r="BVQ136" s="127"/>
      <c r="BVR136" s="127"/>
      <c r="BVS136" s="127"/>
      <c r="BVT136" s="127"/>
      <c r="BVU136" s="127"/>
      <c r="BVV136" s="127"/>
      <c r="BVW136" s="127"/>
      <c r="BVX136" s="127"/>
      <c r="BVY136" s="127"/>
      <c r="BVZ136" s="127"/>
      <c r="BWA136" s="127"/>
      <c r="BWB136" s="127"/>
      <c r="BWC136" s="127"/>
      <c r="BWD136" s="127"/>
      <c r="BWE136" s="127"/>
      <c r="BWF136" s="127"/>
      <c r="BWG136" s="127"/>
      <c r="BWH136" s="127"/>
      <c r="BWI136" s="127"/>
      <c r="BWJ136" s="127"/>
      <c r="BWK136" s="127"/>
      <c r="BWL136" s="127"/>
      <c r="BWM136" s="127"/>
      <c r="BWN136" s="127"/>
      <c r="BWO136" s="127"/>
      <c r="BWP136" s="127"/>
      <c r="BWQ136" s="127"/>
      <c r="BWR136" s="127"/>
      <c r="BWS136" s="127"/>
      <c r="BWT136" s="127"/>
      <c r="BWU136" s="127"/>
      <c r="BWV136" s="127"/>
      <c r="BWW136" s="127"/>
      <c r="BWX136" s="127"/>
      <c r="BWY136" s="127"/>
      <c r="BWZ136" s="127"/>
      <c r="BXA136" s="127"/>
      <c r="BXB136" s="127"/>
      <c r="BXC136" s="127"/>
      <c r="BXD136" s="127"/>
      <c r="BXE136" s="127"/>
      <c r="BXF136" s="127"/>
      <c r="BXG136" s="127"/>
      <c r="BXH136" s="127"/>
      <c r="BXI136" s="127"/>
      <c r="BXJ136" s="127"/>
      <c r="BXK136" s="127"/>
      <c r="BXL136" s="127"/>
      <c r="BXM136" s="127"/>
      <c r="BXN136" s="127"/>
      <c r="BXO136" s="127"/>
      <c r="BXP136" s="127"/>
      <c r="BXQ136" s="127"/>
      <c r="BXR136" s="127"/>
      <c r="BXS136" s="127"/>
      <c r="BXT136" s="127"/>
      <c r="BXU136" s="127"/>
      <c r="BXV136" s="127"/>
      <c r="BXW136" s="127"/>
      <c r="BXX136" s="127"/>
      <c r="BXY136" s="127"/>
      <c r="BXZ136" s="127"/>
      <c r="BYA136" s="127"/>
      <c r="BYB136" s="127"/>
      <c r="BYC136" s="127"/>
      <c r="BYD136" s="127"/>
      <c r="BYE136" s="127"/>
      <c r="BYF136" s="127"/>
      <c r="BYG136" s="127"/>
      <c r="BYH136" s="127"/>
      <c r="BYI136" s="127"/>
      <c r="BYJ136" s="127"/>
      <c r="BYK136" s="127"/>
      <c r="BYL136" s="127"/>
      <c r="BYM136" s="127"/>
      <c r="BYN136" s="127"/>
      <c r="BYO136" s="127"/>
      <c r="BYP136" s="127"/>
      <c r="BYQ136" s="127"/>
      <c r="BYR136" s="127"/>
      <c r="BYS136" s="127"/>
      <c r="BYT136" s="127"/>
      <c r="BYU136" s="127"/>
      <c r="BYV136" s="127"/>
      <c r="BYW136" s="127"/>
      <c r="BYX136" s="127"/>
      <c r="BYY136" s="127"/>
      <c r="BYZ136" s="127"/>
      <c r="BZA136" s="127"/>
      <c r="BZB136" s="127"/>
      <c r="BZC136" s="127"/>
      <c r="BZD136" s="127"/>
      <c r="BZE136" s="127"/>
      <c r="BZF136" s="127"/>
      <c r="BZG136" s="127"/>
      <c r="BZH136" s="127"/>
      <c r="BZI136" s="127"/>
      <c r="BZJ136" s="127"/>
      <c r="BZK136" s="127"/>
      <c r="BZL136" s="127"/>
      <c r="BZM136" s="127"/>
      <c r="BZN136" s="127"/>
      <c r="BZO136" s="127"/>
      <c r="BZP136" s="127"/>
      <c r="BZQ136" s="127"/>
      <c r="BZR136" s="127"/>
      <c r="BZS136" s="127"/>
      <c r="BZT136" s="127"/>
      <c r="BZU136" s="127"/>
      <c r="BZV136" s="127"/>
      <c r="BZW136" s="127"/>
      <c r="BZX136" s="127"/>
      <c r="BZY136" s="127"/>
      <c r="BZZ136" s="127"/>
      <c r="CAA136" s="127"/>
      <c r="CAB136" s="127"/>
      <c r="CAC136" s="127"/>
      <c r="CAD136" s="127"/>
      <c r="CAE136" s="127"/>
      <c r="CAF136" s="127"/>
      <c r="CAG136" s="127"/>
      <c r="CAH136" s="127"/>
      <c r="CAI136" s="127"/>
      <c r="CAJ136" s="127"/>
      <c r="CAK136" s="127"/>
      <c r="CAL136" s="127"/>
      <c r="CAM136" s="127"/>
      <c r="CAN136" s="127"/>
      <c r="CAO136" s="127"/>
      <c r="CAP136" s="127"/>
      <c r="CAQ136" s="127"/>
      <c r="CAR136" s="127"/>
      <c r="CAS136" s="127"/>
      <c r="CAT136" s="127"/>
      <c r="CAU136" s="127"/>
      <c r="CAV136" s="127"/>
      <c r="CAW136" s="127"/>
      <c r="CAX136" s="127"/>
      <c r="CAY136" s="127"/>
      <c r="CAZ136" s="127"/>
      <c r="CBA136" s="127"/>
      <c r="CBB136" s="127"/>
      <c r="CBC136" s="127"/>
      <c r="CBD136" s="127"/>
      <c r="CBE136" s="127"/>
      <c r="CBF136" s="127"/>
      <c r="CBG136" s="127"/>
      <c r="CBH136" s="127"/>
      <c r="CBI136" s="127"/>
      <c r="CBJ136" s="127"/>
      <c r="CBK136" s="127"/>
      <c r="CBL136" s="127"/>
      <c r="CBM136" s="127"/>
      <c r="CBN136" s="127"/>
      <c r="CBO136" s="127"/>
      <c r="CBP136" s="127"/>
      <c r="CBQ136" s="127"/>
      <c r="CBR136" s="127"/>
      <c r="CBS136" s="127"/>
      <c r="CBT136" s="127"/>
      <c r="CBU136" s="127"/>
      <c r="CBV136" s="127"/>
      <c r="CBW136" s="127"/>
      <c r="CBX136" s="127"/>
      <c r="CBY136" s="127"/>
      <c r="CBZ136" s="127"/>
      <c r="CCA136" s="127"/>
      <c r="CCB136" s="127"/>
      <c r="CCC136" s="127"/>
      <c r="CCD136" s="127"/>
      <c r="CCE136" s="127"/>
      <c r="CCF136" s="127"/>
      <c r="CCG136" s="127"/>
      <c r="CCH136" s="127"/>
      <c r="CCI136" s="127"/>
      <c r="CCJ136" s="127"/>
      <c r="CCK136" s="127"/>
      <c r="CCL136" s="127"/>
      <c r="CCM136" s="127"/>
      <c r="CCN136" s="127"/>
      <c r="CCO136" s="127"/>
      <c r="CCP136" s="127"/>
      <c r="CCQ136" s="127"/>
      <c r="CCR136" s="127"/>
      <c r="CCS136" s="127"/>
      <c r="CCT136" s="127"/>
      <c r="CCU136" s="127"/>
      <c r="CCV136" s="127"/>
      <c r="CCW136" s="127"/>
      <c r="CCX136" s="127"/>
      <c r="CCY136" s="127"/>
      <c r="CCZ136" s="127"/>
      <c r="CDA136" s="127"/>
      <c r="CDB136" s="127"/>
      <c r="CDC136" s="127"/>
      <c r="CDD136" s="127"/>
      <c r="CDE136" s="127"/>
      <c r="CDF136" s="127"/>
      <c r="CDG136" s="127"/>
      <c r="CDH136" s="127"/>
      <c r="CDI136" s="127"/>
      <c r="CDJ136" s="127"/>
      <c r="CDK136" s="127"/>
      <c r="CDL136" s="127"/>
      <c r="CDM136" s="127"/>
      <c r="CDN136" s="127"/>
      <c r="CDO136" s="127"/>
      <c r="CDP136" s="127"/>
      <c r="CDQ136" s="127"/>
      <c r="CDR136" s="127"/>
      <c r="CDS136" s="127"/>
      <c r="CDT136" s="127"/>
      <c r="CDU136" s="127"/>
      <c r="CDV136" s="127"/>
      <c r="CDW136" s="127"/>
      <c r="CDX136" s="127"/>
      <c r="CDY136" s="127"/>
      <c r="CDZ136" s="127"/>
      <c r="CEA136" s="127"/>
      <c r="CEB136" s="127"/>
      <c r="CEC136" s="127"/>
      <c r="CED136" s="127"/>
      <c r="CEE136" s="127"/>
      <c r="CEF136" s="127"/>
      <c r="CEG136" s="127"/>
      <c r="CEH136" s="127"/>
      <c r="CEI136" s="127"/>
      <c r="CEJ136" s="127"/>
      <c r="CEK136" s="127"/>
      <c r="CEL136" s="127"/>
      <c r="CEM136" s="127"/>
      <c r="CEN136" s="127"/>
      <c r="CEO136" s="127"/>
      <c r="CEP136" s="127"/>
      <c r="CEQ136" s="127"/>
      <c r="CER136" s="127"/>
      <c r="CES136" s="127"/>
      <c r="CET136" s="127"/>
      <c r="CEU136" s="127"/>
      <c r="CEV136" s="127"/>
      <c r="CEW136" s="127"/>
      <c r="CEX136" s="127"/>
      <c r="CEY136" s="127"/>
      <c r="CEZ136" s="127"/>
      <c r="CFA136" s="127"/>
      <c r="CFB136" s="127"/>
      <c r="CFC136" s="127"/>
      <c r="CFD136" s="127"/>
      <c r="CFE136" s="127"/>
      <c r="CFF136" s="127"/>
      <c r="CFG136" s="127"/>
      <c r="CFH136" s="127"/>
      <c r="CFI136" s="127"/>
      <c r="CFJ136" s="127"/>
      <c r="CFK136" s="127"/>
      <c r="CFL136" s="127"/>
      <c r="CFM136" s="127"/>
      <c r="CFN136" s="127"/>
      <c r="CFO136" s="127"/>
      <c r="CFP136" s="127"/>
      <c r="CFQ136" s="127"/>
      <c r="CFR136" s="127"/>
      <c r="CFS136" s="127"/>
      <c r="CFT136" s="127"/>
      <c r="CFU136" s="127"/>
      <c r="CFV136" s="127"/>
      <c r="CFW136" s="127"/>
      <c r="CFX136" s="127"/>
      <c r="CFY136" s="127"/>
      <c r="CFZ136" s="127"/>
      <c r="CGA136" s="127"/>
      <c r="CGB136" s="127"/>
      <c r="CGC136" s="127"/>
      <c r="CGD136" s="127"/>
      <c r="CGE136" s="127"/>
      <c r="CGF136" s="127"/>
      <c r="CGG136" s="127"/>
      <c r="CGH136" s="127"/>
      <c r="CGI136" s="127"/>
      <c r="CGJ136" s="127"/>
      <c r="CGK136" s="127"/>
      <c r="CGL136" s="127"/>
      <c r="CGM136" s="127"/>
      <c r="CGN136" s="127"/>
      <c r="CGO136" s="127"/>
      <c r="CGP136" s="127"/>
      <c r="CGQ136" s="127"/>
      <c r="CGR136" s="127"/>
      <c r="CGS136" s="127"/>
      <c r="CGT136" s="127"/>
      <c r="CGU136" s="127"/>
      <c r="CGV136" s="127"/>
      <c r="CGW136" s="127"/>
      <c r="CGX136" s="127"/>
      <c r="CGY136" s="127"/>
      <c r="CGZ136" s="127"/>
      <c r="CHA136" s="127"/>
      <c r="CHB136" s="127"/>
      <c r="CHC136" s="127"/>
      <c r="CHD136" s="127"/>
      <c r="CHE136" s="127"/>
      <c r="CHF136" s="127"/>
      <c r="CHG136" s="127"/>
      <c r="CHH136" s="127"/>
      <c r="CHI136" s="127"/>
      <c r="CHJ136" s="127"/>
      <c r="CHK136" s="127"/>
      <c r="CHL136" s="127"/>
      <c r="CHM136" s="127"/>
      <c r="CHN136" s="127"/>
      <c r="CHO136" s="127"/>
      <c r="CHP136" s="127"/>
      <c r="CHQ136" s="127"/>
      <c r="CHR136" s="127"/>
      <c r="CHS136" s="127"/>
      <c r="CHT136" s="127"/>
      <c r="CHU136" s="127"/>
      <c r="CHV136" s="127"/>
      <c r="CHW136" s="127"/>
      <c r="CHX136" s="127"/>
      <c r="CHY136" s="127"/>
      <c r="CHZ136" s="127"/>
      <c r="CIA136" s="127"/>
      <c r="CIB136" s="127"/>
      <c r="CIC136" s="127"/>
      <c r="CID136" s="127"/>
      <c r="CIE136" s="127"/>
      <c r="CIF136" s="127"/>
      <c r="CIG136" s="127"/>
      <c r="CIH136" s="127"/>
      <c r="CII136" s="127"/>
      <c r="CIJ136" s="127"/>
      <c r="CIK136" s="127"/>
      <c r="CIL136" s="127"/>
      <c r="CIM136" s="127"/>
      <c r="CIN136" s="127"/>
      <c r="CIO136" s="127"/>
      <c r="CIP136" s="127"/>
      <c r="CIQ136" s="127"/>
      <c r="CIR136" s="127"/>
      <c r="CIS136" s="127"/>
      <c r="CIT136" s="127"/>
      <c r="CIU136" s="127"/>
      <c r="CIV136" s="127"/>
      <c r="CIW136" s="127"/>
      <c r="CIX136" s="127"/>
      <c r="CIY136" s="127"/>
      <c r="CIZ136" s="127"/>
      <c r="CJA136" s="127"/>
      <c r="CJB136" s="127"/>
      <c r="CJC136" s="127"/>
      <c r="CJD136" s="127"/>
      <c r="CJE136" s="127"/>
      <c r="CJF136" s="127"/>
      <c r="CJG136" s="127"/>
      <c r="CJH136" s="127"/>
      <c r="CJI136" s="127"/>
      <c r="CJJ136" s="127"/>
      <c r="CJK136" s="127"/>
      <c r="CJL136" s="127"/>
      <c r="CJM136" s="127"/>
      <c r="CJN136" s="127"/>
      <c r="CJO136" s="127"/>
      <c r="CJP136" s="127"/>
      <c r="CJQ136" s="127"/>
      <c r="CJR136" s="127"/>
      <c r="CJS136" s="127"/>
      <c r="CJT136" s="127"/>
      <c r="CJU136" s="127"/>
      <c r="CJV136" s="127"/>
      <c r="CJW136" s="127"/>
      <c r="CJX136" s="127"/>
      <c r="CJY136" s="127"/>
      <c r="CJZ136" s="127"/>
      <c r="CKA136" s="127"/>
      <c r="CKB136" s="127"/>
      <c r="CKC136" s="127"/>
      <c r="CKD136" s="127"/>
      <c r="CKE136" s="127"/>
      <c r="CKF136" s="127"/>
      <c r="CKG136" s="127"/>
      <c r="CKH136" s="127"/>
      <c r="CKI136" s="127"/>
      <c r="CKJ136" s="127"/>
      <c r="CKK136" s="127"/>
      <c r="CKL136" s="127"/>
      <c r="CKM136" s="127"/>
      <c r="CKN136" s="127"/>
      <c r="CKO136" s="127"/>
      <c r="CKP136" s="127"/>
      <c r="CKQ136" s="127"/>
      <c r="CKR136" s="127"/>
      <c r="CKS136" s="127"/>
      <c r="CKT136" s="127"/>
      <c r="CKU136" s="127"/>
      <c r="CKV136" s="127"/>
      <c r="CKW136" s="127"/>
      <c r="CKX136" s="127"/>
      <c r="CKY136" s="127"/>
      <c r="CKZ136" s="127"/>
      <c r="CLA136" s="127"/>
      <c r="CLB136" s="127"/>
      <c r="CLC136" s="127"/>
      <c r="CLD136" s="127"/>
      <c r="CLE136" s="127"/>
      <c r="CLF136" s="127"/>
      <c r="CLG136" s="127"/>
      <c r="CLH136" s="127"/>
      <c r="CLI136" s="127"/>
      <c r="CLJ136" s="127"/>
      <c r="CLK136" s="127"/>
      <c r="CLL136" s="127"/>
      <c r="CLM136" s="127"/>
      <c r="CLN136" s="127"/>
      <c r="CLO136" s="127"/>
      <c r="CLP136" s="127"/>
      <c r="CLQ136" s="127"/>
      <c r="CLR136" s="127"/>
      <c r="CLS136" s="127"/>
      <c r="CLT136" s="127"/>
      <c r="CLU136" s="127"/>
      <c r="CLV136" s="127"/>
      <c r="CLW136" s="127"/>
      <c r="CLX136" s="127"/>
      <c r="CLY136" s="127"/>
      <c r="CLZ136" s="127"/>
      <c r="CMA136" s="127"/>
      <c r="CMB136" s="127"/>
      <c r="CMC136" s="127"/>
      <c r="CMD136" s="127"/>
      <c r="CME136" s="127"/>
      <c r="CMF136" s="127"/>
      <c r="CMG136" s="127"/>
      <c r="CMH136" s="127"/>
      <c r="CMI136" s="127"/>
      <c r="CMJ136" s="127"/>
      <c r="CMK136" s="127"/>
      <c r="CML136" s="127"/>
      <c r="CMM136" s="127"/>
      <c r="CMN136" s="127"/>
      <c r="CMO136" s="127"/>
      <c r="CMP136" s="127"/>
      <c r="CMQ136" s="127"/>
      <c r="CMR136" s="127"/>
      <c r="CMS136" s="127"/>
      <c r="CMT136" s="127"/>
      <c r="CMU136" s="127"/>
      <c r="CMV136" s="127"/>
      <c r="CMW136" s="127"/>
      <c r="CMX136" s="127"/>
      <c r="CMY136" s="127"/>
      <c r="CMZ136" s="127"/>
      <c r="CNA136" s="127"/>
      <c r="CNB136" s="127"/>
      <c r="CNC136" s="127"/>
      <c r="CND136" s="127"/>
      <c r="CNE136" s="127"/>
      <c r="CNF136" s="127"/>
      <c r="CNG136" s="127"/>
      <c r="CNH136" s="127"/>
      <c r="CNI136" s="127"/>
      <c r="CNJ136" s="127"/>
      <c r="CNK136" s="127"/>
      <c r="CNL136" s="127"/>
      <c r="CNM136" s="127"/>
      <c r="CNN136" s="127"/>
      <c r="CNO136" s="127"/>
      <c r="CNP136" s="127"/>
      <c r="CNQ136" s="127"/>
      <c r="CNR136" s="127"/>
      <c r="CNS136" s="127"/>
      <c r="CNT136" s="127"/>
      <c r="CNU136" s="127"/>
      <c r="CNV136" s="127"/>
      <c r="CNW136" s="127"/>
      <c r="CNX136" s="127"/>
      <c r="CNY136" s="127"/>
      <c r="CNZ136" s="127"/>
      <c r="COA136" s="127"/>
      <c r="COB136" s="127"/>
      <c r="COC136" s="127"/>
      <c r="COD136" s="127"/>
      <c r="COE136" s="127"/>
      <c r="COF136" s="127"/>
      <c r="COG136" s="127"/>
      <c r="COH136" s="127"/>
      <c r="COI136" s="127"/>
      <c r="COJ136" s="127"/>
      <c r="COK136" s="127"/>
      <c r="COL136" s="127"/>
      <c r="COM136" s="127"/>
      <c r="CON136" s="127"/>
      <c r="COO136" s="127"/>
      <c r="COP136" s="127"/>
      <c r="COQ136" s="127"/>
      <c r="COR136" s="127"/>
      <c r="COS136" s="127"/>
      <c r="COT136" s="127"/>
      <c r="COU136" s="127"/>
      <c r="COV136" s="127"/>
      <c r="COW136" s="127"/>
      <c r="COX136" s="127"/>
      <c r="COY136" s="127"/>
      <c r="COZ136" s="127"/>
      <c r="CPA136" s="127"/>
      <c r="CPB136" s="127"/>
      <c r="CPC136" s="127"/>
      <c r="CPD136" s="127"/>
      <c r="CPE136" s="127"/>
      <c r="CPF136" s="127"/>
      <c r="CPG136" s="127"/>
      <c r="CPH136" s="127"/>
      <c r="CPI136" s="127"/>
      <c r="CPJ136" s="127"/>
      <c r="CPK136" s="127"/>
      <c r="CPL136" s="127"/>
      <c r="CPM136" s="127"/>
      <c r="CPN136" s="127"/>
      <c r="CPO136" s="127"/>
      <c r="CPP136" s="127"/>
      <c r="CPQ136" s="127"/>
      <c r="CPR136" s="127"/>
      <c r="CPS136" s="127"/>
      <c r="CPT136" s="127"/>
      <c r="CPU136" s="127"/>
      <c r="CPV136" s="127"/>
      <c r="CPW136" s="127"/>
      <c r="CPX136" s="127"/>
      <c r="CPY136" s="127"/>
      <c r="CPZ136" s="127"/>
      <c r="CQA136" s="127"/>
      <c r="CQB136" s="127"/>
      <c r="CQC136" s="127"/>
      <c r="CQD136" s="127"/>
      <c r="CQE136" s="127"/>
      <c r="CQF136" s="127"/>
      <c r="CQG136" s="127"/>
      <c r="CQH136" s="127"/>
      <c r="CQI136" s="127"/>
      <c r="CQJ136" s="127"/>
      <c r="CQK136" s="127"/>
      <c r="CQL136" s="127"/>
      <c r="CQM136" s="127"/>
      <c r="CQN136" s="127"/>
      <c r="CQO136" s="127"/>
      <c r="CQP136" s="127"/>
      <c r="CQQ136" s="127"/>
      <c r="CQR136" s="127"/>
      <c r="CQS136" s="127"/>
      <c r="CQT136" s="127"/>
      <c r="CQU136" s="127"/>
      <c r="CQV136" s="127"/>
      <c r="CQW136" s="127"/>
      <c r="CQX136" s="127"/>
      <c r="CQY136" s="127"/>
      <c r="CQZ136" s="127"/>
      <c r="CRA136" s="127"/>
      <c r="CRB136" s="127"/>
      <c r="CRC136" s="127"/>
      <c r="CRD136" s="127"/>
      <c r="CRE136" s="127"/>
      <c r="CRF136" s="127"/>
      <c r="CRG136" s="127"/>
      <c r="CRH136" s="127"/>
      <c r="CRI136" s="127"/>
      <c r="CRJ136" s="127"/>
      <c r="CRK136" s="127"/>
      <c r="CRL136" s="127"/>
      <c r="CRM136" s="127"/>
      <c r="CRN136" s="127"/>
      <c r="CRO136" s="127"/>
      <c r="CRP136" s="127"/>
      <c r="CRQ136" s="127"/>
      <c r="CRR136" s="127"/>
      <c r="CRS136" s="127"/>
      <c r="CRT136" s="127"/>
      <c r="CRU136" s="127"/>
      <c r="CRV136" s="127"/>
      <c r="CRW136" s="127"/>
      <c r="CRX136" s="127"/>
      <c r="CRY136" s="127"/>
      <c r="CRZ136" s="127"/>
      <c r="CSA136" s="127"/>
      <c r="CSB136" s="127"/>
      <c r="CSC136" s="127"/>
      <c r="CSD136" s="127"/>
      <c r="CSE136" s="127"/>
      <c r="CSF136" s="127"/>
      <c r="CSG136" s="127"/>
      <c r="CSH136" s="127"/>
      <c r="CSI136" s="127"/>
      <c r="CSJ136" s="127"/>
      <c r="CSK136" s="127"/>
      <c r="CSL136" s="127"/>
      <c r="CSM136" s="127"/>
      <c r="CSN136" s="127"/>
      <c r="CSO136" s="127"/>
      <c r="CSP136" s="127"/>
      <c r="CSQ136" s="127"/>
      <c r="CSR136" s="127"/>
      <c r="CSS136" s="127"/>
      <c r="CST136" s="127"/>
      <c r="CSU136" s="127"/>
      <c r="CSV136" s="127"/>
      <c r="CSW136" s="127"/>
      <c r="CSX136" s="127"/>
      <c r="CSY136" s="127"/>
      <c r="CSZ136" s="127"/>
      <c r="CTA136" s="127"/>
      <c r="CTB136" s="127"/>
      <c r="CTC136" s="127"/>
      <c r="CTD136" s="127"/>
      <c r="CTE136" s="127"/>
      <c r="CTF136" s="127"/>
      <c r="CTG136" s="127"/>
      <c r="CTH136" s="127"/>
      <c r="CTI136" s="127"/>
      <c r="CTJ136" s="127"/>
      <c r="CTK136" s="127"/>
      <c r="CTL136" s="127"/>
      <c r="CTM136" s="127"/>
      <c r="CTN136" s="127"/>
      <c r="CTO136" s="127"/>
      <c r="CTP136" s="127"/>
      <c r="CTQ136" s="127"/>
      <c r="CTR136" s="127"/>
      <c r="CTS136" s="127"/>
      <c r="CTT136" s="127"/>
      <c r="CTU136" s="127"/>
      <c r="CTV136" s="127"/>
      <c r="CTW136" s="127"/>
      <c r="CTX136" s="127"/>
      <c r="CTY136" s="127"/>
      <c r="CTZ136" s="127"/>
      <c r="CUA136" s="127"/>
      <c r="CUB136" s="127"/>
      <c r="CUC136" s="127"/>
      <c r="CUD136" s="127"/>
      <c r="CUE136" s="127"/>
      <c r="CUF136" s="127"/>
      <c r="CUG136" s="127"/>
      <c r="CUH136" s="127"/>
      <c r="CUI136" s="127"/>
      <c r="CUJ136" s="127"/>
      <c r="CUK136" s="127"/>
      <c r="CUL136" s="127"/>
      <c r="CUM136" s="127"/>
      <c r="CUN136" s="127"/>
      <c r="CUO136" s="127"/>
      <c r="CUP136" s="127"/>
      <c r="CUQ136" s="127"/>
      <c r="CUR136" s="127"/>
      <c r="CUS136" s="127"/>
      <c r="CUT136" s="127"/>
      <c r="CUU136" s="127"/>
      <c r="CUV136" s="127"/>
      <c r="CUW136" s="127"/>
      <c r="CUX136" s="127"/>
      <c r="CUY136" s="127"/>
      <c r="CUZ136" s="127"/>
      <c r="CVA136" s="127"/>
      <c r="CVB136" s="127"/>
      <c r="CVC136" s="127"/>
      <c r="CVD136" s="127"/>
      <c r="CVE136" s="127"/>
      <c r="CVF136" s="127"/>
      <c r="CVG136" s="127"/>
      <c r="CVH136" s="127"/>
      <c r="CVI136" s="127"/>
      <c r="CVJ136" s="127"/>
      <c r="CVK136" s="127"/>
      <c r="CVL136" s="127"/>
      <c r="CVM136" s="127"/>
      <c r="CVN136" s="127"/>
      <c r="CVO136" s="127"/>
      <c r="CVP136" s="127"/>
      <c r="CVQ136" s="127"/>
      <c r="CVR136" s="127"/>
      <c r="CVS136" s="127"/>
      <c r="CVT136" s="127"/>
      <c r="CVU136" s="127"/>
      <c r="CVV136" s="127"/>
      <c r="CVW136" s="127"/>
      <c r="CVX136" s="127"/>
      <c r="CVY136" s="127"/>
      <c r="CVZ136" s="127"/>
      <c r="CWA136" s="127"/>
      <c r="CWB136" s="127"/>
      <c r="CWC136" s="127"/>
      <c r="CWD136" s="127"/>
      <c r="CWE136" s="127"/>
      <c r="CWF136" s="127"/>
      <c r="CWG136" s="127"/>
      <c r="CWH136" s="127"/>
      <c r="CWI136" s="127"/>
      <c r="CWJ136" s="127"/>
      <c r="CWK136" s="127"/>
      <c r="CWL136" s="127"/>
      <c r="CWM136" s="127"/>
      <c r="CWN136" s="127"/>
      <c r="CWO136" s="127"/>
      <c r="CWP136" s="127"/>
      <c r="CWQ136" s="127"/>
      <c r="CWR136" s="127"/>
      <c r="CWS136" s="127"/>
      <c r="CWT136" s="127"/>
      <c r="CWU136" s="127"/>
      <c r="CWV136" s="127"/>
      <c r="CWW136" s="127"/>
      <c r="CWX136" s="127"/>
      <c r="CWY136" s="127"/>
      <c r="CWZ136" s="127"/>
      <c r="CXA136" s="127"/>
      <c r="CXB136" s="127"/>
      <c r="CXC136" s="127"/>
      <c r="CXD136" s="127"/>
      <c r="CXE136" s="127"/>
      <c r="CXF136" s="127"/>
      <c r="CXG136" s="127"/>
      <c r="CXH136" s="127"/>
      <c r="CXI136" s="127"/>
      <c r="CXJ136" s="127"/>
      <c r="CXK136" s="127"/>
      <c r="CXL136" s="127"/>
      <c r="CXM136" s="127"/>
      <c r="CXN136" s="127"/>
      <c r="CXO136" s="127"/>
      <c r="CXP136" s="127"/>
      <c r="CXQ136" s="127"/>
      <c r="CXR136" s="127"/>
      <c r="CXS136" s="127"/>
      <c r="CXT136" s="127"/>
      <c r="CXU136" s="127"/>
      <c r="CXV136" s="127"/>
      <c r="CXW136" s="127"/>
      <c r="CXX136" s="127"/>
      <c r="CXY136" s="127"/>
      <c r="CXZ136" s="127"/>
      <c r="CYA136" s="127"/>
      <c r="CYB136" s="127"/>
      <c r="CYC136" s="127"/>
      <c r="CYD136" s="127"/>
      <c r="CYE136" s="127"/>
      <c r="CYF136" s="127"/>
      <c r="CYG136" s="127"/>
      <c r="CYH136" s="127"/>
      <c r="CYI136" s="127"/>
      <c r="CYJ136" s="127"/>
      <c r="CYK136" s="127"/>
      <c r="CYL136" s="127"/>
      <c r="CYM136" s="127"/>
      <c r="CYN136" s="127"/>
      <c r="CYO136" s="127"/>
      <c r="CYP136" s="127"/>
      <c r="CYQ136" s="127"/>
      <c r="CYR136" s="127"/>
      <c r="CYS136" s="127"/>
      <c r="CYT136" s="127"/>
      <c r="CYU136" s="127"/>
      <c r="CYV136" s="127"/>
      <c r="CYW136" s="127"/>
      <c r="CYX136" s="127"/>
      <c r="CYY136" s="127"/>
      <c r="CYZ136" s="127"/>
      <c r="CZA136" s="127"/>
      <c r="CZB136" s="127"/>
      <c r="CZC136" s="127"/>
      <c r="CZD136" s="127"/>
      <c r="CZE136" s="127"/>
      <c r="CZF136" s="127"/>
      <c r="CZG136" s="127"/>
      <c r="CZH136" s="127"/>
      <c r="CZI136" s="127"/>
      <c r="CZJ136" s="127"/>
      <c r="CZK136" s="127"/>
      <c r="CZL136" s="127"/>
      <c r="CZM136" s="127"/>
      <c r="CZN136" s="127"/>
      <c r="CZO136" s="127"/>
      <c r="CZP136" s="127"/>
      <c r="CZQ136" s="127"/>
      <c r="CZR136" s="127"/>
      <c r="CZS136" s="127"/>
      <c r="CZT136" s="127"/>
      <c r="CZU136" s="127"/>
      <c r="CZV136" s="127"/>
      <c r="CZW136" s="127"/>
      <c r="CZX136" s="127"/>
      <c r="CZY136" s="127"/>
      <c r="CZZ136" s="127"/>
      <c r="DAA136" s="127"/>
      <c r="DAB136" s="127"/>
      <c r="DAC136" s="127"/>
      <c r="DAD136" s="127"/>
      <c r="DAE136" s="127"/>
      <c r="DAF136" s="127"/>
      <c r="DAG136" s="127"/>
      <c r="DAH136" s="127"/>
      <c r="DAI136" s="127"/>
      <c r="DAJ136" s="127"/>
      <c r="DAK136" s="127"/>
      <c r="DAL136" s="127"/>
      <c r="DAM136" s="127"/>
      <c r="DAN136" s="127"/>
      <c r="DAO136" s="127"/>
      <c r="DAP136" s="127"/>
      <c r="DAQ136" s="127"/>
      <c r="DAR136" s="127"/>
      <c r="DAS136" s="127"/>
      <c r="DAT136" s="127"/>
      <c r="DAU136" s="127"/>
      <c r="DAV136" s="127"/>
      <c r="DAW136" s="127"/>
      <c r="DAX136" s="127"/>
      <c r="DAY136" s="127"/>
      <c r="DAZ136" s="127"/>
      <c r="DBA136" s="127"/>
      <c r="DBB136" s="127"/>
      <c r="DBC136" s="127"/>
      <c r="DBD136" s="127"/>
      <c r="DBE136" s="127"/>
      <c r="DBF136" s="127"/>
      <c r="DBG136" s="127"/>
      <c r="DBH136" s="127"/>
      <c r="DBI136" s="127"/>
      <c r="DBJ136" s="127"/>
      <c r="DBK136" s="127"/>
      <c r="DBL136" s="127"/>
      <c r="DBM136" s="127"/>
      <c r="DBN136" s="127"/>
      <c r="DBO136" s="127"/>
      <c r="DBP136" s="127"/>
      <c r="DBQ136" s="127"/>
      <c r="DBR136" s="127"/>
      <c r="DBS136" s="127"/>
      <c r="DBT136" s="127"/>
      <c r="DBU136" s="127"/>
      <c r="DBV136" s="127"/>
      <c r="DBW136" s="127"/>
      <c r="DBX136" s="127"/>
      <c r="DBY136" s="127"/>
      <c r="DBZ136" s="127"/>
      <c r="DCA136" s="127"/>
      <c r="DCB136" s="127"/>
      <c r="DCC136" s="127"/>
      <c r="DCD136" s="127"/>
      <c r="DCE136" s="127"/>
      <c r="DCF136" s="127"/>
      <c r="DCG136" s="127"/>
      <c r="DCH136" s="127"/>
      <c r="DCI136" s="127"/>
      <c r="DCJ136" s="127"/>
      <c r="DCK136" s="127"/>
      <c r="DCL136" s="127"/>
      <c r="DCM136" s="127"/>
      <c r="DCN136" s="127"/>
      <c r="DCO136" s="127"/>
      <c r="DCP136" s="127"/>
      <c r="DCQ136" s="127"/>
      <c r="DCR136" s="127"/>
      <c r="DCS136" s="127"/>
      <c r="DCT136" s="127"/>
      <c r="DCU136" s="127"/>
      <c r="DCV136" s="127"/>
      <c r="DCW136" s="127"/>
      <c r="DCX136" s="127"/>
      <c r="DCY136" s="127"/>
      <c r="DCZ136" s="127"/>
      <c r="DDA136" s="127"/>
      <c r="DDB136" s="127"/>
      <c r="DDC136" s="127"/>
      <c r="DDD136" s="127"/>
      <c r="DDE136" s="127"/>
      <c r="DDF136" s="127"/>
      <c r="DDG136" s="127"/>
      <c r="DDH136" s="127"/>
      <c r="DDI136" s="127"/>
      <c r="DDJ136" s="127"/>
      <c r="DDK136" s="127"/>
      <c r="DDL136" s="127"/>
      <c r="DDM136" s="127"/>
      <c r="DDN136" s="127"/>
      <c r="DDO136" s="127"/>
      <c r="DDP136" s="127"/>
      <c r="DDQ136" s="127"/>
      <c r="DDR136" s="127"/>
      <c r="DDS136" s="127"/>
      <c r="DDT136" s="127"/>
      <c r="DDU136" s="127"/>
      <c r="DDV136" s="127"/>
      <c r="DDW136" s="127"/>
      <c r="DDX136" s="127"/>
      <c r="DDY136" s="127"/>
      <c r="DDZ136" s="127"/>
      <c r="DEA136" s="127"/>
      <c r="DEB136" s="127"/>
      <c r="DEC136" s="127"/>
      <c r="DED136" s="127"/>
      <c r="DEE136" s="127"/>
      <c r="DEF136" s="127"/>
      <c r="DEG136" s="127"/>
      <c r="DEH136" s="127"/>
      <c r="DEI136" s="127"/>
      <c r="DEJ136" s="127"/>
      <c r="DEK136" s="127"/>
      <c r="DEL136" s="127"/>
      <c r="DEM136" s="127"/>
      <c r="DEN136" s="127"/>
      <c r="DEO136" s="127"/>
      <c r="DEP136" s="127"/>
      <c r="DEQ136" s="127"/>
      <c r="DER136" s="127"/>
      <c r="DES136" s="127"/>
      <c r="DET136" s="127"/>
      <c r="DEU136" s="127"/>
      <c r="DEV136" s="127"/>
      <c r="DEW136" s="127"/>
      <c r="DEX136" s="127"/>
      <c r="DEY136" s="127"/>
      <c r="DEZ136" s="127"/>
      <c r="DFA136" s="127"/>
      <c r="DFB136" s="127"/>
      <c r="DFC136" s="127"/>
      <c r="DFD136" s="127"/>
      <c r="DFE136" s="127"/>
      <c r="DFF136" s="127"/>
      <c r="DFG136" s="127"/>
      <c r="DFH136" s="127"/>
      <c r="DFI136" s="127"/>
      <c r="DFJ136" s="127"/>
      <c r="DFK136" s="127"/>
      <c r="DFL136" s="127"/>
      <c r="DFM136" s="127"/>
      <c r="DFN136" s="127"/>
      <c r="DFO136" s="127"/>
      <c r="DFP136" s="127"/>
      <c r="DFQ136" s="127"/>
      <c r="DFR136" s="127"/>
      <c r="DFS136" s="127"/>
      <c r="DFT136" s="127"/>
      <c r="DFU136" s="127"/>
      <c r="DFV136" s="127"/>
      <c r="DFW136" s="127"/>
      <c r="DFX136" s="127"/>
      <c r="DFY136" s="127"/>
      <c r="DFZ136" s="127"/>
      <c r="DGA136" s="127"/>
      <c r="DGB136" s="127"/>
      <c r="DGC136" s="127"/>
      <c r="DGD136" s="127"/>
      <c r="DGE136" s="127"/>
      <c r="DGF136" s="127"/>
      <c r="DGG136" s="127"/>
      <c r="DGH136" s="127"/>
      <c r="DGI136" s="127"/>
      <c r="DGJ136" s="127"/>
      <c r="DGK136" s="127"/>
      <c r="DGL136" s="127"/>
      <c r="DGM136" s="127"/>
      <c r="DGN136" s="127"/>
      <c r="DGO136" s="127"/>
      <c r="DGP136" s="127"/>
      <c r="DGQ136" s="127"/>
      <c r="DGR136" s="127"/>
      <c r="DGS136" s="127"/>
      <c r="DGT136" s="127"/>
      <c r="DGU136" s="127"/>
      <c r="DGV136" s="127"/>
      <c r="DGW136" s="127"/>
      <c r="DGX136" s="127"/>
      <c r="DGY136" s="127"/>
      <c r="DGZ136" s="127"/>
      <c r="DHA136" s="127"/>
      <c r="DHB136" s="127"/>
      <c r="DHC136" s="127"/>
      <c r="DHD136" s="127"/>
      <c r="DHE136" s="127"/>
      <c r="DHF136" s="127"/>
      <c r="DHG136" s="127"/>
      <c r="DHH136" s="127"/>
      <c r="DHI136" s="127"/>
      <c r="DHJ136" s="127"/>
      <c r="DHK136" s="127"/>
      <c r="DHL136" s="127"/>
      <c r="DHM136" s="127"/>
      <c r="DHN136" s="127"/>
      <c r="DHO136" s="127"/>
      <c r="DHP136" s="127"/>
      <c r="DHQ136" s="127"/>
      <c r="DHR136" s="127"/>
      <c r="DHS136" s="127"/>
      <c r="DHT136" s="127"/>
      <c r="DHU136" s="127"/>
      <c r="DHV136" s="127"/>
      <c r="DHW136" s="127"/>
      <c r="DHX136" s="127"/>
      <c r="DHY136" s="127"/>
      <c r="DHZ136" s="127"/>
      <c r="DIA136" s="127"/>
      <c r="DIB136" s="127"/>
      <c r="DIC136" s="127"/>
      <c r="DID136" s="127"/>
      <c r="DIE136" s="127"/>
      <c r="DIF136" s="127"/>
      <c r="DIG136" s="127"/>
      <c r="DIH136" s="127"/>
      <c r="DII136" s="127"/>
      <c r="DIJ136" s="127"/>
      <c r="DIK136" s="127"/>
      <c r="DIL136" s="127"/>
      <c r="DIM136" s="127"/>
      <c r="DIN136" s="127"/>
      <c r="DIO136" s="127"/>
      <c r="DIP136" s="127"/>
      <c r="DIQ136" s="127"/>
      <c r="DIR136" s="127"/>
      <c r="DIS136" s="127"/>
      <c r="DIT136" s="127"/>
      <c r="DIU136" s="127"/>
      <c r="DIV136" s="127"/>
      <c r="DIW136" s="127"/>
      <c r="DIX136" s="127"/>
      <c r="DIY136" s="127"/>
      <c r="DIZ136" s="127"/>
      <c r="DJA136" s="127"/>
      <c r="DJB136" s="127"/>
      <c r="DJC136" s="127"/>
      <c r="DJD136" s="127"/>
      <c r="DJE136" s="127"/>
      <c r="DJF136" s="127"/>
      <c r="DJG136" s="127"/>
      <c r="DJH136" s="127"/>
      <c r="DJI136" s="127"/>
      <c r="DJJ136" s="127"/>
      <c r="DJK136" s="127"/>
      <c r="DJL136" s="127"/>
      <c r="DJM136" s="127"/>
      <c r="DJN136" s="127"/>
      <c r="DJO136" s="127"/>
      <c r="DJP136" s="127"/>
      <c r="DJQ136" s="127"/>
      <c r="DJR136" s="127"/>
      <c r="DJS136" s="127"/>
      <c r="DJT136" s="127"/>
      <c r="DJU136" s="127"/>
      <c r="DJV136" s="127"/>
      <c r="DJW136" s="127"/>
      <c r="DJX136" s="127"/>
      <c r="DJY136" s="127"/>
      <c r="DJZ136" s="127"/>
      <c r="DKA136" s="127"/>
      <c r="DKB136" s="127"/>
      <c r="DKC136" s="127"/>
      <c r="DKD136" s="127"/>
      <c r="DKE136" s="127"/>
      <c r="DKF136" s="127"/>
      <c r="DKG136" s="127"/>
      <c r="DKH136" s="127"/>
      <c r="DKI136" s="127"/>
      <c r="DKJ136" s="127"/>
      <c r="DKK136" s="127"/>
      <c r="DKL136" s="127"/>
      <c r="DKM136" s="127"/>
      <c r="DKN136" s="127"/>
      <c r="DKO136" s="127"/>
      <c r="DKP136" s="127"/>
      <c r="DKQ136" s="127"/>
      <c r="DKR136" s="127"/>
      <c r="DKS136" s="127"/>
      <c r="DKT136" s="127"/>
      <c r="DKU136" s="127"/>
      <c r="DKV136" s="127"/>
      <c r="DKW136" s="127"/>
      <c r="DKX136" s="127"/>
      <c r="DKY136" s="127"/>
      <c r="DKZ136" s="127"/>
      <c r="DLA136" s="127"/>
      <c r="DLB136" s="127"/>
      <c r="DLC136" s="127"/>
      <c r="DLD136" s="127"/>
      <c r="DLE136" s="127"/>
      <c r="DLF136" s="127"/>
      <c r="DLG136" s="127"/>
      <c r="DLH136" s="127"/>
      <c r="DLI136" s="127"/>
      <c r="DLJ136" s="127"/>
      <c r="DLK136" s="127"/>
      <c r="DLL136" s="127"/>
      <c r="DLM136" s="127"/>
      <c r="DLN136" s="127"/>
      <c r="DLO136" s="127"/>
      <c r="DLP136" s="127"/>
      <c r="DLQ136" s="127"/>
      <c r="DLR136" s="127"/>
      <c r="DLS136" s="127"/>
      <c r="DLT136" s="127"/>
      <c r="DLU136" s="127"/>
      <c r="DLV136" s="127"/>
      <c r="DLW136" s="127"/>
      <c r="DLX136" s="127"/>
      <c r="DLY136" s="127"/>
      <c r="DLZ136" s="127"/>
      <c r="DMA136" s="127"/>
      <c r="DMB136" s="127"/>
      <c r="DMC136" s="127"/>
      <c r="DMD136" s="127"/>
      <c r="DME136" s="127"/>
      <c r="DMF136" s="127"/>
      <c r="DMG136" s="127"/>
      <c r="DMH136" s="127"/>
      <c r="DMI136" s="127"/>
      <c r="DMJ136" s="127"/>
      <c r="DMK136" s="127"/>
      <c r="DML136" s="127"/>
      <c r="DMM136" s="127"/>
      <c r="DMN136" s="127"/>
      <c r="DMO136" s="127"/>
      <c r="DMP136" s="127"/>
      <c r="DMQ136" s="127"/>
      <c r="DMR136" s="127"/>
      <c r="DMS136" s="127"/>
      <c r="DMT136" s="127"/>
      <c r="DMU136" s="127"/>
      <c r="DMV136" s="127"/>
      <c r="DMW136" s="127"/>
      <c r="DMX136" s="127"/>
      <c r="DMY136" s="127"/>
      <c r="DMZ136" s="127"/>
      <c r="DNA136" s="127"/>
      <c r="DNB136" s="127"/>
      <c r="DNC136" s="127"/>
      <c r="DND136" s="127"/>
      <c r="DNE136" s="127"/>
      <c r="DNF136" s="127"/>
      <c r="DNG136" s="127"/>
      <c r="DNH136" s="127"/>
      <c r="DNI136" s="127"/>
      <c r="DNJ136" s="127"/>
      <c r="DNK136" s="127"/>
      <c r="DNL136" s="127"/>
      <c r="DNM136" s="127"/>
      <c r="DNN136" s="127"/>
      <c r="DNO136" s="127"/>
      <c r="DNP136" s="127"/>
      <c r="DNQ136" s="127"/>
      <c r="DNR136" s="127"/>
      <c r="DNS136" s="127"/>
      <c r="DNT136" s="127"/>
      <c r="DNU136" s="127"/>
      <c r="DNV136" s="127"/>
      <c r="DNW136" s="127"/>
      <c r="DNX136" s="127"/>
      <c r="DNY136" s="127"/>
      <c r="DNZ136" s="127"/>
      <c r="DOA136" s="127"/>
      <c r="DOB136" s="127"/>
      <c r="DOC136" s="127"/>
      <c r="DOD136" s="127"/>
      <c r="DOE136" s="127"/>
      <c r="DOF136" s="127"/>
      <c r="DOG136" s="127"/>
      <c r="DOH136" s="127"/>
      <c r="DOI136" s="127"/>
      <c r="DOJ136" s="127"/>
      <c r="DOK136" s="127"/>
      <c r="DOL136" s="127"/>
      <c r="DOM136" s="127"/>
      <c r="DON136" s="127"/>
      <c r="DOO136" s="127"/>
      <c r="DOP136" s="127"/>
      <c r="DOQ136" s="127"/>
      <c r="DOR136" s="127"/>
      <c r="DOS136" s="127"/>
      <c r="DOT136" s="127"/>
      <c r="DOU136" s="127"/>
      <c r="DOV136" s="127"/>
      <c r="DOW136" s="127"/>
      <c r="DOX136" s="127"/>
      <c r="DOY136" s="127"/>
      <c r="DOZ136" s="127"/>
      <c r="DPA136" s="127"/>
      <c r="DPB136" s="127"/>
      <c r="DPC136" s="127"/>
      <c r="DPD136" s="127"/>
      <c r="DPE136" s="127"/>
      <c r="DPF136" s="127"/>
      <c r="DPG136" s="127"/>
      <c r="DPH136" s="127"/>
      <c r="DPI136" s="127"/>
      <c r="DPJ136" s="127"/>
      <c r="DPK136" s="127"/>
      <c r="DPL136" s="127"/>
      <c r="DPM136" s="127"/>
      <c r="DPN136" s="127"/>
      <c r="DPO136" s="127"/>
      <c r="DPP136" s="127"/>
      <c r="DPQ136" s="127"/>
      <c r="DPR136" s="127"/>
      <c r="DPS136" s="127"/>
      <c r="DPT136" s="127"/>
      <c r="DPU136" s="127"/>
      <c r="DPV136" s="127"/>
      <c r="DPW136" s="127"/>
      <c r="DPX136" s="127"/>
      <c r="DPY136" s="127"/>
      <c r="DPZ136" s="127"/>
      <c r="DQA136" s="127"/>
      <c r="DQB136" s="127"/>
      <c r="DQC136" s="127"/>
      <c r="DQD136" s="127"/>
      <c r="DQE136" s="127"/>
      <c r="DQF136" s="127"/>
      <c r="DQG136" s="127"/>
      <c r="DQH136" s="127"/>
      <c r="DQI136" s="127"/>
      <c r="DQJ136" s="127"/>
      <c r="DQK136" s="127"/>
      <c r="DQL136" s="127"/>
      <c r="DQM136" s="127"/>
      <c r="DQN136" s="127"/>
      <c r="DQO136" s="127"/>
      <c r="DQP136" s="127"/>
      <c r="DQQ136" s="127"/>
      <c r="DQR136" s="127"/>
      <c r="DQS136" s="127"/>
      <c r="DQT136" s="127"/>
      <c r="DQU136" s="127"/>
      <c r="DQV136" s="127"/>
      <c r="DQW136" s="127"/>
      <c r="DQX136" s="127"/>
      <c r="DQY136" s="127"/>
      <c r="DQZ136" s="127"/>
      <c r="DRA136" s="127"/>
      <c r="DRB136" s="127"/>
      <c r="DRC136" s="127"/>
      <c r="DRD136" s="127"/>
      <c r="DRE136" s="127"/>
      <c r="DRF136" s="127"/>
      <c r="DRG136" s="127"/>
      <c r="DRH136" s="127"/>
      <c r="DRI136" s="127"/>
      <c r="DRJ136" s="127"/>
      <c r="DRK136" s="127"/>
      <c r="DRL136" s="127"/>
      <c r="DRM136" s="127"/>
      <c r="DRN136" s="127"/>
      <c r="DRO136" s="127"/>
      <c r="DRP136" s="127"/>
      <c r="DRQ136" s="127"/>
      <c r="DRR136" s="127"/>
      <c r="DRS136" s="127"/>
      <c r="DRT136" s="127"/>
      <c r="DRU136" s="127"/>
      <c r="DRV136" s="127"/>
      <c r="DRW136" s="127"/>
      <c r="DRX136" s="127"/>
      <c r="DRY136" s="127"/>
      <c r="DRZ136" s="127"/>
      <c r="DSA136" s="127"/>
      <c r="DSB136" s="127"/>
      <c r="DSC136" s="127"/>
      <c r="DSD136" s="127"/>
      <c r="DSE136" s="127"/>
      <c r="DSF136" s="127"/>
      <c r="DSG136" s="127"/>
      <c r="DSH136" s="127"/>
      <c r="DSI136" s="127"/>
      <c r="DSJ136" s="127"/>
      <c r="DSK136" s="127"/>
      <c r="DSL136" s="127"/>
      <c r="DSM136" s="127"/>
      <c r="DSN136" s="127"/>
      <c r="DSO136" s="127"/>
      <c r="DSP136" s="127"/>
      <c r="DSQ136" s="127"/>
      <c r="DSR136" s="127"/>
      <c r="DSS136" s="127"/>
      <c r="DST136" s="127"/>
      <c r="DSU136" s="127"/>
      <c r="DSV136" s="127"/>
      <c r="DSW136" s="127"/>
      <c r="DSX136" s="127"/>
      <c r="DSY136" s="127"/>
      <c r="DSZ136" s="127"/>
      <c r="DTA136" s="127"/>
      <c r="DTB136" s="127"/>
      <c r="DTC136" s="127"/>
      <c r="DTD136" s="127"/>
      <c r="DTE136" s="127"/>
      <c r="DTF136" s="127"/>
      <c r="DTG136" s="127"/>
      <c r="DTH136" s="127"/>
      <c r="DTI136" s="127"/>
      <c r="DTJ136" s="127"/>
      <c r="DTK136" s="127"/>
      <c r="DTL136" s="127"/>
      <c r="DTM136" s="127"/>
      <c r="DTN136" s="127"/>
      <c r="DTO136" s="127"/>
      <c r="DTP136" s="127"/>
      <c r="DTQ136" s="127"/>
      <c r="DTR136" s="127"/>
      <c r="DTS136" s="127"/>
      <c r="DTT136" s="127"/>
      <c r="DTU136" s="127"/>
      <c r="DTV136" s="127"/>
      <c r="DTW136" s="127"/>
      <c r="DTX136" s="127"/>
      <c r="DTY136" s="127"/>
      <c r="DTZ136" s="127"/>
      <c r="DUA136" s="127"/>
      <c r="DUB136" s="127"/>
      <c r="DUC136" s="127"/>
      <c r="DUD136" s="127"/>
      <c r="DUE136" s="127"/>
      <c r="DUF136" s="127"/>
      <c r="DUG136" s="127"/>
      <c r="DUH136" s="127"/>
      <c r="DUI136" s="127"/>
      <c r="DUJ136" s="127"/>
      <c r="DUK136" s="127"/>
      <c r="DUL136" s="127"/>
      <c r="DUM136" s="127"/>
      <c r="DUN136" s="127"/>
      <c r="DUO136" s="127"/>
      <c r="DUP136" s="127"/>
      <c r="DUQ136" s="127"/>
      <c r="DUR136" s="127"/>
      <c r="DUS136" s="127"/>
      <c r="DUT136" s="127"/>
      <c r="DUU136" s="127"/>
      <c r="DUV136" s="127"/>
      <c r="DUW136" s="127"/>
      <c r="DUX136" s="127"/>
      <c r="DUY136" s="127"/>
      <c r="DUZ136" s="127"/>
      <c r="DVA136" s="127"/>
      <c r="DVB136" s="127"/>
      <c r="DVC136" s="127"/>
      <c r="DVD136" s="127"/>
      <c r="DVE136" s="127"/>
      <c r="DVF136" s="127"/>
      <c r="DVG136" s="127"/>
      <c r="DVH136" s="127"/>
      <c r="DVI136" s="127"/>
      <c r="DVJ136" s="127"/>
      <c r="DVK136" s="127"/>
      <c r="DVL136" s="127"/>
      <c r="DVM136" s="127"/>
      <c r="DVN136" s="127"/>
      <c r="DVO136" s="127"/>
      <c r="DVP136" s="127"/>
      <c r="DVQ136" s="127"/>
      <c r="DVR136" s="127"/>
      <c r="DVS136" s="127"/>
      <c r="DVT136" s="127"/>
      <c r="DVU136" s="127"/>
      <c r="DVV136" s="127"/>
      <c r="DVW136" s="127"/>
      <c r="DVX136" s="127"/>
      <c r="DVY136" s="127"/>
      <c r="DVZ136" s="127"/>
      <c r="DWA136" s="127"/>
      <c r="DWB136" s="127"/>
      <c r="DWC136" s="127"/>
      <c r="DWD136" s="127"/>
      <c r="DWE136" s="127"/>
      <c r="DWF136" s="127"/>
      <c r="DWG136" s="127"/>
      <c r="DWH136" s="127"/>
      <c r="DWI136" s="127"/>
      <c r="DWJ136" s="127"/>
      <c r="DWK136" s="127"/>
      <c r="DWL136" s="127"/>
      <c r="DWM136" s="127"/>
      <c r="DWN136" s="127"/>
      <c r="DWO136" s="127"/>
      <c r="DWP136" s="127"/>
      <c r="DWQ136" s="127"/>
      <c r="DWR136" s="127"/>
      <c r="DWS136" s="127"/>
      <c r="DWT136" s="127"/>
      <c r="DWU136" s="127"/>
      <c r="DWV136" s="127"/>
      <c r="DWW136" s="127"/>
      <c r="DWX136" s="127"/>
      <c r="DWY136" s="127"/>
      <c r="DWZ136" s="127"/>
      <c r="DXA136" s="127"/>
      <c r="DXB136" s="127"/>
      <c r="DXC136" s="127"/>
      <c r="DXD136" s="127"/>
      <c r="DXE136" s="127"/>
      <c r="DXF136" s="127"/>
      <c r="DXG136" s="127"/>
      <c r="DXH136" s="127"/>
      <c r="DXI136" s="127"/>
      <c r="DXJ136" s="127"/>
      <c r="DXK136" s="127"/>
      <c r="DXL136" s="127"/>
      <c r="DXM136" s="127"/>
      <c r="DXN136" s="127"/>
      <c r="DXO136" s="127"/>
      <c r="DXP136" s="127"/>
      <c r="DXQ136" s="127"/>
      <c r="DXR136" s="127"/>
      <c r="DXS136" s="127"/>
      <c r="DXT136" s="127"/>
      <c r="DXU136" s="127"/>
      <c r="DXV136" s="127"/>
      <c r="DXW136" s="127"/>
      <c r="DXX136" s="127"/>
      <c r="DXY136" s="127"/>
      <c r="DXZ136" s="127"/>
      <c r="DYA136" s="127"/>
      <c r="DYB136" s="127"/>
      <c r="DYC136" s="127"/>
      <c r="DYD136" s="127"/>
      <c r="DYE136" s="127"/>
      <c r="DYF136" s="127"/>
      <c r="DYG136" s="127"/>
      <c r="DYH136" s="127"/>
      <c r="DYI136" s="127"/>
      <c r="DYJ136" s="127"/>
      <c r="DYK136" s="127"/>
      <c r="DYL136" s="127"/>
      <c r="DYM136" s="127"/>
      <c r="DYN136" s="127"/>
      <c r="DYO136" s="127"/>
      <c r="DYP136" s="127"/>
      <c r="DYQ136" s="127"/>
      <c r="DYR136" s="127"/>
      <c r="DYS136" s="127"/>
      <c r="DYT136" s="127"/>
      <c r="DYU136" s="127"/>
      <c r="DYV136" s="127"/>
      <c r="DYW136" s="127"/>
      <c r="DYX136" s="127"/>
      <c r="DYY136" s="127"/>
      <c r="DYZ136" s="127"/>
      <c r="DZA136" s="127"/>
      <c r="DZB136" s="127"/>
      <c r="DZC136" s="127"/>
      <c r="DZD136" s="127"/>
      <c r="DZE136" s="127"/>
      <c r="DZF136" s="127"/>
      <c r="DZG136" s="127"/>
      <c r="DZH136" s="127"/>
      <c r="DZI136" s="127"/>
      <c r="DZJ136" s="127"/>
      <c r="DZK136" s="127"/>
      <c r="DZL136" s="127"/>
      <c r="DZM136" s="127"/>
      <c r="DZN136" s="127"/>
      <c r="DZO136" s="127"/>
      <c r="DZP136" s="127"/>
      <c r="DZQ136" s="127"/>
      <c r="DZR136" s="127"/>
      <c r="DZS136" s="127"/>
      <c r="DZT136" s="127"/>
      <c r="DZU136" s="127"/>
      <c r="DZV136" s="127"/>
      <c r="DZW136" s="127"/>
      <c r="DZX136" s="127"/>
      <c r="DZY136" s="127"/>
      <c r="DZZ136" s="127"/>
      <c r="EAA136" s="127"/>
      <c r="EAB136" s="127"/>
      <c r="EAC136" s="127"/>
      <c r="EAD136" s="127"/>
      <c r="EAE136" s="127"/>
      <c r="EAF136" s="127"/>
      <c r="EAG136" s="127"/>
      <c r="EAH136" s="127"/>
      <c r="EAI136" s="127"/>
      <c r="EAJ136" s="127"/>
      <c r="EAK136" s="127"/>
      <c r="EAL136" s="127"/>
      <c r="EAM136" s="127"/>
      <c r="EAN136" s="127"/>
      <c r="EAO136" s="127"/>
      <c r="EAP136" s="127"/>
      <c r="EAQ136" s="127"/>
      <c r="EAR136" s="127"/>
      <c r="EAS136" s="127"/>
      <c r="EAT136" s="127"/>
      <c r="EAU136" s="127"/>
      <c r="EAV136" s="127"/>
      <c r="EAW136" s="127"/>
      <c r="EAX136" s="127"/>
      <c r="EAY136" s="127"/>
      <c r="EAZ136" s="127"/>
      <c r="EBA136" s="127"/>
      <c r="EBB136" s="127"/>
      <c r="EBC136" s="127"/>
      <c r="EBD136" s="127"/>
      <c r="EBE136" s="127"/>
      <c r="EBF136" s="127"/>
      <c r="EBG136" s="127"/>
      <c r="EBH136" s="127"/>
      <c r="EBI136" s="127"/>
      <c r="EBJ136" s="127"/>
      <c r="EBK136" s="127"/>
      <c r="EBL136" s="127"/>
      <c r="EBM136" s="127"/>
      <c r="EBN136" s="127"/>
      <c r="EBO136" s="127"/>
      <c r="EBP136" s="127"/>
      <c r="EBQ136" s="127"/>
      <c r="EBR136" s="127"/>
      <c r="EBS136" s="127"/>
      <c r="EBT136" s="127"/>
      <c r="EBU136" s="127"/>
      <c r="EBV136" s="127"/>
      <c r="EBW136" s="127"/>
      <c r="EBX136" s="127"/>
      <c r="EBY136" s="127"/>
      <c r="EBZ136" s="127"/>
      <c r="ECA136" s="127"/>
      <c r="ECB136" s="127"/>
      <c r="ECC136" s="127"/>
      <c r="ECD136" s="127"/>
      <c r="ECE136" s="127"/>
      <c r="ECF136" s="127"/>
      <c r="ECG136" s="127"/>
      <c r="ECH136" s="127"/>
      <c r="ECI136" s="127"/>
      <c r="ECJ136" s="127"/>
      <c r="ECK136" s="127"/>
      <c r="ECL136" s="127"/>
      <c r="ECM136" s="127"/>
      <c r="ECN136" s="127"/>
      <c r="ECO136" s="127"/>
      <c r="ECP136" s="127"/>
      <c r="ECQ136" s="127"/>
      <c r="ECR136" s="127"/>
      <c r="ECS136" s="127"/>
      <c r="ECT136" s="127"/>
      <c r="ECU136" s="127"/>
      <c r="ECV136" s="127"/>
      <c r="ECW136" s="127"/>
      <c r="ECX136" s="127"/>
      <c r="ECY136" s="127"/>
      <c r="ECZ136" s="127"/>
      <c r="EDA136" s="127"/>
      <c r="EDB136" s="127"/>
      <c r="EDC136" s="127"/>
      <c r="EDD136" s="127"/>
      <c r="EDE136" s="127"/>
      <c r="EDF136" s="127"/>
      <c r="EDG136" s="127"/>
      <c r="EDH136" s="127"/>
      <c r="EDI136" s="127"/>
      <c r="EDJ136" s="127"/>
      <c r="EDK136" s="127"/>
      <c r="EDL136" s="127"/>
      <c r="EDM136" s="127"/>
      <c r="EDN136" s="127"/>
      <c r="EDO136" s="127"/>
      <c r="EDP136" s="127"/>
      <c r="EDQ136" s="127"/>
      <c r="EDR136" s="127"/>
      <c r="EDS136" s="127"/>
      <c r="EDT136" s="127"/>
      <c r="EDU136" s="127"/>
      <c r="EDV136" s="127"/>
      <c r="EDW136" s="127"/>
      <c r="EDX136" s="127"/>
      <c r="EDY136" s="127"/>
      <c r="EDZ136" s="127"/>
      <c r="EEA136" s="127"/>
      <c r="EEB136" s="127"/>
      <c r="EEC136" s="127"/>
      <c r="EED136" s="127"/>
      <c r="EEE136" s="127"/>
      <c r="EEF136" s="127"/>
      <c r="EEG136" s="127"/>
      <c r="EEH136" s="127"/>
      <c r="EEI136" s="127"/>
      <c r="EEJ136" s="127"/>
      <c r="EEK136" s="127"/>
      <c r="EEL136" s="127"/>
      <c r="EEM136" s="127"/>
      <c r="EEN136" s="127"/>
      <c r="EEO136" s="127"/>
      <c r="EEP136" s="127"/>
      <c r="EEQ136" s="127"/>
      <c r="EER136" s="127"/>
      <c r="EES136" s="127"/>
      <c r="EET136" s="127"/>
      <c r="EEU136" s="127"/>
      <c r="EEV136" s="127"/>
      <c r="EEW136" s="127"/>
      <c r="EEX136" s="127"/>
      <c r="EEY136" s="127"/>
      <c r="EEZ136" s="127"/>
      <c r="EFA136" s="127"/>
      <c r="EFB136" s="127"/>
      <c r="EFC136" s="127"/>
      <c r="EFD136" s="127"/>
      <c r="EFE136" s="127"/>
      <c r="EFF136" s="127"/>
      <c r="EFG136" s="127"/>
      <c r="EFH136" s="127"/>
      <c r="EFI136" s="127"/>
      <c r="EFJ136" s="127"/>
      <c r="EFK136" s="127"/>
      <c r="EFL136" s="127"/>
      <c r="EFM136" s="127"/>
      <c r="EFN136" s="127"/>
      <c r="EFO136" s="127"/>
      <c r="EFP136" s="127"/>
      <c r="EFQ136" s="127"/>
      <c r="EFR136" s="127"/>
      <c r="EFS136" s="127"/>
      <c r="EFT136" s="127"/>
      <c r="EFU136" s="127"/>
      <c r="EFV136" s="127"/>
      <c r="EFW136" s="127"/>
      <c r="EFX136" s="127"/>
      <c r="EFY136" s="127"/>
      <c r="EFZ136" s="127"/>
      <c r="EGA136" s="127"/>
      <c r="EGB136" s="127"/>
      <c r="EGC136" s="127"/>
      <c r="EGD136" s="127"/>
      <c r="EGE136" s="127"/>
      <c r="EGF136" s="127"/>
      <c r="EGG136" s="127"/>
      <c r="EGH136" s="127"/>
      <c r="EGI136" s="127"/>
      <c r="EGJ136" s="127"/>
      <c r="EGK136" s="127"/>
      <c r="EGL136" s="127"/>
      <c r="EGM136" s="127"/>
      <c r="EGN136" s="127"/>
      <c r="EGO136" s="127"/>
      <c r="EGP136" s="127"/>
      <c r="EGQ136" s="127"/>
      <c r="EGR136" s="127"/>
      <c r="EGS136" s="127"/>
      <c r="EGT136" s="127"/>
      <c r="EGU136" s="127"/>
      <c r="EGV136" s="127"/>
      <c r="EGW136" s="127"/>
      <c r="EGX136" s="127"/>
      <c r="EGY136" s="127"/>
      <c r="EGZ136" s="127"/>
      <c r="EHA136" s="127"/>
      <c r="EHB136" s="127"/>
      <c r="EHC136" s="127"/>
      <c r="EHD136" s="127"/>
      <c r="EHE136" s="127"/>
      <c r="EHF136" s="127"/>
      <c r="EHG136" s="127"/>
      <c r="EHH136" s="127"/>
      <c r="EHI136" s="127"/>
      <c r="EHJ136" s="127"/>
      <c r="EHK136" s="127"/>
      <c r="EHL136" s="127"/>
      <c r="EHM136" s="127"/>
      <c r="EHN136" s="127"/>
      <c r="EHO136" s="127"/>
      <c r="EHP136" s="127"/>
      <c r="EHQ136" s="127"/>
      <c r="EHR136" s="127"/>
      <c r="EHS136" s="127"/>
      <c r="EHT136" s="127"/>
      <c r="EHU136" s="127"/>
      <c r="EHV136" s="127"/>
      <c r="EHW136" s="127"/>
      <c r="EHX136" s="127"/>
      <c r="EHY136" s="127"/>
      <c r="EHZ136" s="127"/>
      <c r="EIA136" s="127"/>
      <c r="EIB136" s="127"/>
      <c r="EIC136" s="127"/>
      <c r="EID136" s="127"/>
      <c r="EIE136" s="127"/>
      <c r="EIF136" s="127"/>
      <c r="EIG136" s="127"/>
      <c r="EIH136" s="127"/>
      <c r="EII136" s="127"/>
      <c r="EIJ136" s="127"/>
      <c r="EIK136" s="127"/>
      <c r="EIL136" s="127"/>
      <c r="EIM136" s="127"/>
      <c r="EIN136" s="127"/>
      <c r="EIO136" s="127"/>
      <c r="EIP136" s="127"/>
      <c r="EIQ136" s="127"/>
      <c r="EIR136" s="127"/>
      <c r="EIS136" s="127"/>
      <c r="EIT136" s="127"/>
      <c r="EIU136" s="127"/>
      <c r="EIV136" s="127"/>
      <c r="EIW136" s="127"/>
      <c r="EIX136" s="127"/>
      <c r="EIY136" s="127"/>
      <c r="EIZ136" s="127"/>
      <c r="EJA136" s="127"/>
      <c r="EJB136" s="127"/>
      <c r="EJC136" s="127"/>
      <c r="EJD136" s="127"/>
      <c r="EJE136" s="127"/>
      <c r="EJF136" s="127"/>
      <c r="EJG136" s="127"/>
      <c r="EJH136" s="127"/>
      <c r="EJI136" s="127"/>
      <c r="EJJ136" s="127"/>
      <c r="EJK136" s="127"/>
      <c r="EJL136" s="127"/>
      <c r="EJM136" s="127"/>
      <c r="EJN136" s="127"/>
      <c r="EJO136" s="127"/>
      <c r="EJP136" s="127"/>
      <c r="EJQ136" s="127"/>
      <c r="EJR136" s="127"/>
      <c r="EJS136" s="127"/>
      <c r="EJT136" s="127"/>
      <c r="EJU136" s="127"/>
      <c r="EJV136" s="127"/>
      <c r="EJW136" s="127"/>
      <c r="EJX136" s="127"/>
      <c r="EJY136" s="127"/>
      <c r="EJZ136" s="127"/>
      <c r="EKA136" s="127"/>
      <c r="EKB136" s="127"/>
      <c r="EKC136" s="127"/>
      <c r="EKD136" s="127"/>
      <c r="EKE136" s="127"/>
      <c r="EKF136" s="127"/>
      <c r="EKG136" s="127"/>
      <c r="EKH136" s="127"/>
      <c r="EKI136" s="127"/>
      <c r="EKJ136" s="127"/>
      <c r="EKK136" s="127"/>
      <c r="EKL136" s="127"/>
      <c r="EKM136" s="127"/>
      <c r="EKN136" s="127"/>
      <c r="EKO136" s="127"/>
      <c r="EKP136" s="127"/>
      <c r="EKQ136" s="127"/>
      <c r="EKR136" s="127"/>
      <c r="EKS136" s="127"/>
      <c r="EKT136" s="127"/>
      <c r="EKU136" s="127"/>
      <c r="EKV136" s="127"/>
      <c r="EKW136" s="127"/>
      <c r="EKX136" s="127"/>
      <c r="EKY136" s="127"/>
      <c r="EKZ136" s="127"/>
      <c r="ELA136" s="127"/>
      <c r="ELB136" s="127"/>
      <c r="ELC136" s="127"/>
      <c r="ELD136" s="127"/>
      <c r="ELE136" s="127"/>
      <c r="ELF136" s="127"/>
      <c r="ELG136" s="127"/>
      <c r="ELH136" s="127"/>
      <c r="ELI136" s="127"/>
      <c r="ELJ136" s="127"/>
      <c r="ELK136" s="127"/>
      <c r="ELL136" s="127"/>
      <c r="ELM136" s="127"/>
      <c r="ELN136" s="127"/>
      <c r="ELO136" s="127"/>
      <c r="ELP136" s="127"/>
      <c r="ELQ136" s="127"/>
      <c r="ELR136" s="127"/>
      <c r="ELS136" s="127"/>
      <c r="ELT136" s="127"/>
      <c r="ELU136" s="127"/>
      <c r="ELV136" s="127"/>
      <c r="ELW136" s="127"/>
      <c r="ELX136" s="127"/>
      <c r="ELY136" s="127"/>
      <c r="ELZ136" s="127"/>
      <c r="EMA136" s="127"/>
      <c r="EMB136" s="127"/>
      <c r="EMC136" s="127"/>
      <c r="EMD136" s="127"/>
      <c r="EME136" s="127"/>
      <c r="EMF136" s="127"/>
      <c r="EMG136" s="127"/>
      <c r="EMH136" s="127"/>
      <c r="EMI136" s="127"/>
      <c r="EMJ136" s="127"/>
      <c r="EMK136" s="127"/>
      <c r="EML136" s="127"/>
      <c r="EMM136" s="127"/>
      <c r="EMN136" s="127"/>
      <c r="EMO136" s="127"/>
      <c r="EMP136" s="127"/>
      <c r="EMQ136" s="127"/>
      <c r="EMR136" s="127"/>
      <c r="EMS136" s="127"/>
      <c r="EMT136" s="127"/>
      <c r="EMU136" s="127"/>
      <c r="EMV136" s="127"/>
      <c r="EMW136" s="127"/>
      <c r="EMX136" s="127"/>
      <c r="EMY136" s="127"/>
      <c r="EMZ136" s="127"/>
      <c r="ENA136" s="127"/>
      <c r="ENB136" s="127"/>
      <c r="ENC136" s="127"/>
      <c r="END136" s="127"/>
      <c r="ENE136" s="127"/>
      <c r="ENF136" s="127"/>
      <c r="ENG136" s="127"/>
      <c r="ENH136" s="127"/>
      <c r="ENI136" s="127"/>
      <c r="ENJ136" s="127"/>
      <c r="ENK136" s="127"/>
      <c r="ENL136" s="127"/>
      <c r="ENM136" s="127"/>
      <c r="ENN136" s="127"/>
      <c r="ENO136" s="127"/>
      <c r="ENP136" s="127"/>
      <c r="ENQ136" s="127"/>
      <c r="ENR136" s="127"/>
      <c r="ENS136" s="127"/>
      <c r="ENT136" s="127"/>
      <c r="ENU136" s="127"/>
      <c r="ENV136" s="127"/>
      <c r="ENW136" s="127"/>
      <c r="ENX136" s="127"/>
      <c r="ENY136" s="127"/>
      <c r="ENZ136" s="127"/>
      <c r="EOA136" s="127"/>
      <c r="EOB136" s="127"/>
      <c r="EOC136" s="127"/>
      <c r="EOD136" s="127"/>
      <c r="EOE136" s="127"/>
      <c r="EOF136" s="127"/>
      <c r="EOG136" s="127"/>
      <c r="EOH136" s="127"/>
      <c r="EOI136" s="127"/>
      <c r="EOJ136" s="127"/>
      <c r="EOK136" s="127"/>
      <c r="EOL136" s="127"/>
      <c r="EOM136" s="127"/>
      <c r="EON136" s="127"/>
      <c r="EOO136" s="127"/>
      <c r="EOP136" s="127"/>
      <c r="EOQ136" s="127"/>
      <c r="EOR136" s="127"/>
      <c r="EOS136" s="127"/>
      <c r="EOT136" s="127"/>
      <c r="EOU136" s="127"/>
      <c r="EOV136" s="127"/>
      <c r="EOW136" s="127"/>
      <c r="EOX136" s="127"/>
      <c r="EOY136" s="127"/>
      <c r="EOZ136" s="127"/>
      <c r="EPA136" s="127"/>
      <c r="EPB136" s="127"/>
      <c r="EPC136" s="127"/>
      <c r="EPD136" s="127"/>
      <c r="EPE136" s="127"/>
      <c r="EPF136" s="127"/>
      <c r="EPG136" s="127"/>
      <c r="EPH136" s="127"/>
      <c r="EPI136" s="127"/>
      <c r="EPJ136" s="127"/>
      <c r="EPK136" s="127"/>
      <c r="EPL136" s="127"/>
      <c r="EPM136" s="127"/>
      <c r="EPN136" s="127"/>
      <c r="EPO136" s="127"/>
      <c r="EPP136" s="127"/>
      <c r="EPQ136" s="127"/>
      <c r="EPR136" s="127"/>
      <c r="EPS136" s="127"/>
      <c r="EPT136" s="127"/>
      <c r="EPU136" s="127"/>
      <c r="EPV136" s="127"/>
      <c r="EPW136" s="127"/>
      <c r="EPX136" s="127"/>
      <c r="EPY136" s="127"/>
      <c r="EPZ136" s="127"/>
      <c r="EQA136" s="127"/>
      <c r="EQB136" s="127"/>
      <c r="EQC136" s="127"/>
      <c r="EQD136" s="127"/>
      <c r="EQE136" s="127"/>
      <c r="EQF136" s="127"/>
      <c r="EQG136" s="127"/>
      <c r="EQH136" s="127"/>
      <c r="EQI136" s="127"/>
      <c r="EQJ136" s="127"/>
      <c r="EQK136" s="127"/>
      <c r="EQL136" s="127"/>
      <c r="EQM136" s="127"/>
      <c r="EQN136" s="127"/>
      <c r="EQO136" s="127"/>
      <c r="EQP136" s="127"/>
      <c r="EQQ136" s="127"/>
      <c r="EQR136" s="127"/>
      <c r="EQS136" s="127"/>
      <c r="EQT136" s="127"/>
      <c r="EQU136" s="127"/>
      <c r="EQV136" s="127"/>
      <c r="EQW136" s="127"/>
      <c r="EQX136" s="127"/>
      <c r="EQY136" s="127"/>
      <c r="EQZ136" s="127"/>
      <c r="ERA136" s="127"/>
      <c r="ERB136" s="127"/>
      <c r="ERC136" s="127"/>
      <c r="ERD136" s="127"/>
      <c r="ERE136" s="127"/>
      <c r="ERF136" s="127"/>
      <c r="ERG136" s="127"/>
      <c r="ERH136" s="127"/>
      <c r="ERI136" s="127"/>
      <c r="ERJ136" s="127"/>
      <c r="ERK136" s="127"/>
      <c r="ERL136" s="127"/>
      <c r="ERM136" s="127"/>
      <c r="ERN136" s="127"/>
      <c r="ERO136" s="127"/>
      <c r="ERP136" s="127"/>
      <c r="ERQ136" s="127"/>
      <c r="ERR136" s="127"/>
      <c r="ERS136" s="127"/>
      <c r="ERT136" s="127"/>
      <c r="ERU136" s="127"/>
      <c r="ERV136" s="127"/>
      <c r="ERW136" s="127"/>
      <c r="ERX136" s="127"/>
      <c r="ERY136" s="127"/>
      <c r="ERZ136" s="127"/>
      <c r="ESA136" s="127"/>
      <c r="ESB136" s="127"/>
      <c r="ESC136" s="127"/>
      <c r="ESD136" s="127"/>
      <c r="ESE136" s="127"/>
      <c r="ESF136" s="127"/>
      <c r="ESG136" s="127"/>
      <c r="ESH136" s="127"/>
      <c r="ESI136" s="127"/>
      <c r="ESJ136" s="127"/>
      <c r="ESK136" s="127"/>
      <c r="ESL136" s="127"/>
      <c r="ESM136" s="127"/>
      <c r="ESN136" s="127"/>
      <c r="ESO136" s="127"/>
      <c r="ESP136" s="127"/>
      <c r="ESQ136" s="127"/>
      <c r="ESR136" s="127"/>
      <c r="ESS136" s="127"/>
      <c r="EST136" s="127"/>
      <c r="ESU136" s="127"/>
      <c r="ESV136" s="127"/>
      <c r="ESW136" s="127"/>
      <c r="ESX136" s="127"/>
      <c r="ESY136" s="127"/>
      <c r="ESZ136" s="127"/>
      <c r="ETA136" s="127"/>
      <c r="ETB136" s="127"/>
      <c r="ETC136" s="127"/>
      <c r="ETD136" s="127"/>
      <c r="ETE136" s="127"/>
      <c r="ETF136" s="127"/>
      <c r="ETG136" s="127"/>
      <c r="ETH136" s="127"/>
      <c r="ETI136" s="127"/>
      <c r="ETJ136" s="127"/>
      <c r="ETK136" s="127"/>
      <c r="ETL136" s="127"/>
      <c r="ETM136" s="127"/>
      <c r="ETN136" s="127"/>
      <c r="ETO136" s="127"/>
      <c r="ETP136" s="127"/>
      <c r="ETQ136" s="127"/>
      <c r="ETR136" s="127"/>
      <c r="ETS136" s="127"/>
      <c r="ETT136" s="127"/>
      <c r="ETU136" s="127"/>
      <c r="ETV136" s="127"/>
      <c r="ETW136" s="127"/>
      <c r="ETX136" s="127"/>
      <c r="ETY136" s="127"/>
      <c r="ETZ136" s="127"/>
      <c r="EUA136" s="127"/>
      <c r="EUB136" s="127"/>
      <c r="EUC136" s="127"/>
      <c r="EUD136" s="127"/>
      <c r="EUE136" s="127"/>
      <c r="EUF136" s="127"/>
      <c r="EUG136" s="127"/>
      <c r="EUH136" s="127"/>
      <c r="EUI136" s="127"/>
      <c r="EUJ136" s="127"/>
      <c r="EUK136" s="127"/>
      <c r="EUL136" s="127"/>
      <c r="EUM136" s="127"/>
      <c r="EUN136" s="127"/>
      <c r="EUO136" s="127"/>
      <c r="EUP136" s="127"/>
      <c r="EUQ136" s="127"/>
      <c r="EUR136" s="127"/>
      <c r="EUS136" s="127"/>
      <c r="EUT136" s="127"/>
      <c r="EUU136" s="127"/>
      <c r="EUV136" s="127"/>
      <c r="EUW136" s="127"/>
      <c r="EUX136" s="127"/>
      <c r="EUY136" s="127"/>
      <c r="EUZ136" s="127"/>
      <c r="EVA136" s="127"/>
      <c r="EVB136" s="127"/>
      <c r="EVC136" s="127"/>
      <c r="EVD136" s="127"/>
      <c r="EVE136" s="127"/>
      <c r="EVF136" s="127"/>
      <c r="EVG136" s="127"/>
      <c r="EVH136" s="127"/>
      <c r="EVI136" s="127"/>
      <c r="EVJ136" s="127"/>
      <c r="EVK136" s="127"/>
      <c r="EVL136" s="127"/>
      <c r="EVM136" s="127"/>
      <c r="EVN136" s="127"/>
      <c r="EVO136" s="127"/>
      <c r="EVP136" s="127"/>
      <c r="EVQ136" s="127"/>
      <c r="EVR136" s="127"/>
      <c r="EVS136" s="127"/>
      <c r="EVT136" s="127"/>
      <c r="EVU136" s="127"/>
      <c r="EVV136" s="127"/>
      <c r="EVW136" s="127"/>
      <c r="EVX136" s="127"/>
      <c r="EVY136" s="127"/>
      <c r="EVZ136" s="127"/>
      <c r="EWA136" s="127"/>
      <c r="EWB136" s="127"/>
      <c r="EWC136" s="127"/>
      <c r="EWD136" s="127"/>
      <c r="EWE136" s="127"/>
      <c r="EWF136" s="127"/>
      <c r="EWG136" s="127"/>
      <c r="EWH136" s="127"/>
      <c r="EWI136" s="127"/>
      <c r="EWJ136" s="127"/>
      <c r="EWK136" s="127"/>
      <c r="EWL136" s="127"/>
      <c r="EWM136" s="127"/>
      <c r="EWN136" s="127"/>
      <c r="EWO136" s="127"/>
      <c r="EWP136" s="127"/>
      <c r="EWQ136" s="127"/>
      <c r="EWR136" s="127"/>
      <c r="EWS136" s="127"/>
      <c r="EWT136" s="127"/>
      <c r="EWU136" s="127"/>
      <c r="EWV136" s="127"/>
      <c r="EWW136" s="127"/>
      <c r="EWX136" s="127"/>
      <c r="EWY136" s="127"/>
      <c r="EWZ136" s="127"/>
      <c r="EXA136" s="127"/>
      <c r="EXB136" s="127"/>
      <c r="EXC136" s="127"/>
      <c r="EXD136" s="127"/>
      <c r="EXE136" s="127"/>
      <c r="EXF136" s="127"/>
      <c r="EXG136" s="127"/>
      <c r="EXH136" s="127"/>
      <c r="EXI136" s="127"/>
      <c r="EXJ136" s="127"/>
      <c r="EXK136" s="127"/>
      <c r="EXL136" s="127"/>
      <c r="EXM136" s="127"/>
      <c r="EXN136" s="127"/>
      <c r="EXO136" s="127"/>
      <c r="EXP136" s="127"/>
      <c r="EXQ136" s="127"/>
      <c r="EXR136" s="127"/>
      <c r="EXS136" s="127"/>
      <c r="EXT136" s="127"/>
      <c r="EXU136" s="127"/>
      <c r="EXV136" s="127"/>
      <c r="EXW136" s="127"/>
      <c r="EXX136" s="127"/>
      <c r="EXY136" s="127"/>
      <c r="EXZ136" s="127"/>
      <c r="EYA136" s="127"/>
      <c r="EYB136" s="127"/>
      <c r="EYC136" s="127"/>
      <c r="EYD136" s="127"/>
      <c r="EYE136" s="127"/>
      <c r="EYF136" s="127"/>
      <c r="EYG136" s="127"/>
      <c r="EYH136" s="127"/>
      <c r="EYI136" s="127"/>
      <c r="EYJ136" s="127"/>
      <c r="EYK136" s="127"/>
      <c r="EYL136" s="127"/>
      <c r="EYM136" s="127"/>
      <c r="EYN136" s="127"/>
      <c r="EYO136" s="127"/>
      <c r="EYP136" s="127"/>
      <c r="EYQ136" s="127"/>
      <c r="EYR136" s="127"/>
      <c r="EYS136" s="127"/>
      <c r="EYT136" s="127"/>
      <c r="EYU136" s="127"/>
      <c r="EYV136" s="127"/>
      <c r="EYW136" s="127"/>
      <c r="EYX136" s="127"/>
      <c r="EYY136" s="127"/>
      <c r="EYZ136" s="127"/>
      <c r="EZA136" s="127"/>
      <c r="EZB136" s="127"/>
      <c r="EZC136" s="127"/>
      <c r="EZD136" s="127"/>
      <c r="EZE136" s="127"/>
      <c r="EZF136" s="127"/>
      <c r="EZG136" s="127"/>
      <c r="EZH136" s="127"/>
      <c r="EZI136" s="127"/>
      <c r="EZJ136" s="127"/>
      <c r="EZK136" s="127"/>
      <c r="EZL136" s="127"/>
      <c r="EZM136" s="127"/>
      <c r="EZN136" s="127"/>
      <c r="EZO136" s="127"/>
      <c r="EZP136" s="127"/>
      <c r="EZQ136" s="127"/>
      <c r="EZR136" s="127"/>
      <c r="EZS136" s="127"/>
      <c r="EZT136" s="127"/>
      <c r="EZU136" s="127"/>
      <c r="EZV136" s="127"/>
      <c r="EZW136" s="127"/>
      <c r="EZX136" s="127"/>
      <c r="EZY136" s="127"/>
      <c r="EZZ136" s="127"/>
      <c r="FAA136" s="127"/>
      <c r="FAB136" s="127"/>
      <c r="FAC136" s="127"/>
      <c r="FAD136" s="127"/>
      <c r="FAE136" s="127"/>
      <c r="FAF136" s="127"/>
      <c r="FAG136" s="127"/>
      <c r="FAH136" s="127"/>
      <c r="FAI136" s="127"/>
      <c r="FAJ136" s="127"/>
      <c r="FAK136" s="127"/>
      <c r="FAL136" s="127"/>
      <c r="FAM136" s="127"/>
      <c r="FAN136" s="127"/>
      <c r="FAO136" s="127"/>
      <c r="FAP136" s="127"/>
      <c r="FAQ136" s="127"/>
      <c r="FAR136" s="127"/>
      <c r="FAS136" s="127"/>
      <c r="FAT136" s="127"/>
      <c r="FAU136" s="127"/>
      <c r="FAV136" s="127"/>
      <c r="FAW136" s="127"/>
      <c r="FAX136" s="127"/>
      <c r="FAY136" s="127"/>
      <c r="FAZ136" s="127"/>
      <c r="FBA136" s="127"/>
      <c r="FBB136" s="127"/>
      <c r="FBC136" s="127"/>
      <c r="FBD136" s="127"/>
      <c r="FBE136" s="127"/>
      <c r="FBF136" s="127"/>
      <c r="FBG136" s="127"/>
      <c r="FBH136" s="127"/>
      <c r="FBI136" s="127"/>
      <c r="FBJ136" s="127"/>
      <c r="FBK136" s="127"/>
      <c r="FBL136" s="127"/>
      <c r="FBM136" s="127"/>
      <c r="FBN136" s="127"/>
      <c r="FBO136" s="127"/>
      <c r="FBP136" s="127"/>
      <c r="FBQ136" s="127"/>
      <c r="FBR136" s="127"/>
      <c r="FBS136" s="127"/>
      <c r="FBT136" s="127"/>
      <c r="FBU136" s="127"/>
      <c r="FBV136" s="127"/>
      <c r="FBW136" s="127"/>
      <c r="FBX136" s="127"/>
      <c r="FBY136" s="127"/>
      <c r="FBZ136" s="127"/>
      <c r="FCA136" s="127"/>
      <c r="FCB136" s="127"/>
      <c r="FCC136" s="127"/>
      <c r="FCD136" s="127"/>
      <c r="FCE136" s="127"/>
      <c r="FCF136" s="127"/>
      <c r="FCG136" s="127"/>
      <c r="FCH136" s="127"/>
      <c r="FCI136" s="127"/>
      <c r="FCJ136" s="127"/>
      <c r="FCK136" s="127"/>
      <c r="FCL136" s="127"/>
      <c r="FCM136" s="127"/>
      <c r="FCN136" s="127"/>
      <c r="FCO136" s="127"/>
      <c r="FCP136" s="127"/>
      <c r="FCQ136" s="127"/>
      <c r="FCR136" s="127"/>
      <c r="FCS136" s="127"/>
      <c r="FCT136" s="127"/>
      <c r="FCU136" s="127"/>
      <c r="FCV136" s="127"/>
      <c r="FCW136" s="127"/>
      <c r="FCX136" s="127"/>
      <c r="FCY136" s="127"/>
      <c r="FCZ136" s="127"/>
      <c r="FDA136" s="127"/>
      <c r="FDB136" s="127"/>
      <c r="FDC136" s="127"/>
      <c r="FDD136" s="127"/>
      <c r="FDE136" s="127"/>
      <c r="FDF136" s="127"/>
      <c r="FDG136" s="127"/>
      <c r="FDH136" s="127"/>
      <c r="FDI136" s="127"/>
      <c r="FDJ136" s="127"/>
      <c r="FDK136" s="127"/>
      <c r="FDL136" s="127"/>
      <c r="FDM136" s="127"/>
      <c r="FDN136" s="127"/>
      <c r="FDO136" s="127"/>
      <c r="FDP136" s="127"/>
      <c r="FDQ136" s="127"/>
      <c r="FDR136" s="127"/>
      <c r="FDS136" s="127"/>
      <c r="FDT136" s="127"/>
      <c r="FDU136" s="127"/>
      <c r="FDV136" s="127"/>
      <c r="FDW136" s="127"/>
      <c r="FDX136" s="127"/>
      <c r="FDY136" s="127"/>
      <c r="FDZ136" s="127"/>
      <c r="FEA136" s="127"/>
      <c r="FEB136" s="127"/>
      <c r="FEC136" s="127"/>
      <c r="FED136" s="127"/>
      <c r="FEE136" s="127"/>
      <c r="FEF136" s="127"/>
      <c r="FEG136" s="127"/>
      <c r="FEH136" s="127"/>
      <c r="FEI136" s="127"/>
      <c r="FEJ136" s="127"/>
      <c r="FEK136" s="127"/>
      <c r="FEL136" s="127"/>
      <c r="FEM136" s="127"/>
      <c r="FEN136" s="127"/>
      <c r="FEO136" s="127"/>
      <c r="FEP136" s="127"/>
      <c r="FEQ136" s="127"/>
      <c r="FER136" s="127"/>
      <c r="FES136" s="127"/>
      <c r="FET136" s="127"/>
      <c r="FEU136" s="127"/>
      <c r="FEV136" s="127"/>
      <c r="FEW136" s="127"/>
      <c r="FEX136" s="127"/>
      <c r="FEY136" s="127"/>
      <c r="FEZ136" s="127"/>
      <c r="FFA136" s="127"/>
      <c r="FFB136" s="127"/>
      <c r="FFC136" s="127"/>
      <c r="FFD136" s="127"/>
      <c r="FFE136" s="127"/>
      <c r="FFF136" s="127"/>
      <c r="FFG136" s="127"/>
      <c r="FFH136" s="127"/>
      <c r="FFI136" s="127"/>
      <c r="FFJ136" s="127"/>
      <c r="FFK136" s="127"/>
      <c r="FFL136" s="127"/>
      <c r="FFM136" s="127"/>
      <c r="FFN136" s="127"/>
      <c r="FFO136" s="127"/>
      <c r="FFP136" s="127"/>
      <c r="FFQ136" s="127"/>
      <c r="FFR136" s="127"/>
      <c r="FFS136" s="127"/>
      <c r="FFT136" s="127"/>
      <c r="FFU136" s="127"/>
      <c r="FFV136" s="127"/>
      <c r="FFW136" s="127"/>
      <c r="FFX136" s="127"/>
      <c r="FFY136" s="127"/>
      <c r="FFZ136" s="127"/>
      <c r="FGA136" s="127"/>
      <c r="FGB136" s="127"/>
      <c r="FGC136" s="127"/>
      <c r="FGD136" s="127"/>
      <c r="FGE136" s="127"/>
      <c r="FGF136" s="127"/>
      <c r="FGG136" s="127"/>
      <c r="FGH136" s="127"/>
      <c r="FGI136" s="127"/>
      <c r="FGJ136" s="127"/>
      <c r="FGK136" s="127"/>
      <c r="FGL136" s="127"/>
      <c r="FGM136" s="127"/>
      <c r="FGN136" s="127"/>
      <c r="FGO136" s="127"/>
      <c r="FGP136" s="127"/>
      <c r="FGQ136" s="127"/>
      <c r="FGR136" s="127"/>
      <c r="FGS136" s="127"/>
      <c r="FGT136" s="127"/>
      <c r="FGU136" s="127"/>
      <c r="FGV136" s="127"/>
      <c r="FGW136" s="127"/>
      <c r="FGX136" s="127"/>
      <c r="FGY136" s="127"/>
      <c r="FGZ136" s="127"/>
      <c r="FHA136" s="127"/>
      <c r="FHB136" s="127"/>
      <c r="FHC136" s="127"/>
      <c r="FHD136" s="127"/>
      <c r="FHE136" s="127"/>
      <c r="FHF136" s="127"/>
      <c r="FHG136" s="127"/>
      <c r="FHH136" s="127"/>
      <c r="FHI136" s="127"/>
      <c r="FHJ136" s="127"/>
      <c r="FHK136" s="127"/>
      <c r="FHL136" s="127"/>
      <c r="FHM136" s="127"/>
      <c r="FHN136" s="127"/>
      <c r="FHO136" s="127"/>
      <c r="FHP136" s="127"/>
      <c r="FHQ136" s="127"/>
      <c r="FHR136" s="127"/>
      <c r="FHS136" s="127"/>
      <c r="FHT136" s="127"/>
      <c r="FHU136" s="127"/>
      <c r="FHV136" s="127"/>
      <c r="FHW136" s="127"/>
      <c r="FHX136" s="127"/>
      <c r="FHY136" s="127"/>
      <c r="FHZ136" s="127"/>
      <c r="FIA136" s="127"/>
      <c r="FIB136" s="127"/>
      <c r="FIC136" s="127"/>
      <c r="FID136" s="127"/>
      <c r="FIE136" s="127"/>
      <c r="FIF136" s="127"/>
      <c r="FIG136" s="127"/>
      <c r="FIH136" s="127"/>
      <c r="FII136" s="127"/>
      <c r="FIJ136" s="127"/>
      <c r="FIK136" s="127"/>
      <c r="FIL136" s="127"/>
      <c r="FIM136" s="127"/>
      <c r="FIN136" s="127"/>
      <c r="FIO136" s="127"/>
      <c r="FIP136" s="127"/>
      <c r="FIQ136" s="127"/>
      <c r="FIR136" s="127"/>
      <c r="FIS136" s="127"/>
      <c r="FIT136" s="127"/>
      <c r="FIU136" s="127"/>
      <c r="FIV136" s="127"/>
      <c r="FIW136" s="127"/>
      <c r="FIX136" s="127"/>
      <c r="FIY136" s="127"/>
      <c r="FIZ136" s="127"/>
      <c r="FJA136" s="127"/>
      <c r="FJB136" s="127"/>
      <c r="FJC136" s="127"/>
      <c r="FJD136" s="127"/>
      <c r="FJE136" s="127"/>
      <c r="FJF136" s="127"/>
      <c r="FJG136" s="127"/>
      <c r="FJH136" s="127"/>
      <c r="FJI136" s="127"/>
      <c r="FJJ136" s="127"/>
      <c r="FJK136" s="127"/>
      <c r="FJL136" s="127"/>
      <c r="FJM136" s="127"/>
      <c r="FJN136" s="127"/>
      <c r="FJO136" s="127"/>
      <c r="FJP136" s="127"/>
      <c r="FJQ136" s="127"/>
      <c r="FJR136" s="127"/>
      <c r="FJS136" s="127"/>
      <c r="FJT136" s="127"/>
      <c r="FJU136" s="127"/>
      <c r="FJV136" s="127"/>
      <c r="FJW136" s="127"/>
      <c r="FJX136" s="127"/>
      <c r="FJY136" s="127"/>
      <c r="FJZ136" s="127"/>
      <c r="FKA136" s="127"/>
      <c r="FKB136" s="127"/>
      <c r="FKC136" s="127"/>
      <c r="FKD136" s="127"/>
      <c r="FKE136" s="127"/>
      <c r="FKF136" s="127"/>
      <c r="FKG136" s="127"/>
      <c r="FKH136" s="127"/>
      <c r="FKI136" s="127"/>
      <c r="FKJ136" s="127"/>
      <c r="FKK136" s="127"/>
      <c r="FKL136" s="127"/>
      <c r="FKM136" s="127"/>
      <c r="FKN136" s="127"/>
      <c r="FKO136" s="127"/>
      <c r="FKP136" s="127"/>
      <c r="FKQ136" s="127"/>
      <c r="FKR136" s="127"/>
      <c r="FKS136" s="127"/>
      <c r="FKT136" s="127"/>
      <c r="FKU136" s="127"/>
      <c r="FKV136" s="127"/>
      <c r="FKW136" s="127"/>
      <c r="FKX136" s="127"/>
      <c r="FKY136" s="127"/>
      <c r="FKZ136" s="127"/>
      <c r="FLA136" s="127"/>
      <c r="FLB136" s="127"/>
      <c r="FLC136" s="127"/>
      <c r="FLD136" s="127"/>
      <c r="FLE136" s="127"/>
      <c r="FLF136" s="127"/>
      <c r="FLG136" s="127"/>
      <c r="FLH136" s="127"/>
      <c r="FLI136" s="127"/>
      <c r="FLJ136" s="127"/>
      <c r="FLK136" s="127"/>
      <c r="FLL136" s="127"/>
      <c r="FLM136" s="127"/>
      <c r="FLN136" s="127"/>
      <c r="FLO136" s="127"/>
      <c r="FLP136" s="127"/>
      <c r="FLQ136" s="127"/>
      <c r="FLR136" s="127"/>
      <c r="FLS136" s="127"/>
      <c r="FLT136" s="127"/>
      <c r="FLU136" s="127"/>
      <c r="FLV136" s="127"/>
      <c r="FLW136" s="127"/>
      <c r="FLX136" s="127"/>
      <c r="FLY136" s="127"/>
      <c r="FLZ136" s="127"/>
      <c r="FMA136" s="127"/>
      <c r="FMB136" s="127"/>
      <c r="FMC136" s="127"/>
      <c r="FMD136" s="127"/>
      <c r="FME136" s="127"/>
      <c r="FMF136" s="127"/>
      <c r="FMG136" s="127"/>
      <c r="FMH136" s="127"/>
      <c r="FMI136" s="127"/>
      <c r="FMJ136" s="127"/>
      <c r="FMK136" s="127"/>
      <c r="FML136" s="127"/>
      <c r="FMM136" s="127"/>
      <c r="FMN136" s="127"/>
      <c r="FMO136" s="127"/>
      <c r="FMP136" s="127"/>
      <c r="FMQ136" s="127"/>
      <c r="FMR136" s="127"/>
      <c r="FMS136" s="127"/>
      <c r="FMT136" s="127"/>
      <c r="FMU136" s="127"/>
      <c r="FMV136" s="127"/>
      <c r="FMW136" s="127"/>
      <c r="FMX136" s="127"/>
      <c r="FMY136" s="127"/>
      <c r="FMZ136" s="127"/>
      <c r="FNA136" s="127"/>
      <c r="FNB136" s="127"/>
      <c r="FNC136" s="127"/>
      <c r="FND136" s="127"/>
      <c r="FNE136" s="127"/>
      <c r="FNF136" s="127"/>
      <c r="FNG136" s="127"/>
      <c r="FNH136" s="127"/>
      <c r="FNI136" s="127"/>
      <c r="FNJ136" s="127"/>
      <c r="FNK136" s="127"/>
      <c r="FNL136" s="127"/>
      <c r="FNM136" s="127"/>
      <c r="FNN136" s="127"/>
      <c r="FNO136" s="127"/>
      <c r="FNP136" s="127"/>
      <c r="FNQ136" s="127"/>
      <c r="FNR136" s="127"/>
      <c r="FNS136" s="127"/>
      <c r="FNT136" s="127"/>
      <c r="FNU136" s="127"/>
      <c r="FNV136" s="127"/>
      <c r="FNW136" s="127"/>
      <c r="FNX136" s="127"/>
      <c r="FNY136" s="127"/>
      <c r="FNZ136" s="127"/>
      <c r="FOA136" s="127"/>
      <c r="FOB136" s="127"/>
      <c r="FOC136" s="127"/>
      <c r="FOD136" s="127"/>
      <c r="FOE136" s="127"/>
      <c r="FOF136" s="127"/>
      <c r="FOG136" s="127"/>
      <c r="FOH136" s="127"/>
      <c r="FOI136" s="127"/>
      <c r="FOJ136" s="127"/>
      <c r="FOK136" s="127"/>
      <c r="FOL136" s="127"/>
      <c r="FOM136" s="127"/>
      <c r="FON136" s="127"/>
      <c r="FOO136" s="127"/>
      <c r="FOP136" s="127"/>
      <c r="FOQ136" s="127"/>
      <c r="FOR136" s="127"/>
      <c r="FOS136" s="127"/>
      <c r="FOT136" s="127"/>
      <c r="FOU136" s="127"/>
      <c r="FOV136" s="127"/>
      <c r="FOW136" s="127"/>
      <c r="FOX136" s="127"/>
      <c r="FOY136" s="127"/>
      <c r="FOZ136" s="127"/>
      <c r="FPA136" s="127"/>
      <c r="FPB136" s="127"/>
      <c r="FPC136" s="127"/>
      <c r="FPD136" s="127"/>
      <c r="FPE136" s="127"/>
      <c r="FPF136" s="127"/>
      <c r="FPG136" s="127"/>
      <c r="FPH136" s="127"/>
      <c r="FPI136" s="127"/>
      <c r="FPJ136" s="127"/>
      <c r="FPK136" s="127"/>
      <c r="FPL136" s="127"/>
      <c r="FPM136" s="127"/>
      <c r="FPN136" s="127"/>
      <c r="FPO136" s="127"/>
      <c r="FPP136" s="127"/>
      <c r="FPQ136" s="127"/>
      <c r="FPR136" s="127"/>
      <c r="FPS136" s="127"/>
      <c r="FPT136" s="127"/>
      <c r="FPU136" s="127"/>
      <c r="FPV136" s="127"/>
      <c r="FPW136" s="127"/>
      <c r="FPX136" s="127"/>
      <c r="FPY136" s="127"/>
      <c r="FPZ136" s="127"/>
      <c r="FQA136" s="127"/>
      <c r="FQB136" s="127"/>
      <c r="FQC136" s="127"/>
      <c r="FQD136" s="127"/>
      <c r="FQE136" s="127"/>
      <c r="FQF136" s="127"/>
      <c r="FQG136" s="127"/>
      <c r="FQH136" s="127"/>
      <c r="FQI136" s="127"/>
      <c r="FQJ136" s="127"/>
      <c r="FQK136" s="127"/>
      <c r="FQL136" s="127"/>
      <c r="FQM136" s="127"/>
      <c r="FQN136" s="127"/>
      <c r="FQO136" s="127"/>
      <c r="FQP136" s="127"/>
      <c r="FQQ136" s="127"/>
      <c r="FQR136" s="127"/>
      <c r="FQS136" s="127"/>
      <c r="FQT136" s="127"/>
      <c r="FQU136" s="127"/>
      <c r="FQV136" s="127"/>
      <c r="FQW136" s="127"/>
      <c r="FQX136" s="127"/>
      <c r="FQY136" s="127"/>
      <c r="FQZ136" s="127"/>
      <c r="FRA136" s="127"/>
      <c r="FRB136" s="127"/>
      <c r="FRC136" s="127"/>
      <c r="FRD136" s="127"/>
      <c r="FRE136" s="127"/>
      <c r="FRF136" s="127"/>
      <c r="FRG136" s="127"/>
      <c r="FRH136" s="127"/>
      <c r="FRI136" s="127"/>
      <c r="FRJ136" s="127"/>
      <c r="FRK136" s="127"/>
      <c r="FRL136" s="127"/>
      <c r="FRM136" s="127"/>
      <c r="FRN136" s="127"/>
      <c r="FRO136" s="127"/>
      <c r="FRP136" s="127"/>
      <c r="FRQ136" s="127"/>
      <c r="FRR136" s="127"/>
      <c r="FRS136" s="127"/>
      <c r="FRT136" s="127"/>
      <c r="FRU136" s="127"/>
      <c r="FRV136" s="127"/>
      <c r="FRW136" s="127"/>
      <c r="FRX136" s="127"/>
      <c r="FRY136" s="127"/>
      <c r="FRZ136" s="127"/>
      <c r="FSA136" s="127"/>
      <c r="FSB136" s="127"/>
      <c r="FSC136" s="127"/>
      <c r="FSD136" s="127"/>
      <c r="FSE136" s="127"/>
      <c r="FSF136" s="127"/>
      <c r="FSG136" s="127"/>
      <c r="FSH136" s="127"/>
      <c r="FSI136" s="127"/>
      <c r="FSJ136" s="127"/>
      <c r="FSK136" s="127"/>
      <c r="FSL136" s="127"/>
      <c r="FSM136" s="127"/>
      <c r="FSN136" s="127"/>
      <c r="FSO136" s="127"/>
      <c r="FSP136" s="127"/>
      <c r="FSQ136" s="127"/>
      <c r="FSR136" s="127"/>
      <c r="FSS136" s="127"/>
      <c r="FST136" s="127"/>
      <c r="FSU136" s="127"/>
      <c r="FSV136" s="127"/>
      <c r="FSW136" s="127"/>
      <c r="FSX136" s="127"/>
      <c r="FSY136" s="127"/>
      <c r="FSZ136" s="127"/>
      <c r="FTA136" s="127"/>
      <c r="FTB136" s="127"/>
      <c r="FTC136" s="127"/>
      <c r="FTD136" s="127"/>
      <c r="FTE136" s="127"/>
      <c r="FTF136" s="127"/>
      <c r="FTG136" s="127"/>
      <c r="FTH136" s="127"/>
      <c r="FTI136" s="127"/>
      <c r="FTJ136" s="127"/>
      <c r="FTK136" s="127"/>
      <c r="FTL136" s="127"/>
      <c r="FTM136" s="127"/>
      <c r="FTN136" s="127"/>
      <c r="FTO136" s="127"/>
      <c r="FTP136" s="127"/>
      <c r="FTQ136" s="127"/>
      <c r="FTR136" s="127"/>
      <c r="FTS136" s="127"/>
      <c r="FTT136" s="127"/>
      <c r="FTU136" s="127"/>
      <c r="FTV136" s="127"/>
      <c r="FTW136" s="127"/>
      <c r="FTX136" s="127"/>
      <c r="FTY136" s="127"/>
      <c r="FTZ136" s="127"/>
      <c r="FUA136" s="127"/>
      <c r="FUB136" s="127"/>
      <c r="FUC136" s="127"/>
      <c r="FUD136" s="127"/>
      <c r="FUE136" s="127"/>
      <c r="FUF136" s="127"/>
      <c r="FUG136" s="127"/>
      <c r="FUH136" s="127"/>
      <c r="FUI136" s="127"/>
      <c r="FUJ136" s="127"/>
      <c r="FUK136" s="127"/>
      <c r="FUL136" s="127"/>
      <c r="FUM136" s="127"/>
      <c r="FUN136" s="127"/>
      <c r="FUO136" s="127"/>
      <c r="FUP136" s="127"/>
      <c r="FUQ136" s="127"/>
      <c r="FUR136" s="127"/>
      <c r="FUS136" s="127"/>
      <c r="FUT136" s="127"/>
      <c r="FUU136" s="127"/>
      <c r="FUV136" s="127"/>
      <c r="FUW136" s="127"/>
      <c r="FUX136" s="127"/>
      <c r="FUY136" s="127"/>
      <c r="FUZ136" s="127"/>
      <c r="FVA136" s="127"/>
      <c r="FVB136" s="127"/>
      <c r="FVC136" s="127"/>
      <c r="FVD136" s="127"/>
      <c r="FVE136" s="127"/>
      <c r="FVF136" s="127"/>
      <c r="FVG136" s="127"/>
      <c r="FVH136" s="127"/>
      <c r="FVI136" s="127"/>
      <c r="FVJ136" s="127"/>
      <c r="FVK136" s="127"/>
      <c r="FVL136" s="127"/>
      <c r="FVM136" s="127"/>
      <c r="FVN136" s="127"/>
      <c r="FVO136" s="127"/>
      <c r="FVP136" s="127"/>
      <c r="FVQ136" s="127"/>
      <c r="FVR136" s="127"/>
      <c r="FVS136" s="127"/>
      <c r="FVT136" s="127"/>
      <c r="FVU136" s="127"/>
      <c r="FVV136" s="127"/>
      <c r="FVW136" s="127"/>
      <c r="FVX136" s="127"/>
      <c r="FVY136" s="127"/>
      <c r="FVZ136" s="127"/>
      <c r="FWA136" s="127"/>
      <c r="FWB136" s="127"/>
      <c r="FWC136" s="127"/>
      <c r="FWD136" s="127"/>
      <c r="FWE136" s="127"/>
      <c r="FWF136" s="127"/>
      <c r="FWG136" s="127"/>
      <c r="FWH136" s="127"/>
      <c r="FWI136" s="127"/>
      <c r="FWJ136" s="127"/>
      <c r="FWK136" s="127"/>
      <c r="FWL136" s="127"/>
      <c r="FWM136" s="127"/>
      <c r="FWN136" s="127"/>
      <c r="FWO136" s="127"/>
      <c r="FWP136" s="127"/>
      <c r="FWQ136" s="127"/>
      <c r="FWR136" s="127"/>
      <c r="FWS136" s="127"/>
      <c r="FWT136" s="127"/>
      <c r="FWU136" s="127"/>
      <c r="FWV136" s="127"/>
      <c r="FWW136" s="127"/>
      <c r="FWX136" s="127"/>
      <c r="FWY136" s="127"/>
      <c r="FWZ136" s="127"/>
      <c r="FXA136" s="127"/>
      <c r="FXB136" s="127"/>
      <c r="FXC136" s="127"/>
      <c r="FXD136" s="127"/>
      <c r="FXE136" s="127"/>
      <c r="FXF136" s="127"/>
      <c r="FXG136" s="127"/>
      <c r="FXH136" s="127"/>
      <c r="FXI136" s="127"/>
      <c r="FXJ136" s="127"/>
      <c r="FXK136" s="127"/>
      <c r="FXL136" s="127"/>
      <c r="FXM136" s="127"/>
      <c r="FXN136" s="127"/>
      <c r="FXO136" s="127"/>
      <c r="FXP136" s="127"/>
      <c r="FXQ136" s="127"/>
      <c r="FXR136" s="127"/>
      <c r="FXS136" s="127"/>
      <c r="FXT136" s="127"/>
      <c r="FXU136" s="127"/>
      <c r="FXV136" s="127"/>
      <c r="FXW136" s="127"/>
      <c r="FXX136" s="127"/>
      <c r="FXY136" s="127"/>
      <c r="FXZ136" s="127"/>
      <c r="FYA136" s="127"/>
      <c r="FYB136" s="127"/>
      <c r="FYC136" s="127"/>
      <c r="FYD136" s="127"/>
      <c r="FYE136" s="127"/>
      <c r="FYF136" s="127"/>
      <c r="FYG136" s="127"/>
      <c r="FYH136" s="127"/>
      <c r="FYI136" s="127"/>
      <c r="FYJ136" s="127"/>
      <c r="FYK136" s="127"/>
      <c r="FYL136" s="127"/>
      <c r="FYM136" s="127"/>
      <c r="FYN136" s="127"/>
      <c r="FYO136" s="127"/>
      <c r="FYP136" s="127"/>
      <c r="FYQ136" s="127"/>
      <c r="FYR136" s="127"/>
      <c r="FYS136" s="127"/>
      <c r="FYT136" s="127"/>
      <c r="FYU136" s="127"/>
      <c r="FYV136" s="127"/>
      <c r="FYW136" s="127"/>
      <c r="FYX136" s="127"/>
      <c r="FYY136" s="127"/>
      <c r="FYZ136" s="127"/>
      <c r="FZA136" s="127"/>
      <c r="FZB136" s="127"/>
      <c r="FZC136" s="127"/>
      <c r="FZD136" s="127"/>
      <c r="FZE136" s="127"/>
      <c r="FZF136" s="127"/>
      <c r="FZG136" s="127"/>
      <c r="FZH136" s="127"/>
      <c r="FZI136" s="127"/>
      <c r="FZJ136" s="127"/>
      <c r="FZK136" s="127"/>
      <c r="FZL136" s="127"/>
      <c r="FZM136" s="127"/>
      <c r="FZN136" s="127"/>
      <c r="FZO136" s="127"/>
      <c r="FZP136" s="127"/>
      <c r="FZQ136" s="127"/>
      <c r="FZR136" s="127"/>
      <c r="FZS136" s="127"/>
      <c r="FZT136" s="127"/>
      <c r="FZU136" s="127"/>
      <c r="FZV136" s="127"/>
      <c r="FZW136" s="127"/>
      <c r="FZX136" s="127"/>
      <c r="FZY136" s="127"/>
      <c r="FZZ136" s="127"/>
      <c r="GAA136" s="127"/>
      <c r="GAB136" s="127"/>
      <c r="GAC136" s="127"/>
      <c r="GAD136" s="127"/>
      <c r="GAE136" s="127"/>
      <c r="GAF136" s="127"/>
      <c r="GAG136" s="127"/>
      <c r="GAH136" s="127"/>
      <c r="GAI136" s="127"/>
      <c r="GAJ136" s="127"/>
      <c r="GAK136" s="127"/>
      <c r="GAL136" s="127"/>
      <c r="GAM136" s="127"/>
      <c r="GAN136" s="127"/>
      <c r="GAO136" s="127"/>
      <c r="GAP136" s="127"/>
      <c r="GAQ136" s="127"/>
      <c r="GAR136" s="127"/>
      <c r="GAS136" s="127"/>
      <c r="GAT136" s="127"/>
      <c r="GAU136" s="127"/>
      <c r="GAV136" s="127"/>
      <c r="GAW136" s="127"/>
      <c r="GAX136" s="127"/>
      <c r="GAY136" s="127"/>
      <c r="GAZ136" s="127"/>
      <c r="GBA136" s="127"/>
      <c r="GBB136" s="127"/>
      <c r="GBC136" s="127"/>
      <c r="GBD136" s="127"/>
      <c r="GBE136" s="127"/>
      <c r="GBF136" s="127"/>
      <c r="GBG136" s="127"/>
      <c r="GBH136" s="127"/>
      <c r="GBI136" s="127"/>
      <c r="GBJ136" s="127"/>
      <c r="GBK136" s="127"/>
      <c r="GBL136" s="127"/>
      <c r="GBM136" s="127"/>
      <c r="GBN136" s="127"/>
      <c r="GBO136" s="127"/>
      <c r="GBP136" s="127"/>
      <c r="GBQ136" s="127"/>
      <c r="GBR136" s="127"/>
      <c r="GBS136" s="127"/>
      <c r="GBT136" s="127"/>
      <c r="GBU136" s="127"/>
      <c r="GBV136" s="127"/>
      <c r="GBW136" s="127"/>
      <c r="GBX136" s="127"/>
      <c r="GBY136" s="127"/>
      <c r="GBZ136" s="127"/>
      <c r="GCA136" s="127"/>
      <c r="GCB136" s="127"/>
      <c r="GCC136" s="127"/>
      <c r="GCD136" s="127"/>
      <c r="GCE136" s="127"/>
      <c r="GCF136" s="127"/>
      <c r="GCG136" s="127"/>
      <c r="GCH136" s="127"/>
      <c r="GCI136" s="127"/>
      <c r="GCJ136" s="127"/>
      <c r="GCK136" s="127"/>
      <c r="GCL136" s="127"/>
      <c r="GCM136" s="127"/>
      <c r="GCN136" s="127"/>
      <c r="GCO136" s="127"/>
      <c r="GCP136" s="127"/>
      <c r="GCQ136" s="127"/>
      <c r="GCR136" s="127"/>
      <c r="GCS136" s="127"/>
      <c r="GCT136" s="127"/>
      <c r="GCU136" s="127"/>
      <c r="GCV136" s="127"/>
      <c r="GCW136" s="127"/>
      <c r="GCX136" s="127"/>
      <c r="GCY136" s="127"/>
      <c r="GCZ136" s="127"/>
      <c r="GDA136" s="127"/>
      <c r="GDB136" s="127"/>
      <c r="GDC136" s="127"/>
      <c r="GDD136" s="127"/>
      <c r="GDE136" s="127"/>
      <c r="GDF136" s="127"/>
      <c r="GDG136" s="127"/>
      <c r="GDH136" s="127"/>
      <c r="GDI136" s="127"/>
      <c r="GDJ136" s="127"/>
      <c r="GDK136" s="127"/>
      <c r="GDL136" s="127"/>
      <c r="GDM136" s="127"/>
      <c r="GDN136" s="127"/>
      <c r="GDO136" s="127"/>
      <c r="GDP136" s="127"/>
      <c r="GDQ136" s="127"/>
      <c r="GDR136" s="127"/>
      <c r="GDS136" s="127"/>
      <c r="GDT136" s="127"/>
      <c r="GDU136" s="127"/>
      <c r="GDV136" s="127"/>
      <c r="GDW136" s="127"/>
      <c r="GDX136" s="127"/>
      <c r="GDY136" s="127"/>
      <c r="GDZ136" s="127"/>
      <c r="GEA136" s="127"/>
      <c r="GEB136" s="127"/>
      <c r="GEC136" s="127"/>
      <c r="GED136" s="127"/>
      <c r="GEE136" s="127"/>
      <c r="GEF136" s="127"/>
      <c r="GEG136" s="127"/>
      <c r="GEH136" s="127"/>
      <c r="GEI136" s="127"/>
      <c r="GEJ136" s="127"/>
      <c r="GEK136" s="127"/>
      <c r="GEL136" s="127"/>
      <c r="GEM136" s="127"/>
      <c r="GEN136" s="127"/>
      <c r="GEO136" s="127"/>
      <c r="GEP136" s="127"/>
      <c r="GEQ136" s="127"/>
      <c r="GER136" s="127"/>
      <c r="GES136" s="127"/>
      <c r="GET136" s="127"/>
      <c r="GEU136" s="127"/>
      <c r="GEV136" s="127"/>
      <c r="GEW136" s="127"/>
      <c r="GEX136" s="127"/>
      <c r="GEY136" s="127"/>
      <c r="GEZ136" s="127"/>
      <c r="GFA136" s="127"/>
      <c r="GFB136" s="127"/>
      <c r="GFC136" s="127"/>
      <c r="GFD136" s="127"/>
      <c r="GFE136" s="127"/>
      <c r="GFF136" s="127"/>
      <c r="GFG136" s="127"/>
      <c r="GFH136" s="127"/>
      <c r="GFI136" s="127"/>
      <c r="GFJ136" s="127"/>
      <c r="GFK136" s="127"/>
      <c r="GFL136" s="127"/>
      <c r="GFM136" s="127"/>
      <c r="GFN136" s="127"/>
      <c r="GFO136" s="127"/>
      <c r="GFP136" s="127"/>
      <c r="GFQ136" s="127"/>
      <c r="GFR136" s="127"/>
      <c r="GFS136" s="127"/>
      <c r="GFT136" s="127"/>
      <c r="GFU136" s="127"/>
      <c r="GFV136" s="127"/>
      <c r="GFW136" s="127"/>
      <c r="GFX136" s="127"/>
      <c r="GFY136" s="127"/>
      <c r="GFZ136" s="127"/>
      <c r="GGA136" s="127"/>
      <c r="GGB136" s="127"/>
      <c r="GGC136" s="127"/>
      <c r="GGD136" s="127"/>
      <c r="GGE136" s="127"/>
      <c r="GGF136" s="127"/>
      <c r="GGG136" s="127"/>
      <c r="GGH136" s="127"/>
      <c r="GGI136" s="127"/>
      <c r="GGJ136" s="127"/>
      <c r="GGK136" s="127"/>
      <c r="GGL136" s="127"/>
      <c r="GGM136" s="127"/>
      <c r="GGN136" s="127"/>
      <c r="GGO136" s="127"/>
      <c r="GGP136" s="127"/>
      <c r="GGQ136" s="127"/>
      <c r="GGR136" s="127"/>
      <c r="GGS136" s="127"/>
      <c r="GGT136" s="127"/>
      <c r="GGU136" s="127"/>
      <c r="GGV136" s="127"/>
      <c r="GGW136" s="127"/>
      <c r="GGX136" s="127"/>
      <c r="GGY136" s="127"/>
      <c r="GGZ136" s="127"/>
      <c r="GHA136" s="127"/>
      <c r="GHB136" s="127"/>
      <c r="GHC136" s="127"/>
      <c r="GHD136" s="127"/>
      <c r="GHE136" s="127"/>
      <c r="GHF136" s="127"/>
      <c r="GHG136" s="127"/>
      <c r="GHH136" s="127"/>
      <c r="GHI136" s="127"/>
      <c r="GHJ136" s="127"/>
      <c r="GHK136" s="127"/>
      <c r="GHL136" s="127"/>
      <c r="GHM136" s="127"/>
      <c r="GHN136" s="127"/>
      <c r="GHO136" s="127"/>
      <c r="GHP136" s="127"/>
      <c r="GHQ136" s="127"/>
      <c r="GHR136" s="127"/>
      <c r="GHS136" s="127"/>
      <c r="GHT136" s="127"/>
      <c r="GHU136" s="127"/>
      <c r="GHV136" s="127"/>
      <c r="GHW136" s="127"/>
      <c r="GHX136" s="127"/>
      <c r="GHY136" s="127"/>
      <c r="GHZ136" s="127"/>
      <c r="GIA136" s="127"/>
      <c r="GIB136" s="127"/>
      <c r="GIC136" s="127"/>
      <c r="GID136" s="127"/>
      <c r="GIE136" s="127"/>
      <c r="GIF136" s="127"/>
      <c r="GIG136" s="127"/>
      <c r="GIH136" s="127"/>
      <c r="GII136" s="127"/>
      <c r="GIJ136" s="127"/>
      <c r="GIK136" s="127"/>
      <c r="GIL136" s="127"/>
      <c r="GIM136" s="127"/>
      <c r="GIN136" s="127"/>
      <c r="GIO136" s="127"/>
      <c r="GIP136" s="127"/>
      <c r="GIQ136" s="127"/>
      <c r="GIR136" s="127"/>
      <c r="GIS136" s="127"/>
      <c r="GIT136" s="127"/>
      <c r="GIU136" s="127"/>
      <c r="GIV136" s="127"/>
      <c r="GIW136" s="127"/>
      <c r="GIX136" s="127"/>
      <c r="GIY136" s="127"/>
      <c r="GIZ136" s="127"/>
      <c r="GJA136" s="127"/>
      <c r="GJB136" s="127"/>
      <c r="GJC136" s="127"/>
      <c r="GJD136" s="127"/>
      <c r="GJE136" s="127"/>
      <c r="GJF136" s="127"/>
      <c r="GJG136" s="127"/>
      <c r="GJH136" s="127"/>
      <c r="GJI136" s="127"/>
      <c r="GJJ136" s="127"/>
      <c r="GJK136" s="127"/>
      <c r="GJL136" s="127"/>
      <c r="GJM136" s="127"/>
      <c r="GJN136" s="127"/>
      <c r="GJO136" s="127"/>
      <c r="GJP136" s="127"/>
      <c r="GJQ136" s="127"/>
      <c r="GJR136" s="127"/>
      <c r="GJS136" s="127"/>
      <c r="GJT136" s="127"/>
      <c r="GJU136" s="127"/>
      <c r="GJV136" s="127"/>
      <c r="GJW136" s="127"/>
      <c r="GJX136" s="127"/>
      <c r="GJY136" s="127"/>
      <c r="GJZ136" s="127"/>
      <c r="GKA136" s="127"/>
      <c r="GKB136" s="127"/>
      <c r="GKC136" s="127"/>
      <c r="GKD136" s="127"/>
      <c r="GKE136" s="127"/>
      <c r="GKF136" s="127"/>
      <c r="GKG136" s="127"/>
      <c r="GKH136" s="127"/>
      <c r="GKI136" s="127"/>
      <c r="GKJ136" s="127"/>
      <c r="GKK136" s="127"/>
      <c r="GKL136" s="127"/>
      <c r="GKM136" s="127"/>
      <c r="GKN136" s="127"/>
      <c r="GKO136" s="127"/>
      <c r="GKP136" s="127"/>
      <c r="GKQ136" s="127"/>
      <c r="GKR136" s="127"/>
      <c r="GKS136" s="127"/>
      <c r="GKT136" s="127"/>
      <c r="GKU136" s="127"/>
      <c r="GKV136" s="127"/>
      <c r="GKW136" s="127"/>
      <c r="GKX136" s="127"/>
      <c r="GKY136" s="127"/>
      <c r="GKZ136" s="127"/>
      <c r="GLA136" s="127"/>
      <c r="GLB136" s="127"/>
      <c r="GLC136" s="127"/>
      <c r="GLD136" s="127"/>
      <c r="GLE136" s="127"/>
      <c r="GLF136" s="127"/>
      <c r="GLG136" s="127"/>
      <c r="GLH136" s="127"/>
      <c r="GLI136" s="127"/>
      <c r="GLJ136" s="127"/>
      <c r="GLK136" s="127"/>
      <c r="GLL136" s="127"/>
      <c r="GLM136" s="127"/>
      <c r="GLN136" s="127"/>
      <c r="GLO136" s="127"/>
      <c r="GLP136" s="127"/>
      <c r="GLQ136" s="127"/>
      <c r="GLR136" s="127"/>
      <c r="GLS136" s="127"/>
      <c r="GLT136" s="127"/>
      <c r="GLU136" s="127"/>
      <c r="GLV136" s="127"/>
      <c r="GLW136" s="127"/>
      <c r="GLX136" s="127"/>
      <c r="GLY136" s="127"/>
      <c r="GLZ136" s="127"/>
      <c r="GMA136" s="127"/>
      <c r="GMB136" s="127"/>
      <c r="GMC136" s="127"/>
      <c r="GMD136" s="127"/>
      <c r="GME136" s="127"/>
      <c r="GMF136" s="127"/>
      <c r="GMG136" s="127"/>
      <c r="GMH136" s="127"/>
      <c r="GMI136" s="127"/>
      <c r="GMJ136" s="127"/>
      <c r="GMK136" s="127"/>
      <c r="GML136" s="127"/>
      <c r="GMM136" s="127"/>
      <c r="GMN136" s="127"/>
      <c r="GMO136" s="127"/>
      <c r="GMP136" s="127"/>
      <c r="GMQ136" s="127"/>
      <c r="GMR136" s="127"/>
      <c r="GMS136" s="127"/>
      <c r="GMT136" s="127"/>
      <c r="GMU136" s="127"/>
      <c r="GMV136" s="127"/>
      <c r="GMW136" s="127"/>
      <c r="GMX136" s="127"/>
      <c r="GMY136" s="127"/>
      <c r="GMZ136" s="127"/>
      <c r="GNA136" s="127"/>
      <c r="GNB136" s="127"/>
      <c r="GNC136" s="127"/>
      <c r="GND136" s="127"/>
      <c r="GNE136" s="127"/>
      <c r="GNF136" s="127"/>
      <c r="GNG136" s="127"/>
      <c r="GNH136" s="127"/>
      <c r="GNI136" s="127"/>
      <c r="GNJ136" s="127"/>
      <c r="GNK136" s="127"/>
      <c r="GNL136" s="127"/>
      <c r="GNM136" s="127"/>
      <c r="GNN136" s="127"/>
      <c r="GNO136" s="127"/>
      <c r="GNP136" s="127"/>
      <c r="GNQ136" s="127"/>
      <c r="GNR136" s="127"/>
      <c r="GNS136" s="127"/>
      <c r="GNT136" s="127"/>
      <c r="GNU136" s="127"/>
      <c r="GNV136" s="127"/>
      <c r="GNW136" s="127"/>
      <c r="GNX136" s="127"/>
      <c r="GNY136" s="127"/>
      <c r="GNZ136" s="127"/>
      <c r="GOA136" s="127"/>
      <c r="GOB136" s="127"/>
      <c r="GOC136" s="127"/>
      <c r="GOD136" s="127"/>
      <c r="GOE136" s="127"/>
      <c r="GOF136" s="127"/>
      <c r="GOG136" s="127"/>
      <c r="GOH136" s="127"/>
      <c r="GOI136" s="127"/>
      <c r="GOJ136" s="127"/>
      <c r="GOK136" s="127"/>
      <c r="GOL136" s="127"/>
      <c r="GOM136" s="127"/>
      <c r="GON136" s="127"/>
      <c r="GOO136" s="127"/>
      <c r="GOP136" s="127"/>
      <c r="GOQ136" s="127"/>
      <c r="GOR136" s="127"/>
      <c r="GOS136" s="127"/>
      <c r="GOT136" s="127"/>
      <c r="GOU136" s="127"/>
      <c r="GOV136" s="127"/>
      <c r="GOW136" s="127"/>
      <c r="GOX136" s="127"/>
      <c r="GOY136" s="127"/>
      <c r="GOZ136" s="127"/>
      <c r="GPA136" s="127"/>
      <c r="GPB136" s="127"/>
      <c r="GPC136" s="127"/>
      <c r="GPD136" s="127"/>
      <c r="GPE136" s="127"/>
      <c r="GPF136" s="127"/>
      <c r="GPG136" s="127"/>
      <c r="GPH136" s="127"/>
      <c r="GPI136" s="127"/>
      <c r="GPJ136" s="127"/>
      <c r="GPK136" s="127"/>
      <c r="GPL136" s="127"/>
      <c r="GPM136" s="127"/>
      <c r="GPN136" s="127"/>
      <c r="GPO136" s="127"/>
      <c r="GPP136" s="127"/>
      <c r="GPQ136" s="127"/>
      <c r="GPR136" s="127"/>
      <c r="GPS136" s="127"/>
      <c r="GPT136" s="127"/>
      <c r="GPU136" s="127"/>
      <c r="GPV136" s="127"/>
      <c r="GPW136" s="127"/>
      <c r="GPX136" s="127"/>
      <c r="GPY136" s="127"/>
      <c r="GPZ136" s="127"/>
      <c r="GQA136" s="127"/>
      <c r="GQB136" s="127"/>
      <c r="GQC136" s="127"/>
      <c r="GQD136" s="127"/>
      <c r="GQE136" s="127"/>
      <c r="GQF136" s="127"/>
      <c r="GQG136" s="127"/>
      <c r="GQH136" s="127"/>
      <c r="GQI136" s="127"/>
      <c r="GQJ136" s="127"/>
      <c r="GQK136" s="127"/>
      <c r="GQL136" s="127"/>
      <c r="GQM136" s="127"/>
      <c r="GQN136" s="127"/>
      <c r="GQO136" s="127"/>
      <c r="GQP136" s="127"/>
      <c r="GQQ136" s="127"/>
      <c r="GQR136" s="127"/>
      <c r="GQS136" s="127"/>
      <c r="GQT136" s="127"/>
      <c r="GQU136" s="127"/>
      <c r="GQV136" s="127"/>
      <c r="GQW136" s="127"/>
      <c r="GQX136" s="127"/>
      <c r="GQY136" s="127"/>
      <c r="GQZ136" s="127"/>
      <c r="GRA136" s="127"/>
      <c r="GRB136" s="127"/>
      <c r="GRC136" s="127"/>
      <c r="GRD136" s="127"/>
      <c r="GRE136" s="127"/>
      <c r="GRF136" s="127"/>
      <c r="GRG136" s="127"/>
      <c r="GRH136" s="127"/>
      <c r="GRI136" s="127"/>
      <c r="GRJ136" s="127"/>
      <c r="GRK136" s="127"/>
      <c r="GRL136" s="127"/>
      <c r="GRM136" s="127"/>
      <c r="GRN136" s="127"/>
      <c r="GRO136" s="127"/>
      <c r="GRP136" s="127"/>
      <c r="GRQ136" s="127"/>
      <c r="GRR136" s="127"/>
      <c r="GRS136" s="127"/>
      <c r="GRT136" s="127"/>
      <c r="GRU136" s="127"/>
      <c r="GRV136" s="127"/>
      <c r="GRW136" s="127"/>
      <c r="GRX136" s="127"/>
      <c r="GRY136" s="127"/>
      <c r="GRZ136" s="127"/>
      <c r="GSA136" s="127"/>
      <c r="GSB136" s="127"/>
      <c r="GSC136" s="127"/>
      <c r="GSD136" s="127"/>
      <c r="GSE136" s="127"/>
      <c r="GSF136" s="127"/>
      <c r="GSG136" s="127"/>
      <c r="GSH136" s="127"/>
      <c r="GSI136" s="127"/>
      <c r="GSJ136" s="127"/>
      <c r="GSK136" s="127"/>
      <c r="GSL136" s="127"/>
      <c r="GSM136" s="127"/>
      <c r="GSN136" s="127"/>
      <c r="GSO136" s="127"/>
      <c r="GSP136" s="127"/>
      <c r="GSQ136" s="127"/>
      <c r="GSR136" s="127"/>
      <c r="GSS136" s="127"/>
      <c r="GST136" s="127"/>
      <c r="GSU136" s="127"/>
      <c r="GSV136" s="127"/>
      <c r="GSW136" s="127"/>
      <c r="GSX136" s="127"/>
      <c r="GSY136" s="127"/>
      <c r="GSZ136" s="127"/>
      <c r="GTA136" s="127"/>
      <c r="GTB136" s="127"/>
      <c r="GTC136" s="127"/>
      <c r="GTD136" s="127"/>
      <c r="GTE136" s="127"/>
      <c r="GTF136" s="127"/>
      <c r="GTG136" s="127"/>
      <c r="GTH136" s="127"/>
      <c r="GTI136" s="127"/>
      <c r="GTJ136" s="127"/>
      <c r="GTK136" s="127"/>
      <c r="GTL136" s="127"/>
      <c r="GTM136" s="127"/>
      <c r="GTN136" s="127"/>
      <c r="GTO136" s="127"/>
      <c r="GTP136" s="127"/>
      <c r="GTQ136" s="127"/>
      <c r="GTR136" s="127"/>
      <c r="GTS136" s="127"/>
      <c r="GTT136" s="127"/>
      <c r="GTU136" s="127"/>
      <c r="GTV136" s="127"/>
      <c r="GTW136" s="127"/>
      <c r="GTX136" s="127"/>
      <c r="GTY136" s="127"/>
      <c r="GTZ136" s="127"/>
      <c r="GUA136" s="127"/>
      <c r="GUB136" s="127"/>
      <c r="GUC136" s="127"/>
      <c r="GUD136" s="127"/>
      <c r="GUE136" s="127"/>
      <c r="GUF136" s="127"/>
      <c r="GUG136" s="127"/>
      <c r="GUH136" s="127"/>
      <c r="GUI136" s="127"/>
      <c r="GUJ136" s="127"/>
      <c r="GUK136" s="127"/>
      <c r="GUL136" s="127"/>
      <c r="GUM136" s="127"/>
      <c r="GUN136" s="127"/>
      <c r="GUO136" s="127"/>
      <c r="GUP136" s="127"/>
      <c r="GUQ136" s="127"/>
      <c r="GUR136" s="127"/>
      <c r="GUS136" s="127"/>
      <c r="GUT136" s="127"/>
      <c r="GUU136" s="127"/>
      <c r="GUV136" s="127"/>
      <c r="GUW136" s="127"/>
      <c r="GUX136" s="127"/>
      <c r="GUY136" s="127"/>
      <c r="GUZ136" s="127"/>
      <c r="GVA136" s="127"/>
      <c r="GVB136" s="127"/>
      <c r="GVC136" s="127"/>
      <c r="GVD136" s="127"/>
      <c r="GVE136" s="127"/>
      <c r="GVF136" s="127"/>
      <c r="GVG136" s="127"/>
      <c r="GVH136" s="127"/>
      <c r="GVI136" s="127"/>
      <c r="GVJ136" s="127"/>
      <c r="GVK136" s="127"/>
      <c r="GVL136" s="127"/>
      <c r="GVM136" s="127"/>
      <c r="GVN136" s="127"/>
      <c r="GVO136" s="127"/>
      <c r="GVP136" s="127"/>
      <c r="GVQ136" s="127"/>
      <c r="GVR136" s="127"/>
      <c r="GVS136" s="127"/>
      <c r="GVT136" s="127"/>
      <c r="GVU136" s="127"/>
      <c r="GVV136" s="127"/>
      <c r="GVW136" s="127"/>
      <c r="GVX136" s="127"/>
      <c r="GVY136" s="127"/>
      <c r="GVZ136" s="127"/>
      <c r="GWA136" s="127"/>
      <c r="GWB136" s="127"/>
      <c r="GWC136" s="127"/>
      <c r="GWD136" s="127"/>
      <c r="GWE136" s="127"/>
      <c r="GWF136" s="127"/>
      <c r="GWG136" s="127"/>
      <c r="GWH136" s="127"/>
      <c r="GWI136" s="127"/>
      <c r="GWJ136" s="127"/>
      <c r="GWK136" s="127"/>
      <c r="GWL136" s="127"/>
      <c r="GWM136" s="127"/>
      <c r="GWN136" s="127"/>
      <c r="GWO136" s="127"/>
      <c r="GWP136" s="127"/>
      <c r="GWQ136" s="127"/>
      <c r="GWR136" s="127"/>
      <c r="GWS136" s="127"/>
      <c r="GWT136" s="127"/>
      <c r="GWU136" s="127"/>
      <c r="GWV136" s="127"/>
      <c r="GWW136" s="127"/>
      <c r="GWX136" s="127"/>
      <c r="GWY136" s="127"/>
      <c r="GWZ136" s="127"/>
      <c r="GXA136" s="127"/>
      <c r="GXB136" s="127"/>
      <c r="GXC136" s="127"/>
      <c r="GXD136" s="127"/>
      <c r="GXE136" s="127"/>
      <c r="GXF136" s="127"/>
      <c r="GXG136" s="127"/>
      <c r="GXH136" s="127"/>
      <c r="GXI136" s="127"/>
      <c r="GXJ136" s="127"/>
      <c r="GXK136" s="127"/>
      <c r="GXL136" s="127"/>
      <c r="GXM136" s="127"/>
      <c r="GXN136" s="127"/>
      <c r="GXO136" s="127"/>
      <c r="GXP136" s="127"/>
      <c r="GXQ136" s="127"/>
      <c r="GXR136" s="127"/>
      <c r="GXS136" s="127"/>
      <c r="GXT136" s="127"/>
      <c r="GXU136" s="127"/>
      <c r="GXV136" s="127"/>
      <c r="GXW136" s="127"/>
      <c r="GXX136" s="127"/>
      <c r="GXY136" s="127"/>
      <c r="GXZ136" s="127"/>
      <c r="GYA136" s="127"/>
      <c r="GYB136" s="127"/>
      <c r="GYC136" s="127"/>
      <c r="GYD136" s="127"/>
      <c r="GYE136" s="127"/>
      <c r="GYF136" s="127"/>
      <c r="GYG136" s="127"/>
      <c r="GYH136" s="127"/>
      <c r="GYI136" s="127"/>
      <c r="GYJ136" s="127"/>
      <c r="GYK136" s="127"/>
      <c r="GYL136" s="127"/>
      <c r="GYM136" s="127"/>
      <c r="GYN136" s="127"/>
      <c r="GYO136" s="127"/>
      <c r="GYP136" s="127"/>
      <c r="GYQ136" s="127"/>
      <c r="GYR136" s="127"/>
      <c r="GYS136" s="127"/>
      <c r="GYT136" s="127"/>
      <c r="GYU136" s="127"/>
      <c r="GYV136" s="127"/>
      <c r="GYW136" s="127"/>
      <c r="GYX136" s="127"/>
      <c r="GYY136" s="127"/>
      <c r="GYZ136" s="127"/>
      <c r="GZA136" s="127"/>
      <c r="GZB136" s="127"/>
      <c r="GZC136" s="127"/>
      <c r="GZD136" s="127"/>
      <c r="GZE136" s="127"/>
      <c r="GZF136" s="127"/>
      <c r="GZG136" s="127"/>
      <c r="GZH136" s="127"/>
      <c r="GZI136" s="127"/>
      <c r="GZJ136" s="127"/>
      <c r="GZK136" s="127"/>
      <c r="GZL136" s="127"/>
      <c r="GZM136" s="127"/>
      <c r="GZN136" s="127"/>
      <c r="GZO136" s="127"/>
      <c r="GZP136" s="127"/>
      <c r="GZQ136" s="127"/>
      <c r="GZR136" s="127"/>
      <c r="GZS136" s="127"/>
      <c r="GZT136" s="127"/>
      <c r="GZU136" s="127"/>
      <c r="GZV136" s="127"/>
      <c r="GZW136" s="127"/>
      <c r="GZX136" s="127"/>
      <c r="GZY136" s="127"/>
      <c r="GZZ136" s="127"/>
      <c r="HAA136" s="127"/>
      <c r="HAB136" s="127"/>
      <c r="HAC136" s="127"/>
      <c r="HAD136" s="127"/>
      <c r="HAE136" s="127"/>
      <c r="HAF136" s="127"/>
      <c r="HAG136" s="127"/>
      <c r="HAH136" s="127"/>
      <c r="HAI136" s="127"/>
      <c r="HAJ136" s="127"/>
      <c r="HAK136" s="127"/>
      <c r="HAL136" s="127"/>
      <c r="HAM136" s="127"/>
      <c r="HAN136" s="127"/>
      <c r="HAO136" s="127"/>
      <c r="HAP136" s="127"/>
      <c r="HAQ136" s="127"/>
      <c r="HAR136" s="127"/>
      <c r="HAS136" s="127"/>
      <c r="HAT136" s="127"/>
      <c r="HAU136" s="127"/>
      <c r="HAV136" s="127"/>
      <c r="HAW136" s="127"/>
      <c r="HAX136" s="127"/>
      <c r="HAY136" s="127"/>
      <c r="HAZ136" s="127"/>
      <c r="HBA136" s="127"/>
      <c r="HBB136" s="127"/>
      <c r="HBC136" s="127"/>
      <c r="HBD136" s="127"/>
      <c r="HBE136" s="127"/>
      <c r="HBF136" s="127"/>
      <c r="HBG136" s="127"/>
      <c r="HBH136" s="127"/>
      <c r="HBI136" s="127"/>
      <c r="HBJ136" s="127"/>
      <c r="HBK136" s="127"/>
      <c r="HBL136" s="127"/>
      <c r="HBM136" s="127"/>
      <c r="HBN136" s="127"/>
      <c r="HBO136" s="127"/>
      <c r="HBP136" s="127"/>
      <c r="HBQ136" s="127"/>
      <c r="HBR136" s="127"/>
      <c r="HBS136" s="127"/>
      <c r="HBT136" s="127"/>
      <c r="HBU136" s="127"/>
      <c r="HBV136" s="127"/>
      <c r="HBW136" s="127"/>
      <c r="HBX136" s="127"/>
      <c r="HBY136" s="127"/>
      <c r="HBZ136" s="127"/>
      <c r="HCA136" s="127"/>
      <c r="HCB136" s="127"/>
      <c r="HCC136" s="127"/>
      <c r="HCD136" s="127"/>
      <c r="HCE136" s="127"/>
      <c r="HCF136" s="127"/>
      <c r="HCG136" s="127"/>
      <c r="HCH136" s="127"/>
      <c r="HCI136" s="127"/>
      <c r="HCJ136" s="127"/>
      <c r="HCK136" s="127"/>
      <c r="HCL136" s="127"/>
      <c r="HCM136" s="127"/>
      <c r="HCN136" s="127"/>
      <c r="HCO136" s="127"/>
      <c r="HCP136" s="127"/>
      <c r="HCQ136" s="127"/>
      <c r="HCR136" s="127"/>
      <c r="HCS136" s="127"/>
      <c r="HCT136" s="127"/>
      <c r="HCU136" s="127"/>
      <c r="HCV136" s="127"/>
      <c r="HCW136" s="127"/>
      <c r="HCX136" s="127"/>
      <c r="HCY136" s="127"/>
      <c r="HCZ136" s="127"/>
      <c r="HDA136" s="127"/>
      <c r="HDB136" s="127"/>
      <c r="HDC136" s="127"/>
      <c r="HDD136" s="127"/>
      <c r="HDE136" s="127"/>
      <c r="HDF136" s="127"/>
      <c r="HDG136" s="127"/>
      <c r="HDH136" s="127"/>
      <c r="HDI136" s="127"/>
      <c r="HDJ136" s="127"/>
      <c r="HDK136" s="127"/>
      <c r="HDL136" s="127"/>
      <c r="HDM136" s="127"/>
      <c r="HDN136" s="127"/>
      <c r="HDO136" s="127"/>
      <c r="HDP136" s="127"/>
      <c r="HDQ136" s="127"/>
      <c r="HDR136" s="127"/>
      <c r="HDS136" s="127"/>
      <c r="HDT136" s="127"/>
      <c r="HDU136" s="127"/>
      <c r="HDV136" s="127"/>
      <c r="HDW136" s="127"/>
      <c r="HDX136" s="127"/>
      <c r="HDY136" s="127"/>
      <c r="HDZ136" s="127"/>
      <c r="HEA136" s="127"/>
      <c r="HEB136" s="127"/>
      <c r="HEC136" s="127"/>
      <c r="HED136" s="127"/>
      <c r="HEE136" s="127"/>
      <c r="HEF136" s="127"/>
      <c r="HEG136" s="127"/>
      <c r="HEH136" s="127"/>
      <c r="HEI136" s="127"/>
      <c r="HEJ136" s="127"/>
      <c r="HEK136" s="127"/>
      <c r="HEL136" s="127"/>
      <c r="HEM136" s="127"/>
      <c r="HEN136" s="127"/>
      <c r="HEO136" s="127"/>
      <c r="HEP136" s="127"/>
      <c r="HEQ136" s="127"/>
      <c r="HER136" s="127"/>
      <c r="HES136" s="127"/>
      <c r="HET136" s="127"/>
      <c r="HEU136" s="127"/>
      <c r="HEV136" s="127"/>
      <c r="HEW136" s="127"/>
      <c r="HEX136" s="127"/>
      <c r="HEY136" s="127"/>
      <c r="HEZ136" s="127"/>
      <c r="HFA136" s="127"/>
      <c r="HFB136" s="127"/>
      <c r="HFC136" s="127"/>
      <c r="HFD136" s="127"/>
      <c r="HFE136" s="127"/>
      <c r="HFF136" s="127"/>
      <c r="HFG136" s="127"/>
      <c r="HFH136" s="127"/>
      <c r="HFI136" s="127"/>
      <c r="HFJ136" s="127"/>
      <c r="HFK136" s="127"/>
      <c r="HFL136" s="127"/>
      <c r="HFM136" s="127"/>
      <c r="HFN136" s="127"/>
      <c r="HFO136" s="127"/>
      <c r="HFP136" s="127"/>
      <c r="HFQ136" s="127"/>
      <c r="HFR136" s="127"/>
      <c r="HFS136" s="127"/>
      <c r="HFT136" s="127"/>
      <c r="HFU136" s="127"/>
      <c r="HFV136" s="127"/>
      <c r="HFW136" s="127"/>
      <c r="HFX136" s="127"/>
      <c r="HFY136" s="127"/>
      <c r="HFZ136" s="127"/>
      <c r="HGA136" s="127"/>
      <c r="HGB136" s="127"/>
      <c r="HGC136" s="127"/>
      <c r="HGD136" s="127"/>
      <c r="HGE136" s="127"/>
      <c r="HGF136" s="127"/>
      <c r="HGG136" s="127"/>
      <c r="HGH136" s="127"/>
      <c r="HGI136" s="127"/>
      <c r="HGJ136" s="127"/>
      <c r="HGK136" s="127"/>
      <c r="HGL136" s="127"/>
      <c r="HGM136" s="127"/>
      <c r="HGN136" s="127"/>
      <c r="HGO136" s="127"/>
      <c r="HGP136" s="127"/>
      <c r="HGQ136" s="127"/>
      <c r="HGR136" s="127"/>
      <c r="HGS136" s="127"/>
      <c r="HGT136" s="127"/>
      <c r="HGU136" s="127"/>
      <c r="HGV136" s="127"/>
      <c r="HGW136" s="127"/>
      <c r="HGX136" s="127"/>
      <c r="HGY136" s="127"/>
      <c r="HGZ136" s="127"/>
      <c r="HHA136" s="127"/>
      <c r="HHB136" s="127"/>
      <c r="HHC136" s="127"/>
      <c r="HHD136" s="127"/>
      <c r="HHE136" s="127"/>
      <c r="HHF136" s="127"/>
      <c r="HHG136" s="127"/>
      <c r="HHH136" s="127"/>
      <c r="HHI136" s="127"/>
      <c r="HHJ136" s="127"/>
      <c r="HHK136" s="127"/>
      <c r="HHL136" s="127"/>
      <c r="HHM136" s="127"/>
      <c r="HHN136" s="127"/>
      <c r="HHO136" s="127"/>
      <c r="HHP136" s="127"/>
      <c r="HHQ136" s="127"/>
      <c r="HHR136" s="127"/>
      <c r="HHS136" s="127"/>
      <c r="HHT136" s="127"/>
      <c r="HHU136" s="127"/>
      <c r="HHV136" s="127"/>
      <c r="HHW136" s="127"/>
      <c r="HHX136" s="127"/>
      <c r="HHY136" s="127"/>
      <c r="HHZ136" s="127"/>
      <c r="HIA136" s="127"/>
      <c r="HIB136" s="127"/>
      <c r="HIC136" s="127"/>
      <c r="HID136" s="127"/>
      <c r="HIE136" s="127"/>
      <c r="HIF136" s="127"/>
      <c r="HIG136" s="127"/>
      <c r="HIH136" s="127"/>
      <c r="HII136" s="127"/>
      <c r="HIJ136" s="127"/>
      <c r="HIK136" s="127"/>
      <c r="HIL136" s="127"/>
      <c r="HIM136" s="127"/>
      <c r="HIN136" s="127"/>
      <c r="HIO136" s="127"/>
      <c r="HIP136" s="127"/>
      <c r="HIQ136" s="127"/>
      <c r="HIR136" s="127"/>
      <c r="HIS136" s="127"/>
      <c r="HIT136" s="127"/>
      <c r="HIU136" s="127"/>
      <c r="HIV136" s="127"/>
      <c r="HIW136" s="127"/>
      <c r="HIX136" s="127"/>
      <c r="HIY136" s="127"/>
      <c r="HIZ136" s="127"/>
      <c r="HJA136" s="127"/>
      <c r="HJB136" s="127"/>
      <c r="HJC136" s="127"/>
      <c r="HJD136" s="127"/>
      <c r="HJE136" s="127"/>
      <c r="HJF136" s="127"/>
      <c r="HJG136" s="127"/>
      <c r="HJH136" s="127"/>
      <c r="HJI136" s="127"/>
      <c r="HJJ136" s="127"/>
      <c r="HJK136" s="127"/>
      <c r="HJL136" s="127"/>
      <c r="HJM136" s="127"/>
      <c r="HJN136" s="127"/>
      <c r="HJO136" s="127"/>
      <c r="HJP136" s="127"/>
      <c r="HJQ136" s="127"/>
      <c r="HJR136" s="127"/>
      <c r="HJS136" s="127"/>
      <c r="HJT136" s="127"/>
      <c r="HJU136" s="127"/>
      <c r="HJV136" s="127"/>
      <c r="HJW136" s="127"/>
      <c r="HJX136" s="127"/>
      <c r="HJY136" s="127"/>
      <c r="HJZ136" s="127"/>
      <c r="HKA136" s="127"/>
      <c r="HKB136" s="127"/>
      <c r="HKC136" s="127"/>
      <c r="HKD136" s="127"/>
      <c r="HKE136" s="127"/>
      <c r="HKF136" s="127"/>
      <c r="HKG136" s="127"/>
      <c r="HKH136" s="127"/>
      <c r="HKI136" s="127"/>
      <c r="HKJ136" s="127"/>
      <c r="HKK136" s="127"/>
      <c r="HKL136" s="127"/>
      <c r="HKM136" s="127"/>
      <c r="HKN136" s="127"/>
      <c r="HKO136" s="127"/>
      <c r="HKP136" s="127"/>
      <c r="HKQ136" s="127"/>
      <c r="HKR136" s="127"/>
      <c r="HKS136" s="127"/>
      <c r="HKT136" s="127"/>
      <c r="HKU136" s="127"/>
      <c r="HKV136" s="127"/>
      <c r="HKW136" s="127"/>
      <c r="HKX136" s="127"/>
      <c r="HKY136" s="127"/>
      <c r="HKZ136" s="127"/>
      <c r="HLA136" s="127"/>
      <c r="HLB136" s="127"/>
      <c r="HLC136" s="127"/>
      <c r="HLD136" s="127"/>
      <c r="HLE136" s="127"/>
      <c r="HLF136" s="127"/>
      <c r="HLG136" s="127"/>
      <c r="HLH136" s="127"/>
      <c r="HLI136" s="127"/>
      <c r="HLJ136" s="127"/>
      <c r="HLK136" s="127"/>
      <c r="HLL136" s="127"/>
      <c r="HLM136" s="127"/>
      <c r="HLN136" s="127"/>
      <c r="HLO136" s="127"/>
      <c r="HLP136" s="127"/>
      <c r="HLQ136" s="127"/>
      <c r="HLR136" s="127"/>
      <c r="HLS136" s="127"/>
      <c r="HLT136" s="127"/>
      <c r="HLU136" s="127"/>
      <c r="HLV136" s="127"/>
      <c r="HLW136" s="127"/>
      <c r="HLX136" s="127"/>
      <c r="HLY136" s="127"/>
      <c r="HLZ136" s="127"/>
      <c r="HMA136" s="127"/>
      <c r="HMB136" s="127"/>
      <c r="HMC136" s="127"/>
      <c r="HMD136" s="127"/>
      <c r="HME136" s="127"/>
      <c r="HMF136" s="127"/>
      <c r="HMG136" s="127"/>
      <c r="HMH136" s="127"/>
      <c r="HMI136" s="127"/>
      <c r="HMJ136" s="127"/>
      <c r="HMK136" s="127"/>
      <c r="HML136" s="127"/>
      <c r="HMM136" s="127"/>
      <c r="HMN136" s="127"/>
      <c r="HMO136" s="127"/>
      <c r="HMP136" s="127"/>
      <c r="HMQ136" s="127"/>
      <c r="HMR136" s="127"/>
      <c r="HMS136" s="127"/>
      <c r="HMT136" s="127"/>
      <c r="HMU136" s="127"/>
      <c r="HMV136" s="127"/>
      <c r="HMW136" s="127"/>
      <c r="HMX136" s="127"/>
      <c r="HMY136" s="127"/>
      <c r="HMZ136" s="127"/>
      <c r="HNA136" s="127"/>
      <c r="HNB136" s="127"/>
      <c r="HNC136" s="127"/>
      <c r="HND136" s="127"/>
      <c r="HNE136" s="127"/>
      <c r="HNF136" s="127"/>
      <c r="HNG136" s="127"/>
      <c r="HNH136" s="127"/>
      <c r="HNI136" s="127"/>
      <c r="HNJ136" s="127"/>
      <c r="HNK136" s="127"/>
      <c r="HNL136" s="127"/>
      <c r="HNM136" s="127"/>
      <c r="HNN136" s="127"/>
      <c r="HNO136" s="127"/>
      <c r="HNP136" s="127"/>
      <c r="HNQ136" s="127"/>
      <c r="HNR136" s="127"/>
      <c r="HNS136" s="127"/>
      <c r="HNT136" s="127"/>
      <c r="HNU136" s="127"/>
      <c r="HNV136" s="127"/>
      <c r="HNW136" s="127"/>
      <c r="HNX136" s="127"/>
      <c r="HNY136" s="127"/>
      <c r="HNZ136" s="127"/>
      <c r="HOA136" s="127"/>
      <c r="HOB136" s="127"/>
      <c r="HOC136" s="127"/>
      <c r="HOD136" s="127"/>
      <c r="HOE136" s="127"/>
      <c r="HOF136" s="127"/>
      <c r="HOG136" s="127"/>
      <c r="HOH136" s="127"/>
      <c r="HOI136" s="127"/>
      <c r="HOJ136" s="127"/>
      <c r="HOK136" s="127"/>
      <c r="HOL136" s="127"/>
      <c r="HOM136" s="127"/>
      <c r="HON136" s="127"/>
      <c r="HOO136" s="127"/>
      <c r="HOP136" s="127"/>
      <c r="HOQ136" s="127"/>
      <c r="HOR136" s="127"/>
      <c r="HOS136" s="127"/>
      <c r="HOT136" s="127"/>
      <c r="HOU136" s="127"/>
      <c r="HOV136" s="127"/>
      <c r="HOW136" s="127"/>
      <c r="HOX136" s="127"/>
      <c r="HOY136" s="127"/>
      <c r="HOZ136" s="127"/>
      <c r="HPA136" s="127"/>
      <c r="HPB136" s="127"/>
      <c r="HPC136" s="127"/>
      <c r="HPD136" s="127"/>
      <c r="HPE136" s="127"/>
      <c r="HPF136" s="127"/>
      <c r="HPG136" s="127"/>
      <c r="HPH136" s="127"/>
      <c r="HPI136" s="127"/>
      <c r="HPJ136" s="127"/>
      <c r="HPK136" s="127"/>
      <c r="HPL136" s="127"/>
      <c r="HPM136" s="127"/>
      <c r="HPN136" s="127"/>
      <c r="HPO136" s="127"/>
      <c r="HPP136" s="127"/>
      <c r="HPQ136" s="127"/>
      <c r="HPR136" s="127"/>
      <c r="HPS136" s="127"/>
      <c r="HPT136" s="127"/>
      <c r="HPU136" s="127"/>
      <c r="HPV136" s="127"/>
      <c r="HPW136" s="127"/>
      <c r="HPX136" s="127"/>
      <c r="HPY136" s="127"/>
      <c r="HPZ136" s="127"/>
      <c r="HQA136" s="127"/>
      <c r="HQB136" s="127"/>
      <c r="HQC136" s="127"/>
      <c r="HQD136" s="127"/>
      <c r="HQE136" s="127"/>
      <c r="HQF136" s="127"/>
      <c r="HQG136" s="127"/>
      <c r="HQH136" s="127"/>
      <c r="HQI136" s="127"/>
      <c r="HQJ136" s="127"/>
      <c r="HQK136" s="127"/>
      <c r="HQL136" s="127"/>
      <c r="HQM136" s="127"/>
      <c r="HQN136" s="127"/>
      <c r="HQO136" s="127"/>
      <c r="HQP136" s="127"/>
      <c r="HQQ136" s="127"/>
      <c r="HQR136" s="127"/>
      <c r="HQS136" s="127"/>
      <c r="HQT136" s="127"/>
      <c r="HQU136" s="127"/>
      <c r="HQV136" s="127"/>
      <c r="HQW136" s="127"/>
      <c r="HQX136" s="127"/>
      <c r="HQY136" s="127"/>
      <c r="HQZ136" s="127"/>
      <c r="HRA136" s="127"/>
      <c r="HRB136" s="127"/>
      <c r="HRC136" s="127"/>
      <c r="HRD136" s="127"/>
      <c r="HRE136" s="127"/>
      <c r="HRF136" s="127"/>
      <c r="HRG136" s="127"/>
      <c r="HRH136" s="127"/>
      <c r="HRI136" s="127"/>
      <c r="HRJ136" s="127"/>
      <c r="HRK136" s="127"/>
      <c r="HRL136" s="127"/>
      <c r="HRM136" s="127"/>
      <c r="HRN136" s="127"/>
      <c r="HRO136" s="127"/>
      <c r="HRP136" s="127"/>
      <c r="HRQ136" s="127"/>
      <c r="HRR136" s="127"/>
      <c r="HRS136" s="127"/>
      <c r="HRT136" s="127"/>
      <c r="HRU136" s="127"/>
      <c r="HRV136" s="127"/>
      <c r="HRW136" s="127"/>
      <c r="HRX136" s="127"/>
      <c r="HRY136" s="127"/>
      <c r="HRZ136" s="127"/>
      <c r="HSA136" s="127"/>
      <c r="HSB136" s="127"/>
      <c r="HSC136" s="127"/>
      <c r="HSD136" s="127"/>
      <c r="HSE136" s="127"/>
      <c r="HSF136" s="127"/>
      <c r="HSG136" s="127"/>
      <c r="HSH136" s="127"/>
      <c r="HSI136" s="127"/>
      <c r="HSJ136" s="127"/>
      <c r="HSK136" s="127"/>
      <c r="HSL136" s="127"/>
      <c r="HSM136" s="127"/>
      <c r="HSN136" s="127"/>
      <c r="HSO136" s="127"/>
      <c r="HSP136" s="127"/>
      <c r="HSQ136" s="127"/>
      <c r="HSR136" s="127"/>
      <c r="HSS136" s="127"/>
      <c r="HST136" s="127"/>
      <c r="HSU136" s="127"/>
      <c r="HSV136" s="127"/>
      <c r="HSW136" s="127"/>
      <c r="HSX136" s="127"/>
      <c r="HSY136" s="127"/>
      <c r="HSZ136" s="127"/>
      <c r="HTA136" s="127"/>
      <c r="HTB136" s="127"/>
      <c r="HTC136" s="127"/>
      <c r="HTD136" s="127"/>
      <c r="HTE136" s="127"/>
      <c r="HTF136" s="127"/>
      <c r="HTG136" s="127"/>
      <c r="HTH136" s="127"/>
      <c r="HTI136" s="127"/>
      <c r="HTJ136" s="127"/>
      <c r="HTK136" s="127"/>
      <c r="HTL136" s="127"/>
      <c r="HTM136" s="127"/>
      <c r="HTN136" s="127"/>
      <c r="HTO136" s="127"/>
      <c r="HTP136" s="127"/>
      <c r="HTQ136" s="127"/>
      <c r="HTR136" s="127"/>
      <c r="HTS136" s="127"/>
      <c r="HTT136" s="127"/>
      <c r="HTU136" s="127"/>
      <c r="HTV136" s="127"/>
      <c r="HTW136" s="127"/>
      <c r="HTX136" s="127"/>
      <c r="HTY136" s="127"/>
      <c r="HTZ136" s="127"/>
      <c r="HUA136" s="127"/>
      <c r="HUB136" s="127"/>
      <c r="HUC136" s="127"/>
      <c r="HUD136" s="127"/>
      <c r="HUE136" s="127"/>
      <c r="HUF136" s="127"/>
      <c r="HUG136" s="127"/>
      <c r="HUH136" s="127"/>
      <c r="HUI136" s="127"/>
      <c r="HUJ136" s="127"/>
      <c r="HUK136" s="127"/>
      <c r="HUL136" s="127"/>
      <c r="HUM136" s="127"/>
      <c r="HUN136" s="127"/>
      <c r="HUO136" s="127"/>
      <c r="HUP136" s="127"/>
      <c r="HUQ136" s="127"/>
      <c r="HUR136" s="127"/>
      <c r="HUS136" s="127"/>
      <c r="HUT136" s="127"/>
      <c r="HUU136" s="127"/>
      <c r="HUV136" s="127"/>
      <c r="HUW136" s="127"/>
      <c r="HUX136" s="127"/>
      <c r="HUY136" s="127"/>
      <c r="HUZ136" s="127"/>
      <c r="HVA136" s="127"/>
      <c r="HVB136" s="127"/>
      <c r="HVC136" s="127"/>
      <c r="HVD136" s="127"/>
      <c r="HVE136" s="127"/>
      <c r="HVF136" s="127"/>
      <c r="HVG136" s="127"/>
      <c r="HVH136" s="127"/>
      <c r="HVI136" s="127"/>
      <c r="HVJ136" s="127"/>
      <c r="HVK136" s="127"/>
      <c r="HVL136" s="127"/>
      <c r="HVM136" s="127"/>
      <c r="HVN136" s="127"/>
      <c r="HVO136" s="127"/>
      <c r="HVP136" s="127"/>
      <c r="HVQ136" s="127"/>
      <c r="HVR136" s="127"/>
      <c r="HVS136" s="127"/>
      <c r="HVT136" s="127"/>
      <c r="HVU136" s="127"/>
      <c r="HVV136" s="127"/>
      <c r="HVW136" s="127"/>
      <c r="HVX136" s="127"/>
      <c r="HVY136" s="127"/>
      <c r="HVZ136" s="127"/>
      <c r="HWA136" s="127"/>
      <c r="HWB136" s="127"/>
      <c r="HWC136" s="127"/>
      <c r="HWD136" s="127"/>
      <c r="HWE136" s="127"/>
      <c r="HWF136" s="127"/>
      <c r="HWG136" s="127"/>
      <c r="HWH136" s="127"/>
      <c r="HWI136" s="127"/>
      <c r="HWJ136" s="127"/>
      <c r="HWK136" s="127"/>
      <c r="HWL136" s="127"/>
      <c r="HWM136" s="127"/>
      <c r="HWN136" s="127"/>
      <c r="HWO136" s="127"/>
      <c r="HWP136" s="127"/>
      <c r="HWQ136" s="127"/>
      <c r="HWR136" s="127"/>
      <c r="HWS136" s="127"/>
      <c r="HWT136" s="127"/>
      <c r="HWU136" s="127"/>
      <c r="HWV136" s="127"/>
      <c r="HWW136" s="127"/>
      <c r="HWX136" s="127"/>
      <c r="HWY136" s="127"/>
      <c r="HWZ136" s="127"/>
      <c r="HXA136" s="127"/>
      <c r="HXB136" s="127"/>
      <c r="HXC136" s="127"/>
      <c r="HXD136" s="127"/>
      <c r="HXE136" s="127"/>
      <c r="HXF136" s="127"/>
      <c r="HXG136" s="127"/>
      <c r="HXH136" s="127"/>
      <c r="HXI136" s="127"/>
      <c r="HXJ136" s="127"/>
      <c r="HXK136" s="127"/>
      <c r="HXL136" s="127"/>
      <c r="HXM136" s="127"/>
      <c r="HXN136" s="127"/>
      <c r="HXO136" s="127"/>
      <c r="HXP136" s="127"/>
      <c r="HXQ136" s="127"/>
      <c r="HXR136" s="127"/>
      <c r="HXS136" s="127"/>
      <c r="HXT136" s="127"/>
      <c r="HXU136" s="127"/>
      <c r="HXV136" s="127"/>
      <c r="HXW136" s="127"/>
      <c r="HXX136" s="127"/>
      <c r="HXY136" s="127"/>
      <c r="HXZ136" s="127"/>
      <c r="HYA136" s="127"/>
      <c r="HYB136" s="127"/>
      <c r="HYC136" s="127"/>
      <c r="HYD136" s="127"/>
      <c r="HYE136" s="127"/>
      <c r="HYF136" s="127"/>
      <c r="HYG136" s="127"/>
      <c r="HYH136" s="127"/>
      <c r="HYI136" s="127"/>
      <c r="HYJ136" s="127"/>
      <c r="HYK136" s="127"/>
      <c r="HYL136" s="127"/>
      <c r="HYM136" s="127"/>
      <c r="HYN136" s="127"/>
      <c r="HYO136" s="127"/>
      <c r="HYP136" s="127"/>
      <c r="HYQ136" s="127"/>
      <c r="HYR136" s="127"/>
      <c r="HYS136" s="127"/>
      <c r="HYT136" s="127"/>
      <c r="HYU136" s="127"/>
      <c r="HYV136" s="127"/>
      <c r="HYW136" s="127"/>
      <c r="HYX136" s="127"/>
      <c r="HYY136" s="127"/>
      <c r="HYZ136" s="127"/>
      <c r="HZA136" s="127"/>
      <c r="HZB136" s="127"/>
      <c r="HZC136" s="127"/>
      <c r="HZD136" s="127"/>
      <c r="HZE136" s="127"/>
      <c r="HZF136" s="127"/>
      <c r="HZG136" s="127"/>
      <c r="HZH136" s="127"/>
      <c r="HZI136" s="127"/>
      <c r="HZJ136" s="127"/>
      <c r="HZK136" s="127"/>
      <c r="HZL136" s="127"/>
      <c r="HZM136" s="127"/>
      <c r="HZN136" s="127"/>
      <c r="HZO136" s="127"/>
      <c r="HZP136" s="127"/>
      <c r="HZQ136" s="127"/>
      <c r="HZR136" s="127"/>
      <c r="HZS136" s="127"/>
      <c r="HZT136" s="127"/>
      <c r="HZU136" s="127"/>
      <c r="HZV136" s="127"/>
      <c r="HZW136" s="127"/>
      <c r="HZX136" s="127"/>
      <c r="HZY136" s="127"/>
      <c r="HZZ136" s="127"/>
      <c r="IAA136" s="127"/>
      <c r="IAB136" s="127"/>
      <c r="IAC136" s="127"/>
      <c r="IAD136" s="127"/>
      <c r="IAE136" s="127"/>
      <c r="IAF136" s="127"/>
      <c r="IAG136" s="127"/>
      <c r="IAH136" s="127"/>
      <c r="IAI136" s="127"/>
      <c r="IAJ136" s="127"/>
      <c r="IAK136" s="127"/>
      <c r="IAL136" s="127"/>
      <c r="IAM136" s="127"/>
      <c r="IAN136" s="127"/>
      <c r="IAO136" s="127"/>
      <c r="IAP136" s="127"/>
      <c r="IAQ136" s="127"/>
      <c r="IAR136" s="127"/>
      <c r="IAS136" s="127"/>
      <c r="IAT136" s="127"/>
      <c r="IAU136" s="127"/>
      <c r="IAV136" s="127"/>
      <c r="IAW136" s="127"/>
      <c r="IAX136" s="127"/>
      <c r="IAY136" s="127"/>
      <c r="IAZ136" s="127"/>
      <c r="IBA136" s="127"/>
      <c r="IBB136" s="127"/>
      <c r="IBC136" s="127"/>
      <c r="IBD136" s="127"/>
      <c r="IBE136" s="127"/>
      <c r="IBF136" s="127"/>
      <c r="IBG136" s="127"/>
      <c r="IBH136" s="127"/>
      <c r="IBI136" s="127"/>
      <c r="IBJ136" s="127"/>
      <c r="IBK136" s="127"/>
      <c r="IBL136" s="127"/>
      <c r="IBM136" s="127"/>
      <c r="IBN136" s="127"/>
      <c r="IBO136" s="127"/>
      <c r="IBP136" s="127"/>
      <c r="IBQ136" s="127"/>
      <c r="IBR136" s="127"/>
      <c r="IBS136" s="127"/>
      <c r="IBT136" s="127"/>
      <c r="IBU136" s="127"/>
      <c r="IBV136" s="127"/>
      <c r="IBW136" s="127"/>
      <c r="IBX136" s="127"/>
      <c r="IBY136" s="127"/>
      <c r="IBZ136" s="127"/>
      <c r="ICA136" s="127"/>
      <c r="ICB136" s="127"/>
      <c r="ICC136" s="127"/>
      <c r="ICD136" s="127"/>
      <c r="ICE136" s="127"/>
      <c r="ICF136" s="127"/>
      <c r="ICG136" s="127"/>
      <c r="ICH136" s="127"/>
      <c r="ICI136" s="127"/>
      <c r="ICJ136" s="127"/>
      <c r="ICK136" s="127"/>
      <c r="ICL136" s="127"/>
      <c r="ICM136" s="127"/>
      <c r="ICN136" s="127"/>
      <c r="ICO136" s="127"/>
      <c r="ICP136" s="127"/>
      <c r="ICQ136" s="127"/>
      <c r="ICR136" s="127"/>
      <c r="ICS136" s="127"/>
      <c r="ICT136" s="127"/>
      <c r="ICU136" s="127"/>
      <c r="ICV136" s="127"/>
      <c r="ICW136" s="127"/>
      <c r="ICX136" s="127"/>
      <c r="ICY136" s="127"/>
      <c r="ICZ136" s="127"/>
      <c r="IDA136" s="127"/>
      <c r="IDB136" s="127"/>
      <c r="IDC136" s="127"/>
      <c r="IDD136" s="127"/>
      <c r="IDE136" s="127"/>
      <c r="IDF136" s="127"/>
      <c r="IDG136" s="127"/>
      <c r="IDH136" s="127"/>
      <c r="IDI136" s="127"/>
      <c r="IDJ136" s="127"/>
      <c r="IDK136" s="127"/>
      <c r="IDL136" s="127"/>
      <c r="IDM136" s="127"/>
      <c r="IDN136" s="127"/>
      <c r="IDO136" s="127"/>
      <c r="IDP136" s="127"/>
      <c r="IDQ136" s="127"/>
      <c r="IDR136" s="127"/>
      <c r="IDS136" s="127"/>
      <c r="IDT136" s="127"/>
      <c r="IDU136" s="127"/>
      <c r="IDV136" s="127"/>
      <c r="IDW136" s="127"/>
      <c r="IDX136" s="127"/>
      <c r="IDY136" s="127"/>
      <c r="IDZ136" s="127"/>
      <c r="IEA136" s="127"/>
      <c r="IEB136" s="127"/>
      <c r="IEC136" s="127"/>
      <c r="IED136" s="127"/>
      <c r="IEE136" s="127"/>
      <c r="IEF136" s="127"/>
      <c r="IEG136" s="127"/>
      <c r="IEH136" s="127"/>
      <c r="IEI136" s="127"/>
      <c r="IEJ136" s="127"/>
      <c r="IEK136" s="127"/>
      <c r="IEL136" s="127"/>
      <c r="IEM136" s="127"/>
      <c r="IEN136" s="127"/>
      <c r="IEO136" s="127"/>
      <c r="IEP136" s="127"/>
      <c r="IEQ136" s="127"/>
      <c r="IER136" s="127"/>
      <c r="IES136" s="127"/>
      <c r="IET136" s="127"/>
      <c r="IEU136" s="127"/>
      <c r="IEV136" s="127"/>
      <c r="IEW136" s="127"/>
      <c r="IEX136" s="127"/>
      <c r="IEY136" s="127"/>
      <c r="IEZ136" s="127"/>
      <c r="IFA136" s="127"/>
      <c r="IFB136" s="127"/>
      <c r="IFC136" s="127"/>
      <c r="IFD136" s="127"/>
      <c r="IFE136" s="127"/>
      <c r="IFF136" s="127"/>
      <c r="IFG136" s="127"/>
      <c r="IFH136" s="127"/>
      <c r="IFI136" s="127"/>
      <c r="IFJ136" s="127"/>
      <c r="IFK136" s="127"/>
      <c r="IFL136" s="127"/>
      <c r="IFM136" s="127"/>
      <c r="IFN136" s="127"/>
      <c r="IFO136" s="127"/>
      <c r="IFP136" s="127"/>
      <c r="IFQ136" s="127"/>
      <c r="IFR136" s="127"/>
      <c r="IFS136" s="127"/>
      <c r="IFT136" s="127"/>
      <c r="IFU136" s="127"/>
      <c r="IFV136" s="127"/>
      <c r="IFW136" s="127"/>
      <c r="IFX136" s="127"/>
      <c r="IFY136" s="127"/>
      <c r="IFZ136" s="127"/>
      <c r="IGA136" s="127"/>
      <c r="IGB136" s="127"/>
      <c r="IGC136" s="127"/>
      <c r="IGD136" s="127"/>
      <c r="IGE136" s="127"/>
      <c r="IGF136" s="127"/>
      <c r="IGG136" s="127"/>
      <c r="IGH136" s="127"/>
      <c r="IGI136" s="127"/>
      <c r="IGJ136" s="127"/>
      <c r="IGK136" s="127"/>
      <c r="IGL136" s="127"/>
      <c r="IGM136" s="127"/>
      <c r="IGN136" s="127"/>
      <c r="IGO136" s="127"/>
      <c r="IGP136" s="127"/>
      <c r="IGQ136" s="127"/>
      <c r="IGR136" s="127"/>
      <c r="IGS136" s="127"/>
      <c r="IGT136" s="127"/>
      <c r="IGU136" s="127"/>
      <c r="IGV136" s="127"/>
      <c r="IGW136" s="127"/>
      <c r="IGX136" s="127"/>
      <c r="IGY136" s="127"/>
      <c r="IGZ136" s="127"/>
      <c r="IHA136" s="127"/>
      <c r="IHB136" s="127"/>
      <c r="IHC136" s="127"/>
      <c r="IHD136" s="127"/>
      <c r="IHE136" s="127"/>
      <c r="IHF136" s="127"/>
      <c r="IHG136" s="127"/>
      <c r="IHH136" s="127"/>
      <c r="IHI136" s="127"/>
      <c r="IHJ136" s="127"/>
      <c r="IHK136" s="127"/>
      <c r="IHL136" s="127"/>
      <c r="IHM136" s="127"/>
      <c r="IHN136" s="127"/>
      <c r="IHO136" s="127"/>
      <c r="IHP136" s="127"/>
      <c r="IHQ136" s="127"/>
      <c r="IHR136" s="127"/>
      <c r="IHS136" s="127"/>
      <c r="IHT136" s="127"/>
      <c r="IHU136" s="127"/>
      <c r="IHV136" s="127"/>
      <c r="IHW136" s="127"/>
      <c r="IHX136" s="127"/>
      <c r="IHY136" s="127"/>
      <c r="IHZ136" s="127"/>
      <c r="IIA136" s="127"/>
      <c r="IIB136" s="127"/>
      <c r="IIC136" s="127"/>
      <c r="IID136" s="127"/>
      <c r="IIE136" s="127"/>
      <c r="IIF136" s="127"/>
      <c r="IIG136" s="127"/>
      <c r="IIH136" s="127"/>
      <c r="III136" s="127"/>
      <c r="IIJ136" s="127"/>
      <c r="IIK136" s="127"/>
      <c r="IIL136" s="127"/>
      <c r="IIM136" s="127"/>
      <c r="IIN136" s="127"/>
      <c r="IIO136" s="127"/>
      <c r="IIP136" s="127"/>
      <c r="IIQ136" s="127"/>
      <c r="IIR136" s="127"/>
      <c r="IIS136" s="127"/>
      <c r="IIT136" s="127"/>
      <c r="IIU136" s="127"/>
      <c r="IIV136" s="127"/>
      <c r="IIW136" s="127"/>
      <c r="IIX136" s="127"/>
      <c r="IIY136" s="127"/>
      <c r="IIZ136" s="127"/>
      <c r="IJA136" s="127"/>
      <c r="IJB136" s="127"/>
      <c r="IJC136" s="127"/>
      <c r="IJD136" s="127"/>
      <c r="IJE136" s="127"/>
      <c r="IJF136" s="127"/>
      <c r="IJG136" s="127"/>
      <c r="IJH136" s="127"/>
      <c r="IJI136" s="127"/>
      <c r="IJJ136" s="127"/>
      <c r="IJK136" s="127"/>
      <c r="IJL136" s="127"/>
      <c r="IJM136" s="127"/>
      <c r="IJN136" s="127"/>
      <c r="IJO136" s="127"/>
      <c r="IJP136" s="127"/>
      <c r="IJQ136" s="127"/>
      <c r="IJR136" s="127"/>
      <c r="IJS136" s="127"/>
      <c r="IJT136" s="127"/>
      <c r="IJU136" s="127"/>
      <c r="IJV136" s="127"/>
      <c r="IJW136" s="127"/>
      <c r="IJX136" s="127"/>
      <c r="IJY136" s="127"/>
      <c r="IJZ136" s="127"/>
      <c r="IKA136" s="127"/>
      <c r="IKB136" s="127"/>
      <c r="IKC136" s="127"/>
      <c r="IKD136" s="127"/>
      <c r="IKE136" s="127"/>
      <c r="IKF136" s="127"/>
      <c r="IKG136" s="127"/>
      <c r="IKH136" s="127"/>
      <c r="IKI136" s="127"/>
      <c r="IKJ136" s="127"/>
      <c r="IKK136" s="127"/>
      <c r="IKL136" s="127"/>
      <c r="IKM136" s="127"/>
      <c r="IKN136" s="127"/>
      <c r="IKO136" s="127"/>
      <c r="IKP136" s="127"/>
      <c r="IKQ136" s="127"/>
      <c r="IKR136" s="127"/>
      <c r="IKS136" s="127"/>
      <c r="IKT136" s="127"/>
      <c r="IKU136" s="127"/>
      <c r="IKV136" s="127"/>
      <c r="IKW136" s="127"/>
      <c r="IKX136" s="127"/>
      <c r="IKY136" s="127"/>
      <c r="IKZ136" s="127"/>
      <c r="ILA136" s="127"/>
      <c r="ILB136" s="127"/>
      <c r="ILC136" s="127"/>
      <c r="ILD136" s="127"/>
      <c r="ILE136" s="127"/>
      <c r="ILF136" s="127"/>
      <c r="ILG136" s="127"/>
      <c r="ILH136" s="127"/>
      <c r="ILI136" s="127"/>
      <c r="ILJ136" s="127"/>
      <c r="ILK136" s="127"/>
      <c r="ILL136" s="127"/>
      <c r="ILM136" s="127"/>
      <c r="ILN136" s="127"/>
      <c r="ILO136" s="127"/>
      <c r="ILP136" s="127"/>
      <c r="ILQ136" s="127"/>
      <c r="ILR136" s="127"/>
      <c r="ILS136" s="127"/>
      <c r="ILT136" s="127"/>
      <c r="ILU136" s="127"/>
      <c r="ILV136" s="127"/>
      <c r="ILW136" s="127"/>
      <c r="ILX136" s="127"/>
      <c r="ILY136" s="127"/>
      <c r="ILZ136" s="127"/>
      <c r="IMA136" s="127"/>
      <c r="IMB136" s="127"/>
      <c r="IMC136" s="127"/>
      <c r="IMD136" s="127"/>
      <c r="IME136" s="127"/>
      <c r="IMF136" s="127"/>
      <c r="IMG136" s="127"/>
      <c r="IMH136" s="127"/>
      <c r="IMI136" s="127"/>
      <c r="IMJ136" s="127"/>
      <c r="IMK136" s="127"/>
      <c r="IML136" s="127"/>
      <c r="IMM136" s="127"/>
      <c r="IMN136" s="127"/>
      <c r="IMO136" s="127"/>
      <c r="IMP136" s="127"/>
      <c r="IMQ136" s="127"/>
      <c r="IMR136" s="127"/>
      <c r="IMS136" s="127"/>
      <c r="IMT136" s="127"/>
      <c r="IMU136" s="127"/>
      <c r="IMV136" s="127"/>
      <c r="IMW136" s="127"/>
      <c r="IMX136" s="127"/>
      <c r="IMY136" s="127"/>
      <c r="IMZ136" s="127"/>
      <c r="INA136" s="127"/>
      <c r="INB136" s="127"/>
      <c r="INC136" s="127"/>
      <c r="IND136" s="127"/>
      <c r="INE136" s="127"/>
      <c r="INF136" s="127"/>
      <c r="ING136" s="127"/>
      <c r="INH136" s="127"/>
      <c r="INI136" s="127"/>
      <c r="INJ136" s="127"/>
      <c r="INK136" s="127"/>
      <c r="INL136" s="127"/>
      <c r="INM136" s="127"/>
      <c r="INN136" s="127"/>
      <c r="INO136" s="127"/>
      <c r="INP136" s="127"/>
      <c r="INQ136" s="127"/>
      <c r="INR136" s="127"/>
      <c r="INS136" s="127"/>
      <c r="INT136" s="127"/>
      <c r="INU136" s="127"/>
      <c r="INV136" s="127"/>
      <c r="INW136" s="127"/>
      <c r="INX136" s="127"/>
      <c r="INY136" s="127"/>
      <c r="INZ136" s="127"/>
      <c r="IOA136" s="127"/>
      <c r="IOB136" s="127"/>
      <c r="IOC136" s="127"/>
      <c r="IOD136" s="127"/>
      <c r="IOE136" s="127"/>
      <c r="IOF136" s="127"/>
      <c r="IOG136" s="127"/>
      <c r="IOH136" s="127"/>
      <c r="IOI136" s="127"/>
      <c r="IOJ136" s="127"/>
      <c r="IOK136" s="127"/>
      <c r="IOL136" s="127"/>
      <c r="IOM136" s="127"/>
      <c r="ION136" s="127"/>
      <c r="IOO136" s="127"/>
      <c r="IOP136" s="127"/>
      <c r="IOQ136" s="127"/>
      <c r="IOR136" s="127"/>
      <c r="IOS136" s="127"/>
      <c r="IOT136" s="127"/>
      <c r="IOU136" s="127"/>
      <c r="IOV136" s="127"/>
      <c r="IOW136" s="127"/>
      <c r="IOX136" s="127"/>
      <c r="IOY136" s="127"/>
      <c r="IOZ136" s="127"/>
      <c r="IPA136" s="127"/>
      <c r="IPB136" s="127"/>
      <c r="IPC136" s="127"/>
      <c r="IPD136" s="127"/>
      <c r="IPE136" s="127"/>
      <c r="IPF136" s="127"/>
      <c r="IPG136" s="127"/>
      <c r="IPH136" s="127"/>
      <c r="IPI136" s="127"/>
      <c r="IPJ136" s="127"/>
      <c r="IPK136" s="127"/>
      <c r="IPL136" s="127"/>
      <c r="IPM136" s="127"/>
      <c r="IPN136" s="127"/>
      <c r="IPO136" s="127"/>
      <c r="IPP136" s="127"/>
      <c r="IPQ136" s="127"/>
      <c r="IPR136" s="127"/>
      <c r="IPS136" s="127"/>
      <c r="IPT136" s="127"/>
      <c r="IPU136" s="127"/>
      <c r="IPV136" s="127"/>
      <c r="IPW136" s="127"/>
      <c r="IPX136" s="127"/>
      <c r="IPY136" s="127"/>
      <c r="IPZ136" s="127"/>
      <c r="IQA136" s="127"/>
      <c r="IQB136" s="127"/>
      <c r="IQC136" s="127"/>
      <c r="IQD136" s="127"/>
      <c r="IQE136" s="127"/>
      <c r="IQF136" s="127"/>
      <c r="IQG136" s="127"/>
      <c r="IQH136" s="127"/>
      <c r="IQI136" s="127"/>
      <c r="IQJ136" s="127"/>
      <c r="IQK136" s="127"/>
      <c r="IQL136" s="127"/>
      <c r="IQM136" s="127"/>
      <c r="IQN136" s="127"/>
      <c r="IQO136" s="127"/>
      <c r="IQP136" s="127"/>
      <c r="IQQ136" s="127"/>
      <c r="IQR136" s="127"/>
      <c r="IQS136" s="127"/>
      <c r="IQT136" s="127"/>
      <c r="IQU136" s="127"/>
      <c r="IQV136" s="127"/>
      <c r="IQW136" s="127"/>
      <c r="IQX136" s="127"/>
      <c r="IQY136" s="127"/>
      <c r="IQZ136" s="127"/>
      <c r="IRA136" s="127"/>
      <c r="IRB136" s="127"/>
      <c r="IRC136" s="127"/>
      <c r="IRD136" s="127"/>
      <c r="IRE136" s="127"/>
      <c r="IRF136" s="127"/>
      <c r="IRG136" s="127"/>
      <c r="IRH136" s="127"/>
      <c r="IRI136" s="127"/>
      <c r="IRJ136" s="127"/>
      <c r="IRK136" s="127"/>
      <c r="IRL136" s="127"/>
      <c r="IRM136" s="127"/>
      <c r="IRN136" s="127"/>
      <c r="IRO136" s="127"/>
      <c r="IRP136" s="127"/>
      <c r="IRQ136" s="127"/>
      <c r="IRR136" s="127"/>
      <c r="IRS136" s="127"/>
      <c r="IRT136" s="127"/>
      <c r="IRU136" s="127"/>
      <c r="IRV136" s="127"/>
      <c r="IRW136" s="127"/>
      <c r="IRX136" s="127"/>
      <c r="IRY136" s="127"/>
      <c r="IRZ136" s="127"/>
      <c r="ISA136" s="127"/>
      <c r="ISB136" s="127"/>
      <c r="ISC136" s="127"/>
      <c r="ISD136" s="127"/>
      <c r="ISE136" s="127"/>
      <c r="ISF136" s="127"/>
      <c r="ISG136" s="127"/>
      <c r="ISH136" s="127"/>
      <c r="ISI136" s="127"/>
      <c r="ISJ136" s="127"/>
      <c r="ISK136" s="127"/>
      <c r="ISL136" s="127"/>
      <c r="ISM136" s="127"/>
      <c r="ISN136" s="127"/>
      <c r="ISO136" s="127"/>
      <c r="ISP136" s="127"/>
      <c r="ISQ136" s="127"/>
      <c r="ISR136" s="127"/>
      <c r="ISS136" s="127"/>
      <c r="IST136" s="127"/>
      <c r="ISU136" s="127"/>
      <c r="ISV136" s="127"/>
      <c r="ISW136" s="127"/>
      <c r="ISX136" s="127"/>
      <c r="ISY136" s="127"/>
      <c r="ISZ136" s="127"/>
      <c r="ITA136" s="127"/>
      <c r="ITB136" s="127"/>
      <c r="ITC136" s="127"/>
      <c r="ITD136" s="127"/>
      <c r="ITE136" s="127"/>
      <c r="ITF136" s="127"/>
      <c r="ITG136" s="127"/>
      <c r="ITH136" s="127"/>
      <c r="ITI136" s="127"/>
      <c r="ITJ136" s="127"/>
      <c r="ITK136" s="127"/>
      <c r="ITL136" s="127"/>
      <c r="ITM136" s="127"/>
      <c r="ITN136" s="127"/>
      <c r="ITO136" s="127"/>
      <c r="ITP136" s="127"/>
      <c r="ITQ136" s="127"/>
      <c r="ITR136" s="127"/>
      <c r="ITS136" s="127"/>
      <c r="ITT136" s="127"/>
      <c r="ITU136" s="127"/>
      <c r="ITV136" s="127"/>
      <c r="ITW136" s="127"/>
      <c r="ITX136" s="127"/>
      <c r="ITY136" s="127"/>
      <c r="ITZ136" s="127"/>
      <c r="IUA136" s="127"/>
      <c r="IUB136" s="127"/>
      <c r="IUC136" s="127"/>
      <c r="IUD136" s="127"/>
      <c r="IUE136" s="127"/>
      <c r="IUF136" s="127"/>
      <c r="IUG136" s="127"/>
      <c r="IUH136" s="127"/>
      <c r="IUI136" s="127"/>
      <c r="IUJ136" s="127"/>
      <c r="IUK136" s="127"/>
      <c r="IUL136" s="127"/>
      <c r="IUM136" s="127"/>
      <c r="IUN136" s="127"/>
      <c r="IUO136" s="127"/>
      <c r="IUP136" s="127"/>
      <c r="IUQ136" s="127"/>
      <c r="IUR136" s="127"/>
      <c r="IUS136" s="127"/>
      <c r="IUT136" s="127"/>
      <c r="IUU136" s="127"/>
      <c r="IUV136" s="127"/>
      <c r="IUW136" s="127"/>
      <c r="IUX136" s="127"/>
      <c r="IUY136" s="127"/>
      <c r="IUZ136" s="127"/>
      <c r="IVA136" s="127"/>
      <c r="IVB136" s="127"/>
      <c r="IVC136" s="127"/>
      <c r="IVD136" s="127"/>
      <c r="IVE136" s="127"/>
      <c r="IVF136" s="127"/>
      <c r="IVG136" s="127"/>
      <c r="IVH136" s="127"/>
      <c r="IVI136" s="127"/>
      <c r="IVJ136" s="127"/>
      <c r="IVK136" s="127"/>
      <c r="IVL136" s="127"/>
      <c r="IVM136" s="127"/>
      <c r="IVN136" s="127"/>
      <c r="IVO136" s="127"/>
      <c r="IVP136" s="127"/>
      <c r="IVQ136" s="127"/>
      <c r="IVR136" s="127"/>
      <c r="IVS136" s="127"/>
      <c r="IVT136" s="127"/>
      <c r="IVU136" s="127"/>
      <c r="IVV136" s="127"/>
      <c r="IVW136" s="127"/>
      <c r="IVX136" s="127"/>
      <c r="IVY136" s="127"/>
      <c r="IVZ136" s="127"/>
      <c r="IWA136" s="127"/>
      <c r="IWB136" s="127"/>
      <c r="IWC136" s="127"/>
      <c r="IWD136" s="127"/>
      <c r="IWE136" s="127"/>
      <c r="IWF136" s="127"/>
      <c r="IWG136" s="127"/>
      <c r="IWH136" s="127"/>
      <c r="IWI136" s="127"/>
      <c r="IWJ136" s="127"/>
      <c r="IWK136" s="127"/>
      <c r="IWL136" s="127"/>
      <c r="IWM136" s="127"/>
      <c r="IWN136" s="127"/>
      <c r="IWO136" s="127"/>
      <c r="IWP136" s="127"/>
      <c r="IWQ136" s="127"/>
      <c r="IWR136" s="127"/>
      <c r="IWS136" s="127"/>
      <c r="IWT136" s="127"/>
      <c r="IWU136" s="127"/>
      <c r="IWV136" s="127"/>
      <c r="IWW136" s="127"/>
      <c r="IWX136" s="127"/>
      <c r="IWY136" s="127"/>
      <c r="IWZ136" s="127"/>
      <c r="IXA136" s="127"/>
      <c r="IXB136" s="127"/>
      <c r="IXC136" s="127"/>
      <c r="IXD136" s="127"/>
      <c r="IXE136" s="127"/>
      <c r="IXF136" s="127"/>
      <c r="IXG136" s="127"/>
      <c r="IXH136" s="127"/>
      <c r="IXI136" s="127"/>
      <c r="IXJ136" s="127"/>
      <c r="IXK136" s="127"/>
      <c r="IXL136" s="127"/>
      <c r="IXM136" s="127"/>
      <c r="IXN136" s="127"/>
      <c r="IXO136" s="127"/>
      <c r="IXP136" s="127"/>
      <c r="IXQ136" s="127"/>
      <c r="IXR136" s="127"/>
      <c r="IXS136" s="127"/>
      <c r="IXT136" s="127"/>
      <c r="IXU136" s="127"/>
      <c r="IXV136" s="127"/>
      <c r="IXW136" s="127"/>
      <c r="IXX136" s="127"/>
      <c r="IXY136" s="127"/>
      <c r="IXZ136" s="127"/>
      <c r="IYA136" s="127"/>
      <c r="IYB136" s="127"/>
      <c r="IYC136" s="127"/>
      <c r="IYD136" s="127"/>
      <c r="IYE136" s="127"/>
      <c r="IYF136" s="127"/>
      <c r="IYG136" s="127"/>
      <c r="IYH136" s="127"/>
      <c r="IYI136" s="127"/>
      <c r="IYJ136" s="127"/>
      <c r="IYK136" s="127"/>
      <c r="IYL136" s="127"/>
      <c r="IYM136" s="127"/>
      <c r="IYN136" s="127"/>
      <c r="IYO136" s="127"/>
      <c r="IYP136" s="127"/>
      <c r="IYQ136" s="127"/>
      <c r="IYR136" s="127"/>
      <c r="IYS136" s="127"/>
      <c r="IYT136" s="127"/>
      <c r="IYU136" s="127"/>
      <c r="IYV136" s="127"/>
      <c r="IYW136" s="127"/>
      <c r="IYX136" s="127"/>
      <c r="IYY136" s="127"/>
      <c r="IYZ136" s="127"/>
      <c r="IZA136" s="127"/>
      <c r="IZB136" s="127"/>
      <c r="IZC136" s="127"/>
      <c r="IZD136" s="127"/>
      <c r="IZE136" s="127"/>
      <c r="IZF136" s="127"/>
      <c r="IZG136" s="127"/>
      <c r="IZH136" s="127"/>
      <c r="IZI136" s="127"/>
      <c r="IZJ136" s="127"/>
      <c r="IZK136" s="127"/>
      <c r="IZL136" s="127"/>
      <c r="IZM136" s="127"/>
      <c r="IZN136" s="127"/>
      <c r="IZO136" s="127"/>
      <c r="IZP136" s="127"/>
      <c r="IZQ136" s="127"/>
      <c r="IZR136" s="127"/>
      <c r="IZS136" s="127"/>
      <c r="IZT136" s="127"/>
      <c r="IZU136" s="127"/>
      <c r="IZV136" s="127"/>
      <c r="IZW136" s="127"/>
      <c r="IZX136" s="127"/>
      <c r="IZY136" s="127"/>
      <c r="IZZ136" s="127"/>
      <c r="JAA136" s="127"/>
      <c r="JAB136" s="127"/>
      <c r="JAC136" s="127"/>
      <c r="JAD136" s="127"/>
      <c r="JAE136" s="127"/>
      <c r="JAF136" s="127"/>
      <c r="JAG136" s="127"/>
      <c r="JAH136" s="127"/>
      <c r="JAI136" s="127"/>
      <c r="JAJ136" s="127"/>
      <c r="JAK136" s="127"/>
      <c r="JAL136" s="127"/>
      <c r="JAM136" s="127"/>
      <c r="JAN136" s="127"/>
      <c r="JAO136" s="127"/>
      <c r="JAP136" s="127"/>
      <c r="JAQ136" s="127"/>
      <c r="JAR136" s="127"/>
      <c r="JAS136" s="127"/>
      <c r="JAT136" s="127"/>
      <c r="JAU136" s="127"/>
      <c r="JAV136" s="127"/>
      <c r="JAW136" s="127"/>
      <c r="JAX136" s="127"/>
      <c r="JAY136" s="127"/>
      <c r="JAZ136" s="127"/>
      <c r="JBA136" s="127"/>
      <c r="JBB136" s="127"/>
      <c r="JBC136" s="127"/>
      <c r="JBD136" s="127"/>
      <c r="JBE136" s="127"/>
      <c r="JBF136" s="127"/>
      <c r="JBG136" s="127"/>
      <c r="JBH136" s="127"/>
      <c r="JBI136" s="127"/>
      <c r="JBJ136" s="127"/>
      <c r="JBK136" s="127"/>
      <c r="JBL136" s="127"/>
      <c r="JBM136" s="127"/>
      <c r="JBN136" s="127"/>
      <c r="JBO136" s="127"/>
      <c r="JBP136" s="127"/>
      <c r="JBQ136" s="127"/>
      <c r="JBR136" s="127"/>
      <c r="JBS136" s="127"/>
      <c r="JBT136" s="127"/>
      <c r="JBU136" s="127"/>
      <c r="JBV136" s="127"/>
      <c r="JBW136" s="127"/>
      <c r="JBX136" s="127"/>
      <c r="JBY136" s="127"/>
      <c r="JBZ136" s="127"/>
      <c r="JCA136" s="127"/>
      <c r="JCB136" s="127"/>
      <c r="JCC136" s="127"/>
      <c r="JCD136" s="127"/>
      <c r="JCE136" s="127"/>
      <c r="JCF136" s="127"/>
      <c r="JCG136" s="127"/>
      <c r="JCH136" s="127"/>
      <c r="JCI136" s="127"/>
      <c r="JCJ136" s="127"/>
      <c r="JCK136" s="127"/>
      <c r="JCL136" s="127"/>
      <c r="JCM136" s="127"/>
      <c r="JCN136" s="127"/>
      <c r="JCO136" s="127"/>
      <c r="JCP136" s="127"/>
      <c r="JCQ136" s="127"/>
      <c r="JCR136" s="127"/>
      <c r="JCS136" s="127"/>
      <c r="JCT136" s="127"/>
      <c r="JCU136" s="127"/>
      <c r="JCV136" s="127"/>
      <c r="JCW136" s="127"/>
      <c r="JCX136" s="127"/>
      <c r="JCY136" s="127"/>
      <c r="JCZ136" s="127"/>
      <c r="JDA136" s="127"/>
      <c r="JDB136" s="127"/>
      <c r="JDC136" s="127"/>
      <c r="JDD136" s="127"/>
      <c r="JDE136" s="127"/>
      <c r="JDF136" s="127"/>
      <c r="JDG136" s="127"/>
      <c r="JDH136" s="127"/>
      <c r="JDI136" s="127"/>
      <c r="JDJ136" s="127"/>
      <c r="JDK136" s="127"/>
      <c r="JDL136" s="127"/>
      <c r="JDM136" s="127"/>
      <c r="JDN136" s="127"/>
      <c r="JDO136" s="127"/>
      <c r="JDP136" s="127"/>
      <c r="JDQ136" s="127"/>
      <c r="JDR136" s="127"/>
      <c r="JDS136" s="127"/>
      <c r="JDT136" s="127"/>
      <c r="JDU136" s="127"/>
      <c r="JDV136" s="127"/>
      <c r="JDW136" s="127"/>
      <c r="JDX136" s="127"/>
      <c r="JDY136" s="127"/>
      <c r="JDZ136" s="127"/>
      <c r="JEA136" s="127"/>
      <c r="JEB136" s="127"/>
      <c r="JEC136" s="127"/>
      <c r="JED136" s="127"/>
      <c r="JEE136" s="127"/>
      <c r="JEF136" s="127"/>
      <c r="JEG136" s="127"/>
      <c r="JEH136" s="127"/>
      <c r="JEI136" s="127"/>
      <c r="JEJ136" s="127"/>
      <c r="JEK136" s="127"/>
      <c r="JEL136" s="127"/>
      <c r="JEM136" s="127"/>
      <c r="JEN136" s="127"/>
      <c r="JEO136" s="127"/>
      <c r="JEP136" s="127"/>
      <c r="JEQ136" s="127"/>
      <c r="JER136" s="127"/>
      <c r="JES136" s="127"/>
      <c r="JET136" s="127"/>
      <c r="JEU136" s="127"/>
      <c r="JEV136" s="127"/>
      <c r="JEW136" s="127"/>
      <c r="JEX136" s="127"/>
      <c r="JEY136" s="127"/>
      <c r="JEZ136" s="127"/>
      <c r="JFA136" s="127"/>
      <c r="JFB136" s="127"/>
      <c r="JFC136" s="127"/>
      <c r="JFD136" s="127"/>
      <c r="JFE136" s="127"/>
      <c r="JFF136" s="127"/>
      <c r="JFG136" s="127"/>
      <c r="JFH136" s="127"/>
      <c r="JFI136" s="127"/>
      <c r="JFJ136" s="127"/>
      <c r="JFK136" s="127"/>
      <c r="JFL136" s="127"/>
      <c r="JFM136" s="127"/>
      <c r="JFN136" s="127"/>
      <c r="JFO136" s="127"/>
      <c r="JFP136" s="127"/>
      <c r="JFQ136" s="127"/>
      <c r="JFR136" s="127"/>
      <c r="JFS136" s="127"/>
      <c r="JFT136" s="127"/>
      <c r="JFU136" s="127"/>
      <c r="JFV136" s="127"/>
      <c r="JFW136" s="127"/>
      <c r="JFX136" s="127"/>
      <c r="JFY136" s="127"/>
      <c r="JFZ136" s="127"/>
      <c r="JGA136" s="127"/>
      <c r="JGB136" s="127"/>
      <c r="JGC136" s="127"/>
      <c r="JGD136" s="127"/>
      <c r="JGE136" s="127"/>
      <c r="JGF136" s="127"/>
      <c r="JGG136" s="127"/>
      <c r="JGH136" s="127"/>
      <c r="JGI136" s="127"/>
      <c r="JGJ136" s="127"/>
      <c r="JGK136" s="127"/>
      <c r="JGL136" s="127"/>
      <c r="JGM136" s="127"/>
      <c r="JGN136" s="127"/>
      <c r="JGO136" s="127"/>
      <c r="JGP136" s="127"/>
      <c r="JGQ136" s="127"/>
      <c r="JGR136" s="127"/>
      <c r="JGS136" s="127"/>
      <c r="JGT136" s="127"/>
      <c r="JGU136" s="127"/>
      <c r="JGV136" s="127"/>
      <c r="JGW136" s="127"/>
      <c r="JGX136" s="127"/>
      <c r="JGY136" s="127"/>
      <c r="JGZ136" s="127"/>
      <c r="JHA136" s="127"/>
      <c r="JHB136" s="127"/>
      <c r="JHC136" s="127"/>
      <c r="JHD136" s="127"/>
      <c r="JHE136" s="127"/>
      <c r="JHF136" s="127"/>
      <c r="JHG136" s="127"/>
      <c r="JHH136" s="127"/>
      <c r="JHI136" s="127"/>
      <c r="JHJ136" s="127"/>
      <c r="JHK136" s="127"/>
      <c r="JHL136" s="127"/>
      <c r="JHM136" s="127"/>
      <c r="JHN136" s="127"/>
      <c r="JHO136" s="127"/>
      <c r="JHP136" s="127"/>
      <c r="JHQ136" s="127"/>
      <c r="JHR136" s="127"/>
      <c r="JHS136" s="127"/>
      <c r="JHT136" s="127"/>
      <c r="JHU136" s="127"/>
      <c r="JHV136" s="127"/>
      <c r="JHW136" s="127"/>
      <c r="JHX136" s="127"/>
      <c r="JHY136" s="127"/>
      <c r="JHZ136" s="127"/>
      <c r="JIA136" s="127"/>
      <c r="JIB136" s="127"/>
      <c r="JIC136" s="127"/>
      <c r="JID136" s="127"/>
      <c r="JIE136" s="127"/>
      <c r="JIF136" s="127"/>
      <c r="JIG136" s="127"/>
      <c r="JIH136" s="127"/>
      <c r="JII136" s="127"/>
      <c r="JIJ136" s="127"/>
      <c r="JIK136" s="127"/>
      <c r="JIL136" s="127"/>
      <c r="JIM136" s="127"/>
      <c r="JIN136" s="127"/>
      <c r="JIO136" s="127"/>
      <c r="JIP136" s="127"/>
      <c r="JIQ136" s="127"/>
      <c r="JIR136" s="127"/>
      <c r="JIS136" s="127"/>
      <c r="JIT136" s="127"/>
      <c r="JIU136" s="127"/>
      <c r="JIV136" s="127"/>
      <c r="JIW136" s="127"/>
      <c r="JIX136" s="127"/>
      <c r="JIY136" s="127"/>
      <c r="JIZ136" s="127"/>
      <c r="JJA136" s="127"/>
      <c r="JJB136" s="127"/>
      <c r="JJC136" s="127"/>
      <c r="JJD136" s="127"/>
      <c r="JJE136" s="127"/>
      <c r="JJF136" s="127"/>
      <c r="JJG136" s="127"/>
      <c r="JJH136" s="127"/>
      <c r="JJI136" s="127"/>
      <c r="JJJ136" s="127"/>
      <c r="JJK136" s="127"/>
      <c r="JJL136" s="127"/>
      <c r="JJM136" s="127"/>
      <c r="JJN136" s="127"/>
      <c r="JJO136" s="127"/>
      <c r="JJP136" s="127"/>
      <c r="JJQ136" s="127"/>
      <c r="JJR136" s="127"/>
      <c r="JJS136" s="127"/>
      <c r="JJT136" s="127"/>
      <c r="JJU136" s="127"/>
      <c r="JJV136" s="127"/>
      <c r="JJW136" s="127"/>
      <c r="JJX136" s="127"/>
      <c r="JJY136" s="127"/>
      <c r="JJZ136" s="127"/>
      <c r="JKA136" s="127"/>
      <c r="JKB136" s="127"/>
      <c r="JKC136" s="127"/>
      <c r="JKD136" s="127"/>
      <c r="JKE136" s="127"/>
      <c r="JKF136" s="127"/>
      <c r="JKG136" s="127"/>
      <c r="JKH136" s="127"/>
      <c r="JKI136" s="127"/>
      <c r="JKJ136" s="127"/>
      <c r="JKK136" s="127"/>
      <c r="JKL136" s="127"/>
      <c r="JKM136" s="127"/>
      <c r="JKN136" s="127"/>
      <c r="JKO136" s="127"/>
      <c r="JKP136" s="127"/>
      <c r="JKQ136" s="127"/>
      <c r="JKR136" s="127"/>
      <c r="JKS136" s="127"/>
      <c r="JKT136" s="127"/>
      <c r="JKU136" s="127"/>
      <c r="JKV136" s="127"/>
      <c r="JKW136" s="127"/>
      <c r="JKX136" s="127"/>
      <c r="JKY136" s="127"/>
      <c r="JKZ136" s="127"/>
      <c r="JLA136" s="127"/>
      <c r="JLB136" s="127"/>
      <c r="JLC136" s="127"/>
      <c r="JLD136" s="127"/>
      <c r="JLE136" s="127"/>
      <c r="JLF136" s="127"/>
      <c r="JLG136" s="127"/>
      <c r="JLH136" s="127"/>
      <c r="JLI136" s="127"/>
      <c r="JLJ136" s="127"/>
      <c r="JLK136" s="127"/>
      <c r="JLL136" s="127"/>
      <c r="JLM136" s="127"/>
      <c r="JLN136" s="127"/>
      <c r="JLO136" s="127"/>
      <c r="JLP136" s="127"/>
      <c r="JLQ136" s="127"/>
      <c r="JLR136" s="127"/>
      <c r="JLS136" s="127"/>
      <c r="JLT136" s="127"/>
      <c r="JLU136" s="127"/>
      <c r="JLV136" s="127"/>
      <c r="JLW136" s="127"/>
      <c r="JLX136" s="127"/>
      <c r="JLY136" s="127"/>
      <c r="JLZ136" s="127"/>
      <c r="JMA136" s="127"/>
      <c r="JMB136" s="127"/>
      <c r="JMC136" s="127"/>
      <c r="JMD136" s="127"/>
      <c r="JME136" s="127"/>
      <c r="JMF136" s="127"/>
      <c r="JMG136" s="127"/>
      <c r="JMH136" s="127"/>
      <c r="JMI136" s="127"/>
      <c r="JMJ136" s="127"/>
      <c r="JMK136" s="127"/>
      <c r="JML136" s="127"/>
      <c r="JMM136" s="127"/>
      <c r="JMN136" s="127"/>
      <c r="JMO136" s="127"/>
      <c r="JMP136" s="127"/>
      <c r="JMQ136" s="127"/>
      <c r="JMR136" s="127"/>
      <c r="JMS136" s="127"/>
      <c r="JMT136" s="127"/>
      <c r="JMU136" s="127"/>
      <c r="JMV136" s="127"/>
      <c r="JMW136" s="127"/>
      <c r="JMX136" s="127"/>
      <c r="JMY136" s="127"/>
      <c r="JMZ136" s="127"/>
      <c r="JNA136" s="127"/>
      <c r="JNB136" s="127"/>
      <c r="JNC136" s="127"/>
      <c r="JND136" s="127"/>
      <c r="JNE136" s="127"/>
      <c r="JNF136" s="127"/>
      <c r="JNG136" s="127"/>
      <c r="JNH136" s="127"/>
      <c r="JNI136" s="127"/>
      <c r="JNJ136" s="127"/>
      <c r="JNK136" s="127"/>
      <c r="JNL136" s="127"/>
      <c r="JNM136" s="127"/>
      <c r="JNN136" s="127"/>
      <c r="JNO136" s="127"/>
      <c r="JNP136" s="127"/>
      <c r="JNQ136" s="127"/>
      <c r="JNR136" s="127"/>
      <c r="JNS136" s="127"/>
      <c r="JNT136" s="127"/>
      <c r="JNU136" s="127"/>
      <c r="JNV136" s="127"/>
      <c r="JNW136" s="127"/>
      <c r="JNX136" s="127"/>
      <c r="JNY136" s="127"/>
      <c r="JNZ136" s="127"/>
      <c r="JOA136" s="127"/>
      <c r="JOB136" s="127"/>
      <c r="JOC136" s="127"/>
      <c r="JOD136" s="127"/>
      <c r="JOE136" s="127"/>
      <c r="JOF136" s="127"/>
      <c r="JOG136" s="127"/>
      <c r="JOH136" s="127"/>
      <c r="JOI136" s="127"/>
      <c r="JOJ136" s="127"/>
      <c r="JOK136" s="127"/>
      <c r="JOL136" s="127"/>
      <c r="JOM136" s="127"/>
      <c r="JON136" s="127"/>
      <c r="JOO136" s="127"/>
      <c r="JOP136" s="127"/>
      <c r="JOQ136" s="127"/>
      <c r="JOR136" s="127"/>
      <c r="JOS136" s="127"/>
      <c r="JOT136" s="127"/>
      <c r="JOU136" s="127"/>
      <c r="JOV136" s="127"/>
      <c r="JOW136" s="127"/>
      <c r="JOX136" s="127"/>
      <c r="JOY136" s="127"/>
      <c r="JOZ136" s="127"/>
      <c r="JPA136" s="127"/>
      <c r="JPB136" s="127"/>
      <c r="JPC136" s="127"/>
      <c r="JPD136" s="127"/>
      <c r="JPE136" s="127"/>
      <c r="JPF136" s="127"/>
      <c r="JPG136" s="127"/>
      <c r="JPH136" s="127"/>
      <c r="JPI136" s="127"/>
      <c r="JPJ136" s="127"/>
      <c r="JPK136" s="127"/>
      <c r="JPL136" s="127"/>
      <c r="JPM136" s="127"/>
      <c r="JPN136" s="127"/>
      <c r="JPO136" s="127"/>
      <c r="JPP136" s="127"/>
      <c r="JPQ136" s="127"/>
      <c r="JPR136" s="127"/>
      <c r="JPS136" s="127"/>
      <c r="JPT136" s="127"/>
      <c r="JPU136" s="127"/>
      <c r="JPV136" s="127"/>
      <c r="JPW136" s="127"/>
      <c r="JPX136" s="127"/>
      <c r="JPY136" s="127"/>
      <c r="JPZ136" s="127"/>
      <c r="JQA136" s="127"/>
      <c r="JQB136" s="127"/>
      <c r="JQC136" s="127"/>
      <c r="JQD136" s="127"/>
      <c r="JQE136" s="127"/>
      <c r="JQF136" s="127"/>
      <c r="JQG136" s="127"/>
      <c r="JQH136" s="127"/>
      <c r="JQI136" s="127"/>
      <c r="JQJ136" s="127"/>
      <c r="JQK136" s="127"/>
      <c r="JQL136" s="127"/>
      <c r="JQM136" s="127"/>
      <c r="JQN136" s="127"/>
      <c r="JQO136" s="127"/>
      <c r="JQP136" s="127"/>
      <c r="JQQ136" s="127"/>
      <c r="JQR136" s="127"/>
      <c r="JQS136" s="127"/>
      <c r="JQT136" s="127"/>
      <c r="JQU136" s="127"/>
      <c r="JQV136" s="127"/>
      <c r="JQW136" s="127"/>
      <c r="JQX136" s="127"/>
      <c r="JQY136" s="127"/>
      <c r="JQZ136" s="127"/>
      <c r="JRA136" s="127"/>
      <c r="JRB136" s="127"/>
      <c r="JRC136" s="127"/>
      <c r="JRD136" s="127"/>
      <c r="JRE136" s="127"/>
      <c r="JRF136" s="127"/>
      <c r="JRG136" s="127"/>
      <c r="JRH136" s="127"/>
      <c r="JRI136" s="127"/>
      <c r="JRJ136" s="127"/>
      <c r="JRK136" s="127"/>
      <c r="JRL136" s="127"/>
      <c r="JRM136" s="127"/>
      <c r="JRN136" s="127"/>
      <c r="JRO136" s="127"/>
      <c r="JRP136" s="127"/>
      <c r="JRQ136" s="127"/>
      <c r="JRR136" s="127"/>
      <c r="JRS136" s="127"/>
      <c r="JRT136" s="127"/>
      <c r="JRU136" s="127"/>
      <c r="JRV136" s="127"/>
      <c r="JRW136" s="127"/>
      <c r="JRX136" s="127"/>
      <c r="JRY136" s="127"/>
      <c r="JRZ136" s="127"/>
      <c r="JSA136" s="127"/>
      <c r="JSB136" s="127"/>
      <c r="JSC136" s="127"/>
      <c r="JSD136" s="127"/>
      <c r="JSE136" s="127"/>
      <c r="JSF136" s="127"/>
      <c r="JSG136" s="127"/>
      <c r="JSH136" s="127"/>
      <c r="JSI136" s="127"/>
      <c r="JSJ136" s="127"/>
      <c r="JSK136" s="127"/>
      <c r="JSL136" s="127"/>
      <c r="JSM136" s="127"/>
      <c r="JSN136" s="127"/>
      <c r="JSO136" s="127"/>
      <c r="JSP136" s="127"/>
      <c r="JSQ136" s="127"/>
      <c r="JSR136" s="127"/>
      <c r="JSS136" s="127"/>
      <c r="JST136" s="127"/>
      <c r="JSU136" s="127"/>
      <c r="JSV136" s="127"/>
      <c r="JSW136" s="127"/>
      <c r="JSX136" s="127"/>
      <c r="JSY136" s="127"/>
      <c r="JSZ136" s="127"/>
      <c r="JTA136" s="127"/>
      <c r="JTB136" s="127"/>
      <c r="JTC136" s="127"/>
      <c r="JTD136" s="127"/>
      <c r="JTE136" s="127"/>
      <c r="JTF136" s="127"/>
      <c r="JTG136" s="127"/>
      <c r="JTH136" s="127"/>
      <c r="JTI136" s="127"/>
      <c r="JTJ136" s="127"/>
      <c r="JTK136" s="127"/>
      <c r="JTL136" s="127"/>
      <c r="JTM136" s="127"/>
      <c r="JTN136" s="127"/>
      <c r="JTO136" s="127"/>
      <c r="JTP136" s="127"/>
      <c r="JTQ136" s="127"/>
      <c r="JTR136" s="127"/>
      <c r="JTS136" s="127"/>
      <c r="JTT136" s="127"/>
      <c r="JTU136" s="127"/>
      <c r="JTV136" s="127"/>
      <c r="JTW136" s="127"/>
      <c r="JTX136" s="127"/>
      <c r="JTY136" s="127"/>
      <c r="JTZ136" s="127"/>
      <c r="JUA136" s="127"/>
      <c r="JUB136" s="127"/>
      <c r="JUC136" s="127"/>
      <c r="JUD136" s="127"/>
      <c r="JUE136" s="127"/>
      <c r="JUF136" s="127"/>
      <c r="JUG136" s="127"/>
      <c r="JUH136" s="127"/>
      <c r="JUI136" s="127"/>
      <c r="JUJ136" s="127"/>
      <c r="JUK136" s="127"/>
      <c r="JUL136" s="127"/>
      <c r="JUM136" s="127"/>
      <c r="JUN136" s="127"/>
      <c r="JUO136" s="127"/>
      <c r="JUP136" s="127"/>
      <c r="JUQ136" s="127"/>
      <c r="JUR136" s="127"/>
      <c r="JUS136" s="127"/>
      <c r="JUT136" s="127"/>
      <c r="JUU136" s="127"/>
      <c r="JUV136" s="127"/>
      <c r="JUW136" s="127"/>
      <c r="JUX136" s="127"/>
      <c r="JUY136" s="127"/>
      <c r="JUZ136" s="127"/>
      <c r="JVA136" s="127"/>
      <c r="JVB136" s="127"/>
      <c r="JVC136" s="127"/>
      <c r="JVD136" s="127"/>
      <c r="JVE136" s="127"/>
      <c r="JVF136" s="127"/>
      <c r="JVG136" s="127"/>
      <c r="JVH136" s="127"/>
      <c r="JVI136" s="127"/>
      <c r="JVJ136" s="127"/>
      <c r="JVK136" s="127"/>
      <c r="JVL136" s="127"/>
      <c r="JVM136" s="127"/>
      <c r="JVN136" s="127"/>
      <c r="JVO136" s="127"/>
      <c r="JVP136" s="127"/>
      <c r="JVQ136" s="127"/>
      <c r="JVR136" s="127"/>
      <c r="JVS136" s="127"/>
      <c r="JVT136" s="127"/>
      <c r="JVU136" s="127"/>
      <c r="JVV136" s="127"/>
      <c r="JVW136" s="127"/>
      <c r="JVX136" s="127"/>
      <c r="JVY136" s="127"/>
      <c r="JVZ136" s="127"/>
      <c r="JWA136" s="127"/>
      <c r="JWB136" s="127"/>
      <c r="JWC136" s="127"/>
      <c r="JWD136" s="127"/>
      <c r="JWE136" s="127"/>
      <c r="JWF136" s="127"/>
      <c r="JWG136" s="127"/>
      <c r="JWH136" s="127"/>
      <c r="JWI136" s="127"/>
      <c r="JWJ136" s="127"/>
      <c r="JWK136" s="127"/>
      <c r="JWL136" s="127"/>
      <c r="JWM136" s="127"/>
      <c r="JWN136" s="127"/>
      <c r="JWO136" s="127"/>
      <c r="JWP136" s="127"/>
      <c r="JWQ136" s="127"/>
      <c r="JWR136" s="127"/>
      <c r="JWS136" s="127"/>
      <c r="JWT136" s="127"/>
      <c r="JWU136" s="127"/>
      <c r="JWV136" s="127"/>
      <c r="JWW136" s="127"/>
      <c r="JWX136" s="127"/>
      <c r="JWY136" s="127"/>
      <c r="JWZ136" s="127"/>
      <c r="JXA136" s="127"/>
      <c r="JXB136" s="127"/>
      <c r="JXC136" s="127"/>
      <c r="JXD136" s="127"/>
      <c r="JXE136" s="127"/>
      <c r="JXF136" s="127"/>
      <c r="JXG136" s="127"/>
      <c r="JXH136" s="127"/>
      <c r="JXI136" s="127"/>
      <c r="JXJ136" s="127"/>
      <c r="JXK136" s="127"/>
      <c r="JXL136" s="127"/>
      <c r="JXM136" s="127"/>
      <c r="JXN136" s="127"/>
      <c r="JXO136" s="127"/>
      <c r="JXP136" s="127"/>
      <c r="JXQ136" s="127"/>
      <c r="JXR136" s="127"/>
      <c r="JXS136" s="127"/>
      <c r="JXT136" s="127"/>
      <c r="JXU136" s="127"/>
      <c r="JXV136" s="127"/>
      <c r="JXW136" s="127"/>
      <c r="JXX136" s="127"/>
      <c r="JXY136" s="127"/>
      <c r="JXZ136" s="127"/>
      <c r="JYA136" s="127"/>
      <c r="JYB136" s="127"/>
      <c r="JYC136" s="127"/>
      <c r="JYD136" s="127"/>
      <c r="JYE136" s="127"/>
      <c r="JYF136" s="127"/>
      <c r="JYG136" s="127"/>
      <c r="JYH136" s="127"/>
      <c r="JYI136" s="127"/>
      <c r="JYJ136" s="127"/>
      <c r="JYK136" s="127"/>
      <c r="JYL136" s="127"/>
      <c r="JYM136" s="127"/>
      <c r="JYN136" s="127"/>
      <c r="JYO136" s="127"/>
      <c r="JYP136" s="127"/>
      <c r="JYQ136" s="127"/>
      <c r="JYR136" s="127"/>
      <c r="JYS136" s="127"/>
      <c r="JYT136" s="127"/>
      <c r="JYU136" s="127"/>
      <c r="JYV136" s="127"/>
      <c r="JYW136" s="127"/>
      <c r="JYX136" s="127"/>
      <c r="JYY136" s="127"/>
      <c r="JYZ136" s="127"/>
      <c r="JZA136" s="127"/>
      <c r="JZB136" s="127"/>
      <c r="JZC136" s="127"/>
      <c r="JZD136" s="127"/>
      <c r="JZE136" s="127"/>
      <c r="JZF136" s="127"/>
      <c r="JZG136" s="127"/>
      <c r="JZH136" s="127"/>
      <c r="JZI136" s="127"/>
      <c r="JZJ136" s="127"/>
      <c r="JZK136" s="127"/>
      <c r="JZL136" s="127"/>
      <c r="JZM136" s="127"/>
      <c r="JZN136" s="127"/>
      <c r="JZO136" s="127"/>
      <c r="JZP136" s="127"/>
      <c r="JZQ136" s="127"/>
      <c r="JZR136" s="127"/>
      <c r="JZS136" s="127"/>
      <c r="JZT136" s="127"/>
      <c r="JZU136" s="127"/>
      <c r="JZV136" s="127"/>
      <c r="JZW136" s="127"/>
      <c r="JZX136" s="127"/>
      <c r="JZY136" s="127"/>
      <c r="JZZ136" s="127"/>
      <c r="KAA136" s="127"/>
      <c r="KAB136" s="127"/>
      <c r="KAC136" s="127"/>
      <c r="KAD136" s="127"/>
      <c r="KAE136" s="127"/>
      <c r="KAF136" s="127"/>
      <c r="KAG136" s="127"/>
      <c r="KAH136" s="127"/>
      <c r="KAI136" s="127"/>
      <c r="KAJ136" s="127"/>
      <c r="KAK136" s="127"/>
      <c r="KAL136" s="127"/>
      <c r="KAM136" s="127"/>
      <c r="KAN136" s="127"/>
      <c r="KAO136" s="127"/>
      <c r="KAP136" s="127"/>
      <c r="KAQ136" s="127"/>
      <c r="KAR136" s="127"/>
      <c r="KAS136" s="127"/>
      <c r="KAT136" s="127"/>
      <c r="KAU136" s="127"/>
      <c r="KAV136" s="127"/>
      <c r="KAW136" s="127"/>
      <c r="KAX136" s="127"/>
      <c r="KAY136" s="127"/>
      <c r="KAZ136" s="127"/>
      <c r="KBA136" s="127"/>
      <c r="KBB136" s="127"/>
      <c r="KBC136" s="127"/>
      <c r="KBD136" s="127"/>
      <c r="KBE136" s="127"/>
      <c r="KBF136" s="127"/>
      <c r="KBG136" s="127"/>
      <c r="KBH136" s="127"/>
      <c r="KBI136" s="127"/>
      <c r="KBJ136" s="127"/>
      <c r="KBK136" s="127"/>
      <c r="KBL136" s="127"/>
      <c r="KBM136" s="127"/>
      <c r="KBN136" s="127"/>
      <c r="KBO136" s="127"/>
      <c r="KBP136" s="127"/>
      <c r="KBQ136" s="127"/>
      <c r="KBR136" s="127"/>
      <c r="KBS136" s="127"/>
      <c r="KBT136" s="127"/>
      <c r="KBU136" s="127"/>
      <c r="KBV136" s="127"/>
      <c r="KBW136" s="127"/>
      <c r="KBX136" s="127"/>
      <c r="KBY136" s="127"/>
      <c r="KBZ136" s="127"/>
      <c r="KCA136" s="127"/>
      <c r="KCB136" s="127"/>
      <c r="KCC136" s="127"/>
      <c r="KCD136" s="127"/>
      <c r="KCE136" s="127"/>
      <c r="KCF136" s="127"/>
      <c r="KCG136" s="127"/>
      <c r="KCH136" s="127"/>
      <c r="KCI136" s="127"/>
      <c r="KCJ136" s="127"/>
      <c r="KCK136" s="127"/>
      <c r="KCL136" s="127"/>
      <c r="KCM136" s="127"/>
      <c r="KCN136" s="127"/>
      <c r="KCO136" s="127"/>
      <c r="KCP136" s="127"/>
      <c r="KCQ136" s="127"/>
      <c r="KCR136" s="127"/>
      <c r="KCS136" s="127"/>
      <c r="KCT136" s="127"/>
      <c r="KCU136" s="127"/>
      <c r="KCV136" s="127"/>
      <c r="KCW136" s="127"/>
      <c r="KCX136" s="127"/>
      <c r="KCY136" s="127"/>
      <c r="KCZ136" s="127"/>
      <c r="KDA136" s="127"/>
      <c r="KDB136" s="127"/>
      <c r="KDC136" s="127"/>
      <c r="KDD136" s="127"/>
      <c r="KDE136" s="127"/>
      <c r="KDF136" s="127"/>
      <c r="KDG136" s="127"/>
      <c r="KDH136" s="127"/>
      <c r="KDI136" s="127"/>
      <c r="KDJ136" s="127"/>
      <c r="KDK136" s="127"/>
      <c r="KDL136" s="127"/>
      <c r="KDM136" s="127"/>
      <c r="KDN136" s="127"/>
      <c r="KDO136" s="127"/>
      <c r="KDP136" s="127"/>
      <c r="KDQ136" s="127"/>
      <c r="KDR136" s="127"/>
      <c r="KDS136" s="127"/>
      <c r="KDT136" s="127"/>
      <c r="KDU136" s="127"/>
      <c r="KDV136" s="127"/>
      <c r="KDW136" s="127"/>
      <c r="KDX136" s="127"/>
      <c r="KDY136" s="127"/>
      <c r="KDZ136" s="127"/>
      <c r="KEA136" s="127"/>
      <c r="KEB136" s="127"/>
      <c r="KEC136" s="127"/>
      <c r="KED136" s="127"/>
      <c r="KEE136" s="127"/>
      <c r="KEF136" s="127"/>
      <c r="KEG136" s="127"/>
      <c r="KEH136" s="127"/>
      <c r="KEI136" s="127"/>
      <c r="KEJ136" s="127"/>
      <c r="KEK136" s="127"/>
      <c r="KEL136" s="127"/>
      <c r="KEM136" s="127"/>
      <c r="KEN136" s="127"/>
      <c r="KEO136" s="127"/>
      <c r="KEP136" s="127"/>
      <c r="KEQ136" s="127"/>
      <c r="KER136" s="127"/>
      <c r="KES136" s="127"/>
      <c r="KET136" s="127"/>
      <c r="KEU136" s="127"/>
      <c r="KEV136" s="127"/>
      <c r="KEW136" s="127"/>
      <c r="KEX136" s="127"/>
      <c r="KEY136" s="127"/>
      <c r="KEZ136" s="127"/>
      <c r="KFA136" s="127"/>
      <c r="KFB136" s="127"/>
      <c r="KFC136" s="127"/>
      <c r="KFD136" s="127"/>
      <c r="KFE136" s="127"/>
      <c r="KFF136" s="127"/>
      <c r="KFG136" s="127"/>
      <c r="KFH136" s="127"/>
      <c r="KFI136" s="127"/>
      <c r="KFJ136" s="127"/>
      <c r="KFK136" s="127"/>
      <c r="KFL136" s="127"/>
      <c r="KFM136" s="127"/>
      <c r="KFN136" s="127"/>
      <c r="KFO136" s="127"/>
      <c r="KFP136" s="127"/>
      <c r="KFQ136" s="127"/>
      <c r="KFR136" s="127"/>
      <c r="KFS136" s="127"/>
      <c r="KFT136" s="127"/>
      <c r="KFU136" s="127"/>
      <c r="KFV136" s="127"/>
      <c r="KFW136" s="127"/>
      <c r="KFX136" s="127"/>
      <c r="KFY136" s="127"/>
      <c r="KFZ136" s="127"/>
      <c r="KGA136" s="127"/>
      <c r="KGB136" s="127"/>
      <c r="KGC136" s="127"/>
      <c r="KGD136" s="127"/>
      <c r="KGE136" s="127"/>
      <c r="KGF136" s="127"/>
      <c r="KGG136" s="127"/>
      <c r="KGH136" s="127"/>
      <c r="KGI136" s="127"/>
      <c r="KGJ136" s="127"/>
      <c r="KGK136" s="127"/>
      <c r="KGL136" s="127"/>
      <c r="KGM136" s="127"/>
      <c r="KGN136" s="127"/>
      <c r="KGO136" s="127"/>
      <c r="KGP136" s="127"/>
      <c r="KGQ136" s="127"/>
      <c r="KGR136" s="127"/>
      <c r="KGS136" s="127"/>
      <c r="KGT136" s="127"/>
      <c r="KGU136" s="127"/>
      <c r="KGV136" s="127"/>
      <c r="KGW136" s="127"/>
      <c r="KGX136" s="127"/>
      <c r="KGY136" s="127"/>
      <c r="KGZ136" s="127"/>
      <c r="KHA136" s="127"/>
      <c r="KHB136" s="127"/>
      <c r="KHC136" s="127"/>
      <c r="KHD136" s="127"/>
      <c r="KHE136" s="127"/>
      <c r="KHF136" s="127"/>
      <c r="KHG136" s="127"/>
      <c r="KHH136" s="127"/>
      <c r="KHI136" s="127"/>
      <c r="KHJ136" s="127"/>
      <c r="KHK136" s="127"/>
      <c r="KHL136" s="127"/>
      <c r="KHM136" s="127"/>
      <c r="KHN136" s="127"/>
      <c r="KHO136" s="127"/>
      <c r="KHP136" s="127"/>
      <c r="KHQ136" s="127"/>
      <c r="KHR136" s="127"/>
      <c r="KHS136" s="127"/>
      <c r="KHT136" s="127"/>
      <c r="KHU136" s="127"/>
      <c r="KHV136" s="127"/>
      <c r="KHW136" s="127"/>
      <c r="KHX136" s="127"/>
      <c r="KHY136" s="127"/>
      <c r="KHZ136" s="127"/>
      <c r="KIA136" s="127"/>
      <c r="KIB136" s="127"/>
      <c r="KIC136" s="127"/>
      <c r="KID136" s="127"/>
      <c r="KIE136" s="127"/>
      <c r="KIF136" s="127"/>
      <c r="KIG136" s="127"/>
      <c r="KIH136" s="127"/>
      <c r="KII136" s="127"/>
      <c r="KIJ136" s="127"/>
      <c r="KIK136" s="127"/>
      <c r="KIL136" s="127"/>
      <c r="KIM136" s="127"/>
      <c r="KIN136" s="127"/>
      <c r="KIO136" s="127"/>
      <c r="KIP136" s="127"/>
      <c r="KIQ136" s="127"/>
      <c r="KIR136" s="127"/>
      <c r="KIS136" s="127"/>
      <c r="KIT136" s="127"/>
      <c r="KIU136" s="127"/>
      <c r="KIV136" s="127"/>
      <c r="KIW136" s="127"/>
      <c r="KIX136" s="127"/>
      <c r="KIY136" s="127"/>
      <c r="KIZ136" s="127"/>
      <c r="KJA136" s="127"/>
      <c r="KJB136" s="127"/>
      <c r="KJC136" s="127"/>
      <c r="KJD136" s="127"/>
      <c r="KJE136" s="127"/>
      <c r="KJF136" s="127"/>
      <c r="KJG136" s="127"/>
      <c r="KJH136" s="127"/>
      <c r="KJI136" s="127"/>
      <c r="KJJ136" s="127"/>
      <c r="KJK136" s="127"/>
      <c r="KJL136" s="127"/>
      <c r="KJM136" s="127"/>
      <c r="KJN136" s="127"/>
      <c r="KJO136" s="127"/>
      <c r="KJP136" s="127"/>
      <c r="KJQ136" s="127"/>
      <c r="KJR136" s="127"/>
      <c r="KJS136" s="127"/>
      <c r="KJT136" s="127"/>
      <c r="KJU136" s="127"/>
      <c r="KJV136" s="127"/>
      <c r="KJW136" s="127"/>
      <c r="KJX136" s="127"/>
      <c r="KJY136" s="127"/>
      <c r="KJZ136" s="127"/>
      <c r="KKA136" s="127"/>
      <c r="KKB136" s="127"/>
      <c r="KKC136" s="127"/>
      <c r="KKD136" s="127"/>
      <c r="KKE136" s="127"/>
      <c r="KKF136" s="127"/>
      <c r="KKG136" s="127"/>
      <c r="KKH136" s="127"/>
      <c r="KKI136" s="127"/>
      <c r="KKJ136" s="127"/>
      <c r="KKK136" s="127"/>
      <c r="KKL136" s="127"/>
      <c r="KKM136" s="127"/>
      <c r="KKN136" s="127"/>
      <c r="KKO136" s="127"/>
      <c r="KKP136" s="127"/>
      <c r="KKQ136" s="127"/>
      <c r="KKR136" s="127"/>
      <c r="KKS136" s="127"/>
      <c r="KKT136" s="127"/>
      <c r="KKU136" s="127"/>
      <c r="KKV136" s="127"/>
      <c r="KKW136" s="127"/>
      <c r="KKX136" s="127"/>
      <c r="KKY136" s="127"/>
      <c r="KKZ136" s="127"/>
      <c r="KLA136" s="127"/>
      <c r="KLB136" s="127"/>
      <c r="KLC136" s="127"/>
      <c r="KLD136" s="127"/>
      <c r="KLE136" s="127"/>
      <c r="KLF136" s="127"/>
      <c r="KLG136" s="127"/>
      <c r="KLH136" s="127"/>
      <c r="KLI136" s="127"/>
      <c r="KLJ136" s="127"/>
      <c r="KLK136" s="127"/>
      <c r="KLL136" s="127"/>
      <c r="KLM136" s="127"/>
      <c r="KLN136" s="127"/>
      <c r="KLO136" s="127"/>
      <c r="KLP136" s="127"/>
      <c r="KLQ136" s="127"/>
      <c r="KLR136" s="127"/>
      <c r="KLS136" s="127"/>
      <c r="KLT136" s="127"/>
      <c r="KLU136" s="127"/>
      <c r="KLV136" s="127"/>
      <c r="KLW136" s="127"/>
      <c r="KLX136" s="127"/>
      <c r="KLY136" s="127"/>
      <c r="KLZ136" s="127"/>
      <c r="KMA136" s="127"/>
      <c r="KMB136" s="127"/>
      <c r="KMC136" s="127"/>
      <c r="KMD136" s="127"/>
      <c r="KME136" s="127"/>
      <c r="KMF136" s="127"/>
      <c r="KMG136" s="127"/>
      <c r="KMH136" s="127"/>
      <c r="KMI136" s="127"/>
      <c r="KMJ136" s="127"/>
      <c r="KMK136" s="127"/>
      <c r="KML136" s="127"/>
      <c r="KMM136" s="127"/>
      <c r="KMN136" s="127"/>
      <c r="KMO136" s="127"/>
      <c r="KMP136" s="127"/>
      <c r="KMQ136" s="127"/>
      <c r="KMR136" s="127"/>
      <c r="KMS136" s="127"/>
      <c r="KMT136" s="127"/>
      <c r="KMU136" s="127"/>
      <c r="KMV136" s="127"/>
      <c r="KMW136" s="127"/>
      <c r="KMX136" s="127"/>
      <c r="KMY136" s="127"/>
      <c r="KMZ136" s="127"/>
      <c r="KNA136" s="127"/>
      <c r="KNB136" s="127"/>
      <c r="KNC136" s="127"/>
      <c r="KND136" s="127"/>
      <c r="KNE136" s="127"/>
      <c r="KNF136" s="127"/>
      <c r="KNG136" s="127"/>
      <c r="KNH136" s="127"/>
      <c r="KNI136" s="127"/>
      <c r="KNJ136" s="127"/>
      <c r="KNK136" s="127"/>
      <c r="KNL136" s="127"/>
      <c r="KNM136" s="127"/>
      <c r="KNN136" s="127"/>
      <c r="KNO136" s="127"/>
      <c r="KNP136" s="127"/>
      <c r="KNQ136" s="127"/>
      <c r="KNR136" s="127"/>
      <c r="KNS136" s="127"/>
      <c r="KNT136" s="127"/>
      <c r="KNU136" s="127"/>
      <c r="KNV136" s="127"/>
      <c r="KNW136" s="127"/>
      <c r="KNX136" s="127"/>
      <c r="KNY136" s="127"/>
      <c r="KNZ136" s="127"/>
      <c r="KOA136" s="127"/>
      <c r="KOB136" s="127"/>
      <c r="KOC136" s="127"/>
      <c r="KOD136" s="127"/>
      <c r="KOE136" s="127"/>
      <c r="KOF136" s="127"/>
      <c r="KOG136" s="127"/>
      <c r="KOH136" s="127"/>
      <c r="KOI136" s="127"/>
      <c r="KOJ136" s="127"/>
      <c r="KOK136" s="127"/>
      <c r="KOL136" s="127"/>
      <c r="KOM136" s="127"/>
      <c r="KON136" s="127"/>
      <c r="KOO136" s="127"/>
      <c r="KOP136" s="127"/>
      <c r="KOQ136" s="127"/>
      <c r="KOR136" s="127"/>
      <c r="KOS136" s="127"/>
      <c r="KOT136" s="127"/>
      <c r="KOU136" s="127"/>
      <c r="KOV136" s="127"/>
      <c r="KOW136" s="127"/>
      <c r="KOX136" s="127"/>
      <c r="KOY136" s="127"/>
      <c r="KOZ136" s="127"/>
      <c r="KPA136" s="127"/>
      <c r="KPB136" s="127"/>
      <c r="KPC136" s="127"/>
      <c r="KPD136" s="127"/>
      <c r="KPE136" s="127"/>
      <c r="KPF136" s="127"/>
      <c r="KPG136" s="127"/>
      <c r="KPH136" s="127"/>
      <c r="KPI136" s="127"/>
      <c r="KPJ136" s="127"/>
      <c r="KPK136" s="127"/>
      <c r="KPL136" s="127"/>
      <c r="KPM136" s="127"/>
      <c r="KPN136" s="127"/>
      <c r="KPO136" s="127"/>
      <c r="KPP136" s="127"/>
      <c r="KPQ136" s="127"/>
      <c r="KPR136" s="127"/>
      <c r="KPS136" s="127"/>
      <c r="KPT136" s="127"/>
      <c r="KPU136" s="127"/>
      <c r="KPV136" s="127"/>
      <c r="KPW136" s="127"/>
      <c r="KPX136" s="127"/>
      <c r="KPY136" s="127"/>
      <c r="KPZ136" s="127"/>
      <c r="KQA136" s="127"/>
      <c r="KQB136" s="127"/>
      <c r="KQC136" s="127"/>
      <c r="KQD136" s="127"/>
      <c r="KQE136" s="127"/>
      <c r="KQF136" s="127"/>
      <c r="KQG136" s="127"/>
      <c r="KQH136" s="127"/>
      <c r="KQI136" s="127"/>
      <c r="KQJ136" s="127"/>
      <c r="KQK136" s="127"/>
      <c r="KQL136" s="127"/>
      <c r="KQM136" s="127"/>
      <c r="KQN136" s="127"/>
      <c r="KQO136" s="127"/>
      <c r="KQP136" s="127"/>
      <c r="KQQ136" s="127"/>
      <c r="KQR136" s="127"/>
      <c r="KQS136" s="127"/>
      <c r="KQT136" s="127"/>
      <c r="KQU136" s="127"/>
      <c r="KQV136" s="127"/>
      <c r="KQW136" s="127"/>
      <c r="KQX136" s="127"/>
      <c r="KQY136" s="127"/>
      <c r="KQZ136" s="127"/>
      <c r="KRA136" s="127"/>
      <c r="KRB136" s="127"/>
      <c r="KRC136" s="127"/>
      <c r="KRD136" s="127"/>
      <c r="KRE136" s="127"/>
      <c r="KRF136" s="127"/>
      <c r="KRG136" s="127"/>
      <c r="KRH136" s="127"/>
      <c r="KRI136" s="127"/>
      <c r="KRJ136" s="127"/>
      <c r="KRK136" s="127"/>
      <c r="KRL136" s="127"/>
      <c r="KRM136" s="127"/>
      <c r="KRN136" s="127"/>
      <c r="KRO136" s="127"/>
      <c r="KRP136" s="127"/>
      <c r="KRQ136" s="127"/>
      <c r="KRR136" s="127"/>
      <c r="KRS136" s="127"/>
      <c r="KRT136" s="127"/>
      <c r="KRU136" s="127"/>
      <c r="KRV136" s="127"/>
      <c r="KRW136" s="127"/>
      <c r="KRX136" s="127"/>
      <c r="KRY136" s="127"/>
      <c r="KRZ136" s="127"/>
      <c r="KSA136" s="127"/>
      <c r="KSB136" s="127"/>
      <c r="KSC136" s="127"/>
      <c r="KSD136" s="127"/>
      <c r="KSE136" s="127"/>
      <c r="KSF136" s="127"/>
      <c r="KSG136" s="127"/>
      <c r="KSH136" s="127"/>
      <c r="KSI136" s="127"/>
      <c r="KSJ136" s="127"/>
      <c r="KSK136" s="127"/>
      <c r="KSL136" s="127"/>
      <c r="KSM136" s="127"/>
      <c r="KSN136" s="127"/>
      <c r="KSO136" s="127"/>
      <c r="KSP136" s="127"/>
      <c r="KSQ136" s="127"/>
      <c r="KSR136" s="127"/>
      <c r="KSS136" s="127"/>
      <c r="KST136" s="127"/>
      <c r="KSU136" s="127"/>
      <c r="KSV136" s="127"/>
      <c r="KSW136" s="127"/>
      <c r="KSX136" s="127"/>
      <c r="KSY136" s="127"/>
      <c r="KSZ136" s="127"/>
      <c r="KTA136" s="127"/>
      <c r="KTB136" s="127"/>
      <c r="KTC136" s="127"/>
      <c r="KTD136" s="127"/>
      <c r="KTE136" s="127"/>
      <c r="KTF136" s="127"/>
      <c r="KTG136" s="127"/>
      <c r="KTH136" s="127"/>
      <c r="KTI136" s="127"/>
      <c r="KTJ136" s="127"/>
      <c r="KTK136" s="127"/>
      <c r="KTL136" s="127"/>
      <c r="KTM136" s="127"/>
      <c r="KTN136" s="127"/>
      <c r="KTO136" s="127"/>
      <c r="KTP136" s="127"/>
      <c r="KTQ136" s="127"/>
      <c r="KTR136" s="127"/>
      <c r="KTS136" s="127"/>
      <c r="KTT136" s="127"/>
      <c r="KTU136" s="127"/>
      <c r="KTV136" s="127"/>
      <c r="KTW136" s="127"/>
      <c r="KTX136" s="127"/>
      <c r="KTY136" s="127"/>
      <c r="KTZ136" s="127"/>
      <c r="KUA136" s="127"/>
      <c r="KUB136" s="127"/>
      <c r="KUC136" s="127"/>
      <c r="KUD136" s="127"/>
      <c r="KUE136" s="127"/>
      <c r="KUF136" s="127"/>
      <c r="KUG136" s="127"/>
      <c r="KUH136" s="127"/>
      <c r="KUI136" s="127"/>
      <c r="KUJ136" s="127"/>
      <c r="KUK136" s="127"/>
      <c r="KUL136" s="127"/>
      <c r="KUM136" s="127"/>
      <c r="KUN136" s="127"/>
      <c r="KUO136" s="127"/>
      <c r="KUP136" s="127"/>
      <c r="KUQ136" s="127"/>
      <c r="KUR136" s="127"/>
      <c r="KUS136" s="127"/>
      <c r="KUT136" s="127"/>
      <c r="KUU136" s="127"/>
      <c r="KUV136" s="127"/>
      <c r="KUW136" s="127"/>
      <c r="KUX136" s="127"/>
      <c r="KUY136" s="127"/>
      <c r="KUZ136" s="127"/>
      <c r="KVA136" s="127"/>
      <c r="KVB136" s="127"/>
      <c r="KVC136" s="127"/>
      <c r="KVD136" s="127"/>
      <c r="KVE136" s="127"/>
      <c r="KVF136" s="127"/>
      <c r="KVG136" s="127"/>
      <c r="KVH136" s="127"/>
      <c r="KVI136" s="127"/>
      <c r="KVJ136" s="127"/>
      <c r="KVK136" s="127"/>
      <c r="KVL136" s="127"/>
      <c r="KVM136" s="127"/>
      <c r="KVN136" s="127"/>
      <c r="KVO136" s="127"/>
      <c r="KVP136" s="127"/>
      <c r="KVQ136" s="127"/>
      <c r="KVR136" s="127"/>
      <c r="KVS136" s="127"/>
      <c r="KVT136" s="127"/>
      <c r="KVU136" s="127"/>
      <c r="KVV136" s="127"/>
      <c r="KVW136" s="127"/>
      <c r="KVX136" s="127"/>
      <c r="KVY136" s="127"/>
      <c r="KVZ136" s="127"/>
      <c r="KWA136" s="127"/>
      <c r="KWB136" s="127"/>
      <c r="KWC136" s="127"/>
      <c r="KWD136" s="127"/>
      <c r="KWE136" s="127"/>
      <c r="KWF136" s="127"/>
      <c r="KWG136" s="127"/>
      <c r="KWH136" s="127"/>
      <c r="KWI136" s="127"/>
      <c r="KWJ136" s="127"/>
      <c r="KWK136" s="127"/>
      <c r="KWL136" s="127"/>
      <c r="KWM136" s="127"/>
      <c r="KWN136" s="127"/>
      <c r="KWO136" s="127"/>
      <c r="KWP136" s="127"/>
      <c r="KWQ136" s="127"/>
      <c r="KWR136" s="127"/>
      <c r="KWS136" s="127"/>
      <c r="KWT136" s="127"/>
      <c r="KWU136" s="127"/>
      <c r="KWV136" s="127"/>
      <c r="KWW136" s="127"/>
      <c r="KWX136" s="127"/>
      <c r="KWY136" s="127"/>
      <c r="KWZ136" s="127"/>
      <c r="KXA136" s="127"/>
      <c r="KXB136" s="127"/>
      <c r="KXC136" s="127"/>
      <c r="KXD136" s="127"/>
      <c r="KXE136" s="127"/>
      <c r="KXF136" s="127"/>
      <c r="KXG136" s="127"/>
      <c r="KXH136" s="127"/>
      <c r="KXI136" s="127"/>
      <c r="KXJ136" s="127"/>
      <c r="KXK136" s="127"/>
      <c r="KXL136" s="127"/>
      <c r="KXM136" s="127"/>
      <c r="KXN136" s="127"/>
      <c r="KXO136" s="127"/>
      <c r="KXP136" s="127"/>
      <c r="KXQ136" s="127"/>
      <c r="KXR136" s="127"/>
      <c r="KXS136" s="127"/>
      <c r="KXT136" s="127"/>
      <c r="KXU136" s="127"/>
      <c r="KXV136" s="127"/>
      <c r="KXW136" s="127"/>
      <c r="KXX136" s="127"/>
      <c r="KXY136" s="127"/>
      <c r="KXZ136" s="127"/>
      <c r="KYA136" s="127"/>
      <c r="KYB136" s="127"/>
      <c r="KYC136" s="127"/>
      <c r="KYD136" s="127"/>
      <c r="KYE136" s="127"/>
      <c r="KYF136" s="127"/>
      <c r="KYG136" s="127"/>
      <c r="KYH136" s="127"/>
      <c r="KYI136" s="127"/>
      <c r="KYJ136" s="127"/>
      <c r="KYK136" s="127"/>
      <c r="KYL136" s="127"/>
      <c r="KYM136" s="127"/>
      <c r="KYN136" s="127"/>
      <c r="KYO136" s="127"/>
      <c r="KYP136" s="127"/>
      <c r="KYQ136" s="127"/>
      <c r="KYR136" s="127"/>
      <c r="KYS136" s="127"/>
      <c r="KYT136" s="127"/>
      <c r="KYU136" s="127"/>
      <c r="KYV136" s="127"/>
      <c r="KYW136" s="127"/>
      <c r="KYX136" s="127"/>
      <c r="KYY136" s="127"/>
      <c r="KYZ136" s="127"/>
      <c r="KZA136" s="127"/>
      <c r="KZB136" s="127"/>
      <c r="KZC136" s="127"/>
      <c r="KZD136" s="127"/>
      <c r="KZE136" s="127"/>
      <c r="KZF136" s="127"/>
      <c r="KZG136" s="127"/>
      <c r="KZH136" s="127"/>
      <c r="KZI136" s="127"/>
      <c r="KZJ136" s="127"/>
      <c r="KZK136" s="127"/>
      <c r="KZL136" s="127"/>
      <c r="KZM136" s="127"/>
      <c r="KZN136" s="127"/>
      <c r="KZO136" s="127"/>
      <c r="KZP136" s="127"/>
      <c r="KZQ136" s="127"/>
      <c r="KZR136" s="127"/>
      <c r="KZS136" s="127"/>
      <c r="KZT136" s="127"/>
      <c r="KZU136" s="127"/>
      <c r="KZV136" s="127"/>
      <c r="KZW136" s="127"/>
      <c r="KZX136" s="127"/>
      <c r="KZY136" s="127"/>
      <c r="KZZ136" s="127"/>
      <c r="LAA136" s="127"/>
      <c r="LAB136" s="127"/>
      <c r="LAC136" s="127"/>
      <c r="LAD136" s="127"/>
      <c r="LAE136" s="127"/>
      <c r="LAF136" s="127"/>
      <c r="LAG136" s="127"/>
      <c r="LAH136" s="127"/>
      <c r="LAI136" s="127"/>
      <c r="LAJ136" s="127"/>
      <c r="LAK136" s="127"/>
      <c r="LAL136" s="127"/>
      <c r="LAM136" s="127"/>
      <c r="LAN136" s="127"/>
      <c r="LAO136" s="127"/>
      <c r="LAP136" s="127"/>
      <c r="LAQ136" s="127"/>
      <c r="LAR136" s="127"/>
      <c r="LAS136" s="127"/>
      <c r="LAT136" s="127"/>
      <c r="LAU136" s="127"/>
      <c r="LAV136" s="127"/>
      <c r="LAW136" s="127"/>
      <c r="LAX136" s="127"/>
      <c r="LAY136" s="127"/>
      <c r="LAZ136" s="127"/>
      <c r="LBA136" s="127"/>
      <c r="LBB136" s="127"/>
      <c r="LBC136" s="127"/>
      <c r="LBD136" s="127"/>
      <c r="LBE136" s="127"/>
      <c r="LBF136" s="127"/>
      <c r="LBG136" s="127"/>
      <c r="LBH136" s="127"/>
      <c r="LBI136" s="127"/>
      <c r="LBJ136" s="127"/>
      <c r="LBK136" s="127"/>
      <c r="LBL136" s="127"/>
      <c r="LBM136" s="127"/>
      <c r="LBN136" s="127"/>
      <c r="LBO136" s="127"/>
      <c r="LBP136" s="127"/>
      <c r="LBQ136" s="127"/>
      <c r="LBR136" s="127"/>
      <c r="LBS136" s="127"/>
      <c r="LBT136" s="127"/>
      <c r="LBU136" s="127"/>
      <c r="LBV136" s="127"/>
      <c r="LBW136" s="127"/>
      <c r="LBX136" s="127"/>
      <c r="LBY136" s="127"/>
      <c r="LBZ136" s="127"/>
      <c r="LCA136" s="127"/>
      <c r="LCB136" s="127"/>
      <c r="LCC136" s="127"/>
      <c r="LCD136" s="127"/>
      <c r="LCE136" s="127"/>
      <c r="LCF136" s="127"/>
      <c r="LCG136" s="127"/>
      <c r="LCH136" s="127"/>
      <c r="LCI136" s="127"/>
      <c r="LCJ136" s="127"/>
      <c r="LCK136" s="127"/>
      <c r="LCL136" s="127"/>
      <c r="LCM136" s="127"/>
      <c r="LCN136" s="127"/>
      <c r="LCO136" s="127"/>
      <c r="LCP136" s="127"/>
      <c r="LCQ136" s="127"/>
      <c r="LCR136" s="127"/>
      <c r="LCS136" s="127"/>
      <c r="LCT136" s="127"/>
      <c r="LCU136" s="127"/>
      <c r="LCV136" s="127"/>
      <c r="LCW136" s="127"/>
      <c r="LCX136" s="127"/>
      <c r="LCY136" s="127"/>
      <c r="LCZ136" s="127"/>
      <c r="LDA136" s="127"/>
      <c r="LDB136" s="127"/>
      <c r="LDC136" s="127"/>
      <c r="LDD136" s="127"/>
      <c r="LDE136" s="127"/>
      <c r="LDF136" s="127"/>
      <c r="LDG136" s="127"/>
      <c r="LDH136" s="127"/>
      <c r="LDI136" s="127"/>
      <c r="LDJ136" s="127"/>
      <c r="LDK136" s="127"/>
      <c r="LDL136" s="127"/>
      <c r="LDM136" s="127"/>
      <c r="LDN136" s="127"/>
      <c r="LDO136" s="127"/>
      <c r="LDP136" s="127"/>
      <c r="LDQ136" s="127"/>
      <c r="LDR136" s="127"/>
      <c r="LDS136" s="127"/>
      <c r="LDT136" s="127"/>
      <c r="LDU136" s="127"/>
      <c r="LDV136" s="127"/>
      <c r="LDW136" s="127"/>
      <c r="LDX136" s="127"/>
      <c r="LDY136" s="127"/>
      <c r="LDZ136" s="127"/>
      <c r="LEA136" s="127"/>
      <c r="LEB136" s="127"/>
      <c r="LEC136" s="127"/>
      <c r="LED136" s="127"/>
      <c r="LEE136" s="127"/>
      <c r="LEF136" s="127"/>
      <c r="LEG136" s="127"/>
      <c r="LEH136" s="127"/>
      <c r="LEI136" s="127"/>
      <c r="LEJ136" s="127"/>
      <c r="LEK136" s="127"/>
      <c r="LEL136" s="127"/>
      <c r="LEM136" s="127"/>
      <c r="LEN136" s="127"/>
      <c r="LEO136" s="127"/>
      <c r="LEP136" s="127"/>
      <c r="LEQ136" s="127"/>
      <c r="LER136" s="127"/>
      <c r="LES136" s="127"/>
      <c r="LET136" s="127"/>
      <c r="LEU136" s="127"/>
      <c r="LEV136" s="127"/>
      <c r="LEW136" s="127"/>
      <c r="LEX136" s="127"/>
      <c r="LEY136" s="127"/>
      <c r="LEZ136" s="127"/>
      <c r="LFA136" s="127"/>
      <c r="LFB136" s="127"/>
      <c r="LFC136" s="127"/>
      <c r="LFD136" s="127"/>
      <c r="LFE136" s="127"/>
      <c r="LFF136" s="127"/>
      <c r="LFG136" s="127"/>
      <c r="LFH136" s="127"/>
      <c r="LFI136" s="127"/>
      <c r="LFJ136" s="127"/>
      <c r="LFK136" s="127"/>
      <c r="LFL136" s="127"/>
      <c r="LFM136" s="127"/>
      <c r="LFN136" s="127"/>
      <c r="LFO136" s="127"/>
      <c r="LFP136" s="127"/>
      <c r="LFQ136" s="127"/>
      <c r="LFR136" s="127"/>
      <c r="LFS136" s="127"/>
      <c r="LFT136" s="127"/>
      <c r="LFU136" s="127"/>
      <c r="LFV136" s="127"/>
      <c r="LFW136" s="127"/>
      <c r="LFX136" s="127"/>
      <c r="LFY136" s="127"/>
      <c r="LFZ136" s="127"/>
      <c r="LGA136" s="127"/>
      <c r="LGB136" s="127"/>
      <c r="LGC136" s="127"/>
      <c r="LGD136" s="127"/>
      <c r="LGE136" s="127"/>
      <c r="LGF136" s="127"/>
      <c r="LGG136" s="127"/>
      <c r="LGH136" s="127"/>
      <c r="LGI136" s="127"/>
      <c r="LGJ136" s="127"/>
      <c r="LGK136" s="127"/>
      <c r="LGL136" s="127"/>
      <c r="LGM136" s="127"/>
      <c r="LGN136" s="127"/>
      <c r="LGO136" s="127"/>
      <c r="LGP136" s="127"/>
      <c r="LGQ136" s="127"/>
      <c r="LGR136" s="127"/>
      <c r="LGS136" s="127"/>
      <c r="LGT136" s="127"/>
      <c r="LGU136" s="127"/>
      <c r="LGV136" s="127"/>
      <c r="LGW136" s="127"/>
      <c r="LGX136" s="127"/>
      <c r="LGY136" s="127"/>
      <c r="LGZ136" s="127"/>
      <c r="LHA136" s="127"/>
      <c r="LHB136" s="127"/>
      <c r="LHC136" s="127"/>
      <c r="LHD136" s="127"/>
      <c r="LHE136" s="127"/>
      <c r="LHF136" s="127"/>
      <c r="LHG136" s="127"/>
      <c r="LHH136" s="127"/>
      <c r="LHI136" s="127"/>
      <c r="LHJ136" s="127"/>
      <c r="LHK136" s="127"/>
      <c r="LHL136" s="127"/>
      <c r="LHM136" s="127"/>
      <c r="LHN136" s="127"/>
      <c r="LHO136" s="127"/>
      <c r="LHP136" s="127"/>
      <c r="LHQ136" s="127"/>
      <c r="LHR136" s="127"/>
      <c r="LHS136" s="127"/>
      <c r="LHT136" s="127"/>
      <c r="LHU136" s="127"/>
      <c r="LHV136" s="127"/>
      <c r="LHW136" s="127"/>
      <c r="LHX136" s="127"/>
      <c r="LHY136" s="127"/>
      <c r="LHZ136" s="127"/>
      <c r="LIA136" s="127"/>
      <c r="LIB136" s="127"/>
      <c r="LIC136" s="127"/>
      <c r="LID136" s="127"/>
      <c r="LIE136" s="127"/>
      <c r="LIF136" s="127"/>
      <c r="LIG136" s="127"/>
      <c r="LIH136" s="127"/>
      <c r="LII136" s="127"/>
      <c r="LIJ136" s="127"/>
      <c r="LIK136" s="127"/>
      <c r="LIL136" s="127"/>
      <c r="LIM136" s="127"/>
      <c r="LIN136" s="127"/>
      <c r="LIO136" s="127"/>
      <c r="LIP136" s="127"/>
      <c r="LIQ136" s="127"/>
      <c r="LIR136" s="127"/>
      <c r="LIS136" s="127"/>
      <c r="LIT136" s="127"/>
      <c r="LIU136" s="127"/>
      <c r="LIV136" s="127"/>
      <c r="LIW136" s="127"/>
      <c r="LIX136" s="127"/>
      <c r="LIY136" s="127"/>
      <c r="LIZ136" s="127"/>
      <c r="LJA136" s="127"/>
      <c r="LJB136" s="127"/>
      <c r="LJC136" s="127"/>
      <c r="LJD136" s="127"/>
      <c r="LJE136" s="127"/>
      <c r="LJF136" s="127"/>
      <c r="LJG136" s="127"/>
      <c r="LJH136" s="127"/>
      <c r="LJI136" s="127"/>
      <c r="LJJ136" s="127"/>
      <c r="LJK136" s="127"/>
      <c r="LJL136" s="127"/>
      <c r="LJM136" s="127"/>
      <c r="LJN136" s="127"/>
      <c r="LJO136" s="127"/>
      <c r="LJP136" s="127"/>
      <c r="LJQ136" s="127"/>
      <c r="LJR136" s="127"/>
      <c r="LJS136" s="127"/>
      <c r="LJT136" s="127"/>
      <c r="LJU136" s="127"/>
      <c r="LJV136" s="127"/>
      <c r="LJW136" s="127"/>
      <c r="LJX136" s="127"/>
      <c r="LJY136" s="127"/>
      <c r="LJZ136" s="127"/>
      <c r="LKA136" s="127"/>
      <c r="LKB136" s="127"/>
      <c r="LKC136" s="127"/>
      <c r="LKD136" s="127"/>
      <c r="LKE136" s="127"/>
      <c r="LKF136" s="127"/>
      <c r="LKG136" s="127"/>
      <c r="LKH136" s="127"/>
      <c r="LKI136" s="127"/>
      <c r="LKJ136" s="127"/>
      <c r="LKK136" s="127"/>
      <c r="LKL136" s="127"/>
      <c r="LKM136" s="127"/>
      <c r="LKN136" s="127"/>
      <c r="LKO136" s="127"/>
      <c r="LKP136" s="127"/>
      <c r="LKQ136" s="127"/>
      <c r="LKR136" s="127"/>
      <c r="LKS136" s="127"/>
      <c r="LKT136" s="127"/>
      <c r="LKU136" s="127"/>
      <c r="LKV136" s="127"/>
      <c r="LKW136" s="127"/>
      <c r="LKX136" s="127"/>
      <c r="LKY136" s="127"/>
      <c r="LKZ136" s="127"/>
      <c r="LLA136" s="127"/>
      <c r="LLB136" s="127"/>
      <c r="LLC136" s="127"/>
      <c r="LLD136" s="127"/>
      <c r="LLE136" s="127"/>
      <c r="LLF136" s="127"/>
      <c r="LLG136" s="127"/>
      <c r="LLH136" s="127"/>
      <c r="LLI136" s="127"/>
      <c r="LLJ136" s="127"/>
      <c r="LLK136" s="127"/>
      <c r="LLL136" s="127"/>
      <c r="LLM136" s="127"/>
      <c r="LLN136" s="127"/>
      <c r="LLO136" s="127"/>
      <c r="LLP136" s="127"/>
      <c r="LLQ136" s="127"/>
      <c r="LLR136" s="127"/>
      <c r="LLS136" s="127"/>
      <c r="LLT136" s="127"/>
      <c r="LLU136" s="127"/>
      <c r="LLV136" s="127"/>
      <c r="LLW136" s="127"/>
      <c r="LLX136" s="127"/>
      <c r="LLY136" s="127"/>
      <c r="LLZ136" s="127"/>
      <c r="LMA136" s="127"/>
      <c r="LMB136" s="127"/>
      <c r="LMC136" s="127"/>
      <c r="LMD136" s="127"/>
      <c r="LME136" s="127"/>
      <c r="LMF136" s="127"/>
      <c r="LMG136" s="127"/>
      <c r="LMH136" s="127"/>
      <c r="LMI136" s="127"/>
      <c r="LMJ136" s="127"/>
      <c r="LMK136" s="127"/>
      <c r="LML136" s="127"/>
      <c r="LMM136" s="127"/>
      <c r="LMN136" s="127"/>
      <c r="LMO136" s="127"/>
      <c r="LMP136" s="127"/>
      <c r="LMQ136" s="127"/>
      <c r="LMR136" s="127"/>
      <c r="LMS136" s="127"/>
      <c r="LMT136" s="127"/>
      <c r="LMU136" s="127"/>
      <c r="LMV136" s="127"/>
      <c r="LMW136" s="127"/>
      <c r="LMX136" s="127"/>
      <c r="LMY136" s="127"/>
      <c r="LMZ136" s="127"/>
      <c r="LNA136" s="127"/>
      <c r="LNB136" s="127"/>
      <c r="LNC136" s="127"/>
      <c r="LND136" s="127"/>
      <c r="LNE136" s="127"/>
      <c r="LNF136" s="127"/>
      <c r="LNG136" s="127"/>
      <c r="LNH136" s="127"/>
      <c r="LNI136" s="127"/>
      <c r="LNJ136" s="127"/>
      <c r="LNK136" s="127"/>
      <c r="LNL136" s="127"/>
      <c r="LNM136" s="127"/>
      <c r="LNN136" s="127"/>
      <c r="LNO136" s="127"/>
      <c r="LNP136" s="127"/>
      <c r="LNQ136" s="127"/>
      <c r="LNR136" s="127"/>
      <c r="LNS136" s="127"/>
      <c r="LNT136" s="127"/>
      <c r="LNU136" s="127"/>
      <c r="LNV136" s="127"/>
      <c r="LNW136" s="127"/>
      <c r="LNX136" s="127"/>
      <c r="LNY136" s="127"/>
      <c r="LNZ136" s="127"/>
      <c r="LOA136" s="127"/>
      <c r="LOB136" s="127"/>
      <c r="LOC136" s="127"/>
      <c r="LOD136" s="127"/>
      <c r="LOE136" s="127"/>
      <c r="LOF136" s="127"/>
      <c r="LOG136" s="127"/>
      <c r="LOH136" s="127"/>
      <c r="LOI136" s="127"/>
      <c r="LOJ136" s="127"/>
      <c r="LOK136" s="127"/>
      <c r="LOL136" s="127"/>
      <c r="LOM136" s="127"/>
      <c r="LON136" s="127"/>
      <c r="LOO136" s="127"/>
      <c r="LOP136" s="127"/>
      <c r="LOQ136" s="127"/>
      <c r="LOR136" s="127"/>
      <c r="LOS136" s="127"/>
      <c r="LOT136" s="127"/>
      <c r="LOU136" s="127"/>
      <c r="LOV136" s="127"/>
      <c r="LOW136" s="127"/>
      <c r="LOX136" s="127"/>
      <c r="LOY136" s="127"/>
      <c r="LOZ136" s="127"/>
      <c r="LPA136" s="127"/>
      <c r="LPB136" s="127"/>
      <c r="LPC136" s="127"/>
      <c r="LPD136" s="127"/>
      <c r="LPE136" s="127"/>
      <c r="LPF136" s="127"/>
      <c r="LPG136" s="127"/>
      <c r="LPH136" s="127"/>
      <c r="LPI136" s="127"/>
      <c r="LPJ136" s="127"/>
      <c r="LPK136" s="127"/>
      <c r="LPL136" s="127"/>
      <c r="LPM136" s="127"/>
      <c r="LPN136" s="127"/>
      <c r="LPO136" s="127"/>
      <c r="LPP136" s="127"/>
      <c r="LPQ136" s="127"/>
      <c r="LPR136" s="127"/>
      <c r="LPS136" s="127"/>
      <c r="LPT136" s="127"/>
      <c r="LPU136" s="127"/>
      <c r="LPV136" s="127"/>
      <c r="LPW136" s="127"/>
      <c r="LPX136" s="127"/>
      <c r="LPY136" s="127"/>
      <c r="LPZ136" s="127"/>
      <c r="LQA136" s="127"/>
      <c r="LQB136" s="127"/>
      <c r="LQC136" s="127"/>
      <c r="LQD136" s="127"/>
      <c r="LQE136" s="127"/>
      <c r="LQF136" s="127"/>
      <c r="LQG136" s="127"/>
      <c r="LQH136" s="127"/>
      <c r="LQI136" s="127"/>
      <c r="LQJ136" s="127"/>
      <c r="LQK136" s="127"/>
      <c r="LQL136" s="127"/>
      <c r="LQM136" s="127"/>
      <c r="LQN136" s="127"/>
      <c r="LQO136" s="127"/>
      <c r="LQP136" s="127"/>
      <c r="LQQ136" s="127"/>
      <c r="LQR136" s="127"/>
      <c r="LQS136" s="127"/>
      <c r="LQT136" s="127"/>
      <c r="LQU136" s="127"/>
      <c r="LQV136" s="127"/>
      <c r="LQW136" s="127"/>
      <c r="LQX136" s="127"/>
      <c r="LQY136" s="127"/>
      <c r="LQZ136" s="127"/>
      <c r="LRA136" s="127"/>
      <c r="LRB136" s="127"/>
      <c r="LRC136" s="127"/>
      <c r="LRD136" s="127"/>
      <c r="LRE136" s="127"/>
      <c r="LRF136" s="127"/>
      <c r="LRG136" s="127"/>
      <c r="LRH136" s="127"/>
      <c r="LRI136" s="127"/>
      <c r="LRJ136" s="127"/>
      <c r="LRK136" s="127"/>
      <c r="LRL136" s="127"/>
      <c r="LRM136" s="127"/>
      <c r="LRN136" s="127"/>
      <c r="LRO136" s="127"/>
      <c r="LRP136" s="127"/>
      <c r="LRQ136" s="127"/>
      <c r="LRR136" s="127"/>
      <c r="LRS136" s="127"/>
      <c r="LRT136" s="127"/>
      <c r="LRU136" s="127"/>
      <c r="LRV136" s="127"/>
      <c r="LRW136" s="127"/>
      <c r="LRX136" s="127"/>
      <c r="LRY136" s="127"/>
      <c r="LRZ136" s="127"/>
      <c r="LSA136" s="127"/>
      <c r="LSB136" s="127"/>
      <c r="LSC136" s="127"/>
      <c r="LSD136" s="127"/>
      <c r="LSE136" s="127"/>
      <c r="LSF136" s="127"/>
      <c r="LSG136" s="127"/>
      <c r="LSH136" s="127"/>
      <c r="LSI136" s="127"/>
      <c r="LSJ136" s="127"/>
      <c r="LSK136" s="127"/>
      <c r="LSL136" s="127"/>
      <c r="LSM136" s="127"/>
      <c r="LSN136" s="127"/>
      <c r="LSO136" s="127"/>
      <c r="LSP136" s="127"/>
      <c r="LSQ136" s="127"/>
      <c r="LSR136" s="127"/>
      <c r="LSS136" s="127"/>
      <c r="LST136" s="127"/>
      <c r="LSU136" s="127"/>
      <c r="LSV136" s="127"/>
      <c r="LSW136" s="127"/>
      <c r="LSX136" s="127"/>
      <c r="LSY136" s="127"/>
      <c r="LSZ136" s="127"/>
      <c r="LTA136" s="127"/>
      <c r="LTB136" s="127"/>
      <c r="LTC136" s="127"/>
      <c r="LTD136" s="127"/>
      <c r="LTE136" s="127"/>
      <c r="LTF136" s="127"/>
      <c r="LTG136" s="127"/>
      <c r="LTH136" s="127"/>
      <c r="LTI136" s="127"/>
      <c r="LTJ136" s="127"/>
      <c r="LTK136" s="127"/>
      <c r="LTL136" s="127"/>
      <c r="LTM136" s="127"/>
      <c r="LTN136" s="127"/>
      <c r="LTO136" s="127"/>
      <c r="LTP136" s="127"/>
      <c r="LTQ136" s="127"/>
      <c r="LTR136" s="127"/>
      <c r="LTS136" s="127"/>
      <c r="LTT136" s="127"/>
      <c r="LTU136" s="127"/>
      <c r="LTV136" s="127"/>
      <c r="LTW136" s="127"/>
      <c r="LTX136" s="127"/>
      <c r="LTY136" s="127"/>
      <c r="LTZ136" s="127"/>
      <c r="LUA136" s="127"/>
      <c r="LUB136" s="127"/>
      <c r="LUC136" s="127"/>
      <c r="LUD136" s="127"/>
      <c r="LUE136" s="127"/>
      <c r="LUF136" s="127"/>
      <c r="LUG136" s="127"/>
      <c r="LUH136" s="127"/>
      <c r="LUI136" s="127"/>
      <c r="LUJ136" s="127"/>
      <c r="LUK136" s="127"/>
      <c r="LUL136" s="127"/>
      <c r="LUM136" s="127"/>
      <c r="LUN136" s="127"/>
      <c r="LUO136" s="127"/>
      <c r="LUP136" s="127"/>
      <c r="LUQ136" s="127"/>
      <c r="LUR136" s="127"/>
      <c r="LUS136" s="127"/>
      <c r="LUT136" s="127"/>
      <c r="LUU136" s="127"/>
      <c r="LUV136" s="127"/>
      <c r="LUW136" s="127"/>
      <c r="LUX136" s="127"/>
      <c r="LUY136" s="127"/>
      <c r="LUZ136" s="127"/>
      <c r="LVA136" s="127"/>
      <c r="LVB136" s="127"/>
      <c r="LVC136" s="127"/>
      <c r="LVD136" s="127"/>
      <c r="LVE136" s="127"/>
      <c r="LVF136" s="127"/>
      <c r="LVG136" s="127"/>
      <c r="LVH136" s="127"/>
      <c r="LVI136" s="127"/>
      <c r="LVJ136" s="127"/>
      <c r="LVK136" s="127"/>
      <c r="LVL136" s="127"/>
      <c r="LVM136" s="127"/>
      <c r="LVN136" s="127"/>
      <c r="LVO136" s="127"/>
      <c r="LVP136" s="127"/>
      <c r="LVQ136" s="127"/>
      <c r="LVR136" s="127"/>
      <c r="LVS136" s="127"/>
      <c r="LVT136" s="127"/>
      <c r="LVU136" s="127"/>
      <c r="LVV136" s="127"/>
      <c r="LVW136" s="127"/>
      <c r="LVX136" s="127"/>
      <c r="LVY136" s="127"/>
      <c r="LVZ136" s="127"/>
      <c r="LWA136" s="127"/>
      <c r="LWB136" s="127"/>
      <c r="LWC136" s="127"/>
      <c r="LWD136" s="127"/>
      <c r="LWE136" s="127"/>
      <c r="LWF136" s="127"/>
      <c r="LWG136" s="127"/>
      <c r="LWH136" s="127"/>
      <c r="LWI136" s="127"/>
      <c r="LWJ136" s="127"/>
      <c r="LWK136" s="127"/>
      <c r="LWL136" s="127"/>
      <c r="LWM136" s="127"/>
      <c r="LWN136" s="127"/>
      <c r="LWO136" s="127"/>
      <c r="LWP136" s="127"/>
      <c r="LWQ136" s="127"/>
      <c r="LWR136" s="127"/>
      <c r="LWS136" s="127"/>
      <c r="LWT136" s="127"/>
      <c r="LWU136" s="127"/>
      <c r="LWV136" s="127"/>
      <c r="LWW136" s="127"/>
      <c r="LWX136" s="127"/>
      <c r="LWY136" s="127"/>
      <c r="LWZ136" s="127"/>
      <c r="LXA136" s="127"/>
      <c r="LXB136" s="127"/>
      <c r="LXC136" s="127"/>
      <c r="LXD136" s="127"/>
      <c r="LXE136" s="127"/>
      <c r="LXF136" s="127"/>
      <c r="LXG136" s="127"/>
      <c r="LXH136" s="127"/>
      <c r="LXI136" s="127"/>
      <c r="LXJ136" s="127"/>
      <c r="LXK136" s="127"/>
      <c r="LXL136" s="127"/>
      <c r="LXM136" s="127"/>
      <c r="LXN136" s="127"/>
      <c r="LXO136" s="127"/>
      <c r="LXP136" s="127"/>
      <c r="LXQ136" s="127"/>
      <c r="LXR136" s="127"/>
      <c r="LXS136" s="127"/>
      <c r="LXT136" s="127"/>
      <c r="LXU136" s="127"/>
      <c r="LXV136" s="127"/>
      <c r="LXW136" s="127"/>
      <c r="LXX136" s="127"/>
      <c r="LXY136" s="127"/>
      <c r="LXZ136" s="127"/>
      <c r="LYA136" s="127"/>
      <c r="LYB136" s="127"/>
      <c r="LYC136" s="127"/>
      <c r="LYD136" s="127"/>
      <c r="LYE136" s="127"/>
      <c r="LYF136" s="127"/>
      <c r="LYG136" s="127"/>
      <c r="LYH136" s="127"/>
      <c r="LYI136" s="127"/>
      <c r="LYJ136" s="127"/>
      <c r="LYK136" s="127"/>
      <c r="LYL136" s="127"/>
      <c r="LYM136" s="127"/>
      <c r="LYN136" s="127"/>
      <c r="LYO136" s="127"/>
      <c r="LYP136" s="127"/>
      <c r="LYQ136" s="127"/>
      <c r="LYR136" s="127"/>
      <c r="LYS136" s="127"/>
      <c r="LYT136" s="127"/>
      <c r="LYU136" s="127"/>
      <c r="LYV136" s="127"/>
      <c r="LYW136" s="127"/>
      <c r="LYX136" s="127"/>
      <c r="LYY136" s="127"/>
      <c r="LYZ136" s="127"/>
      <c r="LZA136" s="127"/>
      <c r="LZB136" s="127"/>
      <c r="LZC136" s="127"/>
      <c r="LZD136" s="127"/>
      <c r="LZE136" s="127"/>
      <c r="LZF136" s="127"/>
      <c r="LZG136" s="127"/>
      <c r="LZH136" s="127"/>
      <c r="LZI136" s="127"/>
      <c r="LZJ136" s="127"/>
      <c r="LZK136" s="127"/>
      <c r="LZL136" s="127"/>
      <c r="LZM136" s="127"/>
      <c r="LZN136" s="127"/>
      <c r="LZO136" s="127"/>
      <c r="LZP136" s="127"/>
      <c r="LZQ136" s="127"/>
      <c r="LZR136" s="127"/>
      <c r="LZS136" s="127"/>
      <c r="LZT136" s="127"/>
      <c r="LZU136" s="127"/>
      <c r="LZV136" s="127"/>
      <c r="LZW136" s="127"/>
      <c r="LZX136" s="127"/>
      <c r="LZY136" s="127"/>
      <c r="LZZ136" s="127"/>
      <c r="MAA136" s="127"/>
      <c r="MAB136" s="127"/>
      <c r="MAC136" s="127"/>
      <c r="MAD136" s="127"/>
      <c r="MAE136" s="127"/>
      <c r="MAF136" s="127"/>
      <c r="MAG136" s="127"/>
      <c r="MAH136" s="127"/>
      <c r="MAI136" s="127"/>
      <c r="MAJ136" s="127"/>
      <c r="MAK136" s="127"/>
      <c r="MAL136" s="127"/>
      <c r="MAM136" s="127"/>
      <c r="MAN136" s="127"/>
      <c r="MAO136" s="127"/>
      <c r="MAP136" s="127"/>
      <c r="MAQ136" s="127"/>
      <c r="MAR136" s="127"/>
      <c r="MAS136" s="127"/>
      <c r="MAT136" s="127"/>
      <c r="MAU136" s="127"/>
      <c r="MAV136" s="127"/>
      <c r="MAW136" s="127"/>
      <c r="MAX136" s="127"/>
      <c r="MAY136" s="127"/>
      <c r="MAZ136" s="127"/>
      <c r="MBA136" s="127"/>
      <c r="MBB136" s="127"/>
      <c r="MBC136" s="127"/>
      <c r="MBD136" s="127"/>
      <c r="MBE136" s="127"/>
      <c r="MBF136" s="127"/>
      <c r="MBG136" s="127"/>
      <c r="MBH136" s="127"/>
      <c r="MBI136" s="127"/>
      <c r="MBJ136" s="127"/>
      <c r="MBK136" s="127"/>
      <c r="MBL136" s="127"/>
      <c r="MBM136" s="127"/>
      <c r="MBN136" s="127"/>
      <c r="MBO136" s="127"/>
      <c r="MBP136" s="127"/>
      <c r="MBQ136" s="127"/>
      <c r="MBR136" s="127"/>
      <c r="MBS136" s="127"/>
      <c r="MBT136" s="127"/>
      <c r="MBU136" s="127"/>
      <c r="MBV136" s="127"/>
      <c r="MBW136" s="127"/>
      <c r="MBX136" s="127"/>
      <c r="MBY136" s="127"/>
      <c r="MBZ136" s="127"/>
      <c r="MCA136" s="127"/>
      <c r="MCB136" s="127"/>
      <c r="MCC136" s="127"/>
      <c r="MCD136" s="127"/>
      <c r="MCE136" s="127"/>
      <c r="MCF136" s="127"/>
      <c r="MCG136" s="127"/>
      <c r="MCH136" s="127"/>
      <c r="MCI136" s="127"/>
      <c r="MCJ136" s="127"/>
      <c r="MCK136" s="127"/>
      <c r="MCL136" s="127"/>
      <c r="MCM136" s="127"/>
      <c r="MCN136" s="127"/>
      <c r="MCO136" s="127"/>
      <c r="MCP136" s="127"/>
      <c r="MCQ136" s="127"/>
      <c r="MCR136" s="127"/>
      <c r="MCS136" s="127"/>
      <c r="MCT136" s="127"/>
      <c r="MCU136" s="127"/>
      <c r="MCV136" s="127"/>
      <c r="MCW136" s="127"/>
      <c r="MCX136" s="127"/>
      <c r="MCY136" s="127"/>
      <c r="MCZ136" s="127"/>
      <c r="MDA136" s="127"/>
      <c r="MDB136" s="127"/>
      <c r="MDC136" s="127"/>
      <c r="MDD136" s="127"/>
      <c r="MDE136" s="127"/>
      <c r="MDF136" s="127"/>
      <c r="MDG136" s="127"/>
      <c r="MDH136" s="127"/>
      <c r="MDI136" s="127"/>
      <c r="MDJ136" s="127"/>
      <c r="MDK136" s="127"/>
      <c r="MDL136" s="127"/>
      <c r="MDM136" s="127"/>
      <c r="MDN136" s="127"/>
      <c r="MDO136" s="127"/>
      <c r="MDP136" s="127"/>
      <c r="MDQ136" s="127"/>
      <c r="MDR136" s="127"/>
      <c r="MDS136" s="127"/>
      <c r="MDT136" s="127"/>
      <c r="MDU136" s="127"/>
      <c r="MDV136" s="127"/>
      <c r="MDW136" s="127"/>
      <c r="MDX136" s="127"/>
      <c r="MDY136" s="127"/>
      <c r="MDZ136" s="127"/>
      <c r="MEA136" s="127"/>
      <c r="MEB136" s="127"/>
      <c r="MEC136" s="127"/>
      <c r="MED136" s="127"/>
      <c r="MEE136" s="127"/>
      <c r="MEF136" s="127"/>
      <c r="MEG136" s="127"/>
      <c r="MEH136" s="127"/>
      <c r="MEI136" s="127"/>
      <c r="MEJ136" s="127"/>
      <c r="MEK136" s="127"/>
      <c r="MEL136" s="127"/>
      <c r="MEM136" s="127"/>
      <c r="MEN136" s="127"/>
      <c r="MEO136" s="127"/>
      <c r="MEP136" s="127"/>
      <c r="MEQ136" s="127"/>
      <c r="MER136" s="127"/>
      <c r="MES136" s="127"/>
      <c r="MET136" s="127"/>
      <c r="MEU136" s="127"/>
      <c r="MEV136" s="127"/>
      <c r="MEW136" s="127"/>
      <c r="MEX136" s="127"/>
      <c r="MEY136" s="127"/>
      <c r="MEZ136" s="127"/>
      <c r="MFA136" s="127"/>
      <c r="MFB136" s="127"/>
      <c r="MFC136" s="127"/>
      <c r="MFD136" s="127"/>
      <c r="MFE136" s="127"/>
      <c r="MFF136" s="127"/>
      <c r="MFG136" s="127"/>
      <c r="MFH136" s="127"/>
      <c r="MFI136" s="127"/>
      <c r="MFJ136" s="127"/>
      <c r="MFK136" s="127"/>
      <c r="MFL136" s="127"/>
      <c r="MFM136" s="127"/>
      <c r="MFN136" s="127"/>
      <c r="MFO136" s="127"/>
      <c r="MFP136" s="127"/>
      <c r="MFQ136" s="127"/>
      <c r="MFR136" s="127"/>
      <c r="MFS136" s="127"/>
      <c r="MFT136" s="127"/>
      <c r="MFU136" s="127"/>
      <c r="MFV136" s="127"/>
      <c r="MFW136" s="127"/>
      <c r="MFX136" s="127"/>
      <c r="MFY136" s="127"/>
      <c r="MFZ136" s="127"/>
      <c r="MGA136" s="127"/>
      <c r="MGB136" s="127"/>
      <c r="MGC136" s="127"/>
      <c r="MGD136" s="127"/>
      <c r="MGE136" s="127"/>
      <c r="MGF136" s="127"/>
      <c r="MGG136" s="127"/>
      <c r="MGH136" s="127"/>
      <c r="MGI136" s="127"/>
      <c r="MGJ136" s="127"/>
      <c r="MGK136" s="127"/>
      <c r="MGL136" s="127"/>
      <c r="MGM136" s="127"/>
      <c r="MGN136" s="127"/>
      <c r="MGO136" s="127"/>
      <c r="MGP136" s="127"/>
      <c r="MGQ136" s="127"/>
      <c r="MGR136" s="127"/>
      <c r="MGS136" s="127"/>
      <c r="MGT136" s="127"/>
      <c r="MGU136" s="127"/>
      <c r="MGV136" s="127"/>
      <c r="MGW136" s="127"/>
      <c r="MGX136" s="127"/>
      <c r="MGY136" s="127"/>
      <c r="MGZ136" s="127"/>
      <c r="MHA136" s="127"/>
      <c r="MHB136" s="127"/>
      <c r="MHC136" s="127"/>
      <c r="MHD136" s="127"/>
      <c r="MHE136" s="127"/>
      <c r="MHF136" s="127"/>
      <c r="MHG136" s="127"/>
      <c r="MHH136" s="127"/>
      <c r="MHI136" s="127"/>
      <c r="MHJ136" s="127"/>
      <c r="MHK136" s="127"/>
      <c r="MHL136" s="127"/>
      <c r="MHM136" s="127"/>
      <c r="MHN136" s="127"/>
      <c r="MHO136" s="127"/>
      <c r="MHP136" s="127"/>
      <c r="MHQ136" s="127"/>
      <c r="MHR136" s="127"/>
      <c r="MHS136" s="127"/>
      <c r="MHT136" s="127"/>
      <c r="MHU136" s="127"/>
      <c r="MHV136" s="127"/>
      <c r="MHW136" s="127"/>
      <c r="MHX136" s="127"/>
      <c r="MHY136" s="127"/>
      <c r="MHZ136" s="127"/>
      <c r="MIA136" s="127"/>
      <c r="MIB136" s="127"/>
      <c r="MIC136" s="127"/>
      <c r="MID136" s="127"/>
      <c r="MIE136" s="127"/>
      <c r="MIF136" s="127"/>
      <c r="MIG136" s="127"/>
      <c r="MIH136" s="127"/>
      <c r="MII136" s="127"/>
      <c r="MIJ136" s="127"/>
      <c r="MIK136" s="127"/>
      <c r="MIL136" s="127"/>
      <c r="MIM136" s="127"/>
      <c r="MIN136" s="127"/>
      <c r="MIO136" s="127"/>
      <c r="MIP136" s="127"/>
      <c r="MIQ136" s="127"/>
      <c r="MIR136" s="127"/>
      <c r="MIS136" s="127"/>
      <c r="MIT136" s="127"/>
      <c r="MIU136" s="127"/>
      <c r="MIV136" s="127"/>
      <c r="MIW136" s="127"/>
      <c r="MIX136" s="127"/>
      <c r="MIY136" s="127"/>
      <c r="MIZ136" s="127"/>
      <c r="MJA136" s="127"/>
      <c r="MJB136" s="127"/>
      <c r="MJC136" s="127"/>
      <c r="MJD136" s="127"/>
      <c r="MJE136" s="127"/>
      <c r="MJF136" s="127"/>
      <c r="MJG136" s="127"/>
      <c r="MJH136" s="127"/>
      <c r="MJI136" s="127"/>
      <c r="MJJ136" s="127"/>
      <c r="MJK136" s="127"/>
      <c r="MJL136" s="127"/>
      <c r="MJM136" s="127"/>
      <c r="MJN136" s="127"/>
      <c r="MJO136" s="127"/>
      <c r="MJP136" s="127"/>
      <c r="MJQ136" s="127"/>
      <c r="MJR136" s="127"/>
      <c r="MJS136" s="127"/>
      <c r="MJT136" s="127"/>
      <c r="MJU136" s="127"/>
      <c r="MJV136" s="127"/>
      <c r="MJW136" s="127"/>
      <c r="MJX136" s="127"/>
      <c r="MJY136" s="127"/>
      <c r="MJZ136" s="127"/>
      <c r="MKA136" s="127"/>
      <c r="MKB136" s="127"/>
      <c r="MKC136" s="127"/>
      <c r="MKD136" s="127"/>
      <c r="MKE136" s="127"/>
      <c r="MKF136" s="127"/>
      <c r="MKG136" s="127"/>
      <c r="MKH136" s="127"/>
      <c r="MKI136" s="127"/>
      <c r="MKJ136" s="127"/>
      <c r="MKK136" s="127"/>
      <c r="MKL136" s="127"/>
      <c r="MKM136" s="127"/>
      <c r="MKN136" s="127"/>
      <c r="MKO136" s="127"/>
      <c r="MKP136" s="127"/>
      <c r="MKQ136" s="127"/>
      <c r="MKR136" s="127"/>
      <c r="MKS136" s="127"/>
      <c r="MKT136" s="127"/>
      <c r="MKU136" s="127"/>
      <c r="MKV136" s="127"/>
      <c r="MKW136" s="127"/>
      <c r="MKX136" s="127"/>
      <c r="MKY136" s="127"/>
      <c r="MKZ136" s="127"/>
      <c r="MLA136" s="127"/>
      <c r="MLB136" s="127"/>
      <c r="MLC136" s="127"/>
      <c r="MLD136" s="127"/>
      <c r="MLE136" s="127"/>
      <c r="MLF136" s="127"/>
      <c r="MLG136" s="127"/>
      <c r="MLH136" s="127"/>
      <c r="MLI136" s="127"/>
      <c r="MLJ136" s="127"/>
      <c r="MLK136" s="127"/>
      <c r="MLL136" s="127"/>
      <c r="MLM136" s="127"/>
      <c r="MLN136" s="127"/>
      <c r="MLO136" s="127"/>
      <c r="MLP136" s="127"/>
      <c r="MLQ136" s="127"/>
      <c r="MLR136" s="127"/>
      <c r="MLS136" s="127"/>
      <c r="MLT136" s="127"/>
      <c r="MLU136" s="127"/>
      <c r="MLV136" s="127"/>
      <c r="MLW136" s="127"/>
      <c r="MLX136" s="127"/>
      <c r="MLY136" s="127"/>
      <c r="MLZ136" s="127"/>
      <c r="MMA136" s="127"/>
      <c r="MMB136" s="127"/>
      <c r="MMC136" s="127"/>
      <c r="MMD136" s="127"/>
      <c r="MME136" s="127"/>
      <c r="MMF136" s="127"/>
      <c r="MMG136" s="127"/>
      <c r="MMH136" s="127"/>
      <c r="MMI136" s="127"/>
      <c r="MMJ136" s="127"/>
      <c r="MMK136" s="127"/>
      <c r="MML136" s="127"/>
      <c r="MMM136" s="127"/>
      <c r="MMN136" s="127"/>
      <c r="MMO136" s="127"/>
      <c r="MMP136" s="127"/>
      <c r="MMQ136" s="127"/>
      <c r="MMR136" s="127"/>
      <c r="MMS136" s="127"/>
      <c r="MMT136" s="127"/>
      <c r="MMU136" s="127"/>
      <c r="MMV136" s="127"/>
      <c r="MMW136" s="127"/>
      <c r="MMX136" s="127"/>
      <c r="MMY136" s="127"/>
      <c r="MMZ136" s="127"/>
      <c r="MNA136" s="127"/>
      <c r="MNB136" s="127"/>
      <c r="MNC136" s="127"/>
      <c r="MND136" s="127"/>
      <c r="MNE136" s="127"/>
      <c r="MNF136" s="127"/>
      <c r="MNG136" s="127"/>
      <c r="MNH136" s="127"/>
      <c r="MNI136" s="127"/>
      <c r="MNJ136" s="127"/>
      <c r="MNK136" s="127"/>
      <c r="MNL136" s="127"/>
      <c r="MNM136" s="127"/>
      <c r="MNN136" s="127"/>
      <c r="MNO136" s="127"/>
      <c r="MNP136" s="127"/>
      <c r="MNQ136" s="127"/>
      <c r="MNR136" s="127"/>
      <c r="MNS136" s="127"/>
      <c r="MNT136" s="127"/>
      <c r="MNU136" s="127"/>
      <c r="MNV136" s="127"/>
      <c r="MNW136" s="127"/>
      <c r="MNX136" s="127"/>
      <c r="MNY136" s="127"/>
      <c r="MNZ136" s="127"/>
      <c r="MOA136" s="127"/>
      <c r="MOB136" s="127"/>
      <c r="MOC136" s="127"/>
      <c r="MOD136" s="127"/>
      <c r="MOE136" s="127"/>
      <c r="MOF136" s="127"/>
      <c r="MOG136" s="127"/>
      <c r="MOH136" s="127"/>
      <c r="MOI136" s="127"/>
      <c r="MOJ136" s="127"/>
      <c r="MOK136" s="127"/>
      <c r="MOL136" s="127"/>
      <c r="MOM136" s="127"/>
      <c r="MON136" s="127"/>
      <c r="MOO136" s="127"/>
      <c r="MOP136" s="127"/>
      <c r="MOQ136" s="127"/>
      <c r="MOR136" s="127"/>
      <c r="MOS136" s="127"/>
      <c r="MOT136" s="127"/>
      <c r="MOU136" s="127"/>
      <c r="MOV136" s="127"/>
      <c r="MOW136" s="127"/>
      <c r="MOX136" s="127"/>
      <c r="MOY136" s="127"/>
      <c r="MOZ136" s="127"/>
      <c r="MPA136" s="127"/>
      <c r="MPB136" s="127"/>
      <c r="MPC136" s="127"/>
      <c r="MPD136" s="127"/>
      <c r="MPE136" s="127"/>
      <c r="MPF136" s="127"/>
      <c r="MPG136" s="127"/>
      <c r="MPH136" s="127"/>
      <c r="MPI136" s="127"/>
      <c r="MPJ136" s="127"/>
      <c r="MPK136" s="127"/>
      <c r="MPL136" s="127"/>
      <c r="MPM136" s="127"/>
      <c r="MPN136" s="127"/>
      <c r="MPO136" s="127"/>
      <c r="MPP136" s="127"/>
      <c r="MPQ136" s="127"/>
      <c r="MPR136" s="127"/>
      <c r="MPS136" s="127"/>
      <c r="MPT136" s="127"/>
      <c r="MPU136" s="127"/>
      <c r="MPV136" s="127"/>
      <c r="MPW136" s="127"/>
      <c r="MPX136" s="127"/>
      <c r="MPY136" s="127"/>
      <c r="MPZ136" s="127"/>
      <c r="MQA136" s="127"/>
      <c r="MQB136" s="127"/>
      <c r="MQC136" s="127"/>
      <c r="MQD136" s="127"/>
      <c r="MQE136" s="127"/>
      <c r="MQF136" s="127"/>
      <c r="MQG136" s="127"/>
      <c r="MQH136" s="127"/>
      <c r="MQI136" s="127"/>
      <c r="MQJ136" s="127"/>
      <c r="MQK136" s="127"/>
      <c r="MQL136" s="127"/>
      <c r="MQM136" s="127"/>
      <c r="MQN136" s="127"/>
      <c r="MQO136" s="127"/>
      <c r="MQP136" s="127"/>
      <c r="MQQ136" s="127"/>
      <c r="MQR136" s="127"/>
      <c r="MQS136" s="127"/>
      <c r="MQT136" s="127"/>
      <c r="MQU136" s="127"/>
      <c r="MQV136" s="127"/>
      <c r="MQW136" s="127"/>
      <c r="MQX136" s="127"/>
      <c r="MQY136" s="127"/>
      <c r="MQZ136" s="127"/>
      <c r="MRA136" s="127"/>
      <c r="MRB136" s="127"/>
      <c r="MRC136" s="127"/>
      <c r="MRD136" s="127"/>
      <c r="MRE136" s="127"/>
      <c r="MRF136" s="127"/>
      <c r="MRG136" s="127"/>
      <c r="MRH136" s="127"/>
      <c r="MRI136" s="127"/>
      <c r="MRJ136" s="127"/>
      <c r="MRK136" s="127"/>
      <c r="MRL136" s="127"/>
      <c r="MRM136" s="127"/>
      <c r="MRN136" s="127"/>
      <c r="MRO136" s="127"/>
      <c r="MRP136" s="127"/>
      <c r="MRQ136" s="127"/>
      <c r="MRR136" s="127"/>
      <c r="MRS136" s="127"/>
      <c r="MRT136" s="127"/>
      <c r="MRU136" s="127"/>
      <c r="MRV136" s="127"/>
      <c r="MRW136" s="127"/>
      <c r="MRX136" s="127"/>
      <c r="MRY136" s="127"/>
      <c r="MRZ136" s="127"/>
      <c r="MSA136" s="127"/>
      <c r="MSB136" s="127"/>
      <c r="MSC136" s="127"/>
      <c r="MSD136" s="127"/>
      <c r="MSE136" s="127"/>
      <c r="MSF136" s="127"/>
      <c r="MSG136" s="127"/>
      <c r="MSH136" s="127"/>
      <c r="MSI136" s="127"/>
      <c r="MSJ136" s="127"/>
      <c r="MSK136" s="127"/>
      <c r="MSL136" s="127"/>
      <c r="MSM136" s="127"/>
      <c r="MSN136" s="127"/>
      <c r="MSO136" s="127"/>
      <c r="MSP136" s="127"/>
      <c r="MSQ136" s="127"/>
      <c r="MSR136" s="127"/>
      <c r="MSS136" s="127"/>
      <c r="MST136" s="127"/>
      <c r="MSU136" s="127"/>
      <c r="MSV136" s="127"/>
      <c r="MSW136" s="127"/>
      <c r="MSX136" s="127"/>
      <c r="MSY136" s="127"/>
      <c r="MSZ136" s="127"/>
      <c r="MTA136" s="127"/>
      <c r="MTB136" s="127"/>
      <c r="MTC136" s="127"/>
      <c r="MTD136" s="127"/>
      <c r="MTE136" s="127"/>
      <c r="MTF136" s="127"/>
      <c r="MTG136" s="127"/>
      <c r="MTH136" s="127"/>
      <c r="MTI136" s="127"/>
      <c r="MTJ136" s="127"/>
      <c r="MTK136" s="127"/>
      <c r="MTL136" s="127"/>
      <c r="MTM136" s="127"/>
      <c r="MTN136" s="127"/>
      <c r="MTO136" s="127"/>
      <c r="MTP136" s="127"/>
      <c r="MTQ136" s="127"/>
      <c r="MTR136" s="127"/>
      <c r="MTS136" s="127"/>
      <c r="MTT136" s="127"/>
      <c r="MTU136" s="127"/>
      <c r="MTV136" s="127"/>
      <c r="MTW136" s="127"/>
      <c r="MTX136" s="127"/>
      <c r="MTY136" s="127"/>
      <c r="MTZ136" s="127"/>
      <c r="MUA136" s="127"/>
      <c r="MUB136" s="127"/>
      <c r="MUC136" s="127"/>
      <c r="MUD136" s="127"/>
      <c r="MUE136" s="127"/>
      <c r="MUF136" s="127"/>
      <c r="MUG136" s="127"/>
      <c r="MUH136" s="127"/>
      <c r="MUI136" s="127"/>
      <c r="MUJ136" s="127"/>
      <c r="MUK136" s="127"/>
      <c r="MUL136" s="127"/>
      <c r="MUM136" s="127"/>
      <c r="MUN136" s="127"/>
      <c r="MUO136" s="127"/>
      <c r="MUP136" s="127"/>
      <c r="MUQ136" s="127"/>
      <c r="MUR136" s="127"/>
      <c r="MUS136" s="127"/>
      <c r="MUT136" s="127"/>
      <c r="MUU136" s="127"/>
      <c r="MUV136" s="127"/>
      <c r="MUW136" s="127"/>
      <c r="MUX136" s="127"/>
      <c r="MUY136" s="127"/>
      <c r="MUZ136" s="127"/>
      <c r="MVA136" s="127"/>
      <c r="MVB136" s="127"/>
      <c r="MVC136" s="127"/>
      <c r="MVD136" s="127"/>
      <c r="MVE136" s="127"/>
      <c r="MVF136" s="127"/>
      <c r="MVG136" s="127"/>
      <c r="MVH136" s="127"/>
      <c r="MVI136" s="127"/>
      <c r="MVJ136" s="127"/>
      <c r="MVK136" s="127"/>
      <c r="MVL136" s="127"/>
      <c r="MVM136" s="127"/>
      <c r="MVN136" s="127"/>
      <c r="MVO136" s="127"/>
      <c r="MVP136" s="127"/>
      <c r="MVQ136" s="127"/>
      <c r="MVR136" s="127"/>
      <c r="MVS136" s="127"/>
      <c r="MVT136" s="127"/>
      <c r="MVU136" s="127"/>
      <c r="MVV136" s="127"/>
      <c r="MVW136" s="127"/>
      <c r="MVX136" s="127"/>
      <c r="MVY136" s="127"/>
      <c r="MVZ136" s="127"/>
      <c r="MWA136" s="127"/>
      <c r="MWB136" s="127"/>
      <c r="MWC136" s="127"/>
      <c r="MWD136" s="127"/>
      <c r="MWE136" s="127"/>
      <c r="MWF136" s="127"/>
      <c r="MWG136" s="127"/>
      <c r="MWH136" s="127"/>
      <c r="MWI136" s="127"/>
      <c r="MWJ136" s="127"/>
      <c r="MWK136" s="127"/>
      <c r="MWL136" s="127"/>
      <c r="MWM136" s="127"/>
      <c r="MWN136" s="127"/>
      <c r="MWO136" s="127"/>
      <c r="MWP136" s="127"/>
      <c r="MWQ136" s="127"/>
      <c r="MWR136" s="127"/>
      <c r="MWS136" s="127"/>
      <c r="MWT136" s="127"/>
      <c r="MWU136" s="127"/>
      <c r="MWV136" s="127"/>
      <c r="MWW136" s="127"/>
      <c r="MWX136" s="127"/>
      <c r="MWY136" s="127"/>
      <c r="MWZ136" s="127"/>
      <c r="MXA136" s="127"/>
      <c r="MXB136" s="127"/>
      <c r="MXC136" s="127"/>
      <c r="MXD136" s="127"/>
      <c r="MXE136" s="127"/>
      <c r="MXF136" s="127"/>
      <c r="MXG136" s="127"/>
      <c r="MXH136" s="127"/>
      <c r="MXI136" s="127"/>
      <c r="MXJ136" s="127"/>
      <c r="MXK136" s="127"/>
      <c r="MXL136" s="127"/>
      <c r="MXM136" s="127"/>
      <c r="MXN136" s="127"/>
      <c r="MXO136" s="127"/>
      <c r="MXP136" s="127"/>
      <c r="MXQ136" s="127"/>
      <c r="MXR136" s="127"/>
      <c r="MXS136" s="127"/>
      <c r="MXT136" s="127"/>
      <c r="MXU136" s="127"/>
      <c r="MXV136" s="127"/>
      <c r="MXW136" s="127"/>
      <c r="MXX136" s="127"/>
      <c r="MXY136" s="127"/>
      <c r="MXZ136" s="127"/>
      <c r="MYA136" s="127"/>
      <c r="MYB136" s="127"/>
      <c r="MYC136" s="127"/>
      <c r="MYD136" s="127"/>
      <c r="MYE136" s="127"/>
      <c r="MYF136" s="127"/>
      <c r="MYG136" s="127"/>
      <c r="MYH136" s="127"/>
      <c r="MYI136" s="127"/>
      <c r="MYJ136" s="127"/>
      <c r="MYK136" s="127"/>
      <c r="MYL136" s="127"/>
      <c r="MYM136" s="127"/>
      <c r="MYN136" s="127"/>
      <c r="MYO136" s="127"/>
      <c r="MYP136" s="127"/>
      <c r="MYQ136" s="127"/>
      <c r="MYR136" s="127"/>
      <c r="MYS136" s="127"/>
      <c r="MYT136" s="127"/>
      <c r="MYU136" s="127"/>
      <c r="MYV136" s="127"/>
      <c r="MYW136" s="127"/>
      <c r="MYX136" s="127"/>
      <c r="MYY136" s="127"/>
      <c r="MYZ136" s="127"/>
      <c r="MZA136" s="127"/>
      <c r="MZB136" s="127"/>
      <c r="MZC136" s="127"/>
      <c r="MZD136" s="127"/>
      <c r="MZE136" s="127"/>
      <c r="MZF136" s="127"/>
      <c r="MZG136" s="127"/>
      <c r="MZH136" s="127"/>
      <c r="MZI136" s="127"/>
      <c r="MZJ136" s="127"/>
      <c r="MZK136" s="127"/>
      <c r="MZL136" s="127"/>
      <c r="MZM136" s="127"/>
      <c r="MZN136" s="127"/>
      <c r="MZO136" s="127"/>
      <c r="MZP136" s="127"/>
      <c r="MZQ136" s="127"/>
      <c r="MZR136" s="127"/>
      <c r="MZS136" s="127"/>
      <c r="MZT136" s="127"/>
      <c r="MZU136" s="127"/>
      <c r="MZV136" s="127"/>
      <c r="MZW136" s="127"/>
      <c r="MZX136" s="127"/>
      <c r="MZY136" s="127"/>
      <c r="MZZ136" s="127"/>
      <c r="NAA136" s="127"/>
      <c r="NAB136" s="127"/>
      <c r="NAC136" s="127"/>
      <c r="NAD136" s="127"/>
      <c r="NAE136" s="127"/>
      <c r="NAF136" s="127"/>
      <c r="NAG136" s="127"/>
      <c r="NAH136" s="127"/>
      <c r="NAI136" s="127"/>
      <c r="NAJ136" s="127"/>
      <c r="NAK136" s="127"/>
      <c r="NAL136" s="127"/>
      <c r="NAM136" s="127"/>
      <c r="NAN136" s="127"/>
      <c r="NAO136" s="127"/>
      <c r="NAP136" s="127"/>
      <c r="NAQ136" s="127"/>
      <c r="NAR136" s="127"/>
      <c r="NAS136" s="127"/>
      <c r="NAT136" s="127"/>
      <c r="NAU136" s="127"/>
      <c r="NAV136" s="127"/>
      <c r="NAW136" s="127"/>
      <c r="NAX136" s="127"/>
      <c r="NAY136" s="127"/>
      <c r="NAZ136" s="127"/>
      <c r="NBA136" s="127"/>
      <c r="NBB136" s="127"/>
      <c r="NBC136" s="127"/>
      <c r="NBD136" s="127"/>
      <c r="NBE136" s="127"/>
      <c r="NBF136" s="127"/>
      <c r="NBG136" s="127"/>
      <c r="NBH136" s="127"/>
      <c r="NBI136" s="127"/>
      <c r="NBJ136" s="127"/>
      <c r="NBK136" s="127"/>
      <c r="NBL136" s="127"/>
      <c r="NBM136" s="127"/>
      <c r="NBN136" s="127"/>
      <c r="NBO136" s="127"/>
      <c r="NBP136" s="127"/>
      <c r="NBQ136" s="127"/>
      <c r="NBR136" s="127"/>
      <c r="NBS136" s="127"/>
      <c r="NBT136" s="127"/>
      <c r="NBU136" s="127"/>
      <c r="NBV136" s="127"/>
      <c r="NBW136" s="127"/>
      <c r="NBX136" s="127"/>
      <c r="NBY136" s="127"/>
      <c r="NBZ136" s="127"/>
      <c r="NCA136" s="127"/>
      <c r="NCB136" s="127"/>
      <c r="NCC136" s="127"/>
      <c r="NCD136" s="127"/>
      <c r="NCE136" s="127"/>
      <c r="NCF136" s="127"/>
      <c r="NCG136" s="127"/>
      <c r="NCH136" s="127"/>
      <c r="NCI136" s="127"/>
      <c r="NCJ136" s="127"/>
      <c r="NCK136" s="127"/>
      <c r="NCL136" s="127"/>
      <c r="NCM136" s="127"/>
      <c r="NCN136" s="127"/>
      <c r="NCO136" s="127"/>
      <c r="NCP136" s="127"/>
      <c r="NCQ136" s="127"/>
      <c r="NCR136" s="127"/>
      <c r="NCS136" s="127"/>
      <c r="NCT136" s="127"/>
      <c r="NCU136" s="127"/>
      <c r="NCV136" s="127"/>
      <c r="NCW136" s="127"/>
      <c r="NCX136" s="127"/>
      <c r="NCY136" s="127"/>
      <c r="NCZ136" s="127"/>
      <c r="NDA136" s="127"/>
      <c r="NDB136" s="127"/>
      <c r="NDC136" s="127"/>
      <c r="NDD136" s="127"/>
      <c r="NDE136" s="127"/>
      <c r="NDF136" s="127"/>
      <c r="NDG136" s="127"/>
      <c r="NDH136" s="127"/>
      <c r="NDI136" s="127"/>
      <c r="NDJ136" s="127"/>
      <c r="NDK136" s="127"/>
      <c r="NDL136" s="127"/>
      <c r="NDM136" s="127"/>
      <c r="NDN136" s="127"/>
      <c r="NDO136" s="127"/>
      <c r="NDP136" s="127"/>
      <c r="NDQ136" s="127"/>
      <c r="NDR136" s="127"/>
      <c r="NDS136" s="127"/>
      <c r="NDT136" s="127"/>
      <c r="NDU136" s="127"/>
      <c r="NDV136" s="127"/>
      <c r="NDW136" s="127"/>
      <c r="NDX136" s="127"/>
      <c r="NDY136" s="127"/>
      <c r="NDZ136" s="127"/>
      <c r="NEA136" s="127"/>
      <c r="NEB136" s="127"/>
      <c r="NEC136" s="127"/>
      <c r="NED136" s="127"/>
      <c r="NEE136" s="127"/>
      <c r="NEF136" s="127"/>
      <c r="NEG136" s="127"/>
      <c r="NEH136" s="127"/>
      <c r="NEI136" s="127"/>
      <c r="NEJ136" s="127"/>
      <c r="NEK136" s="127"/>
      <c r="NEL136" s="127"/>
      <c r="NEM136" s="127"/>
      <c r="NEN136" s="127"/>
      <c r="NEO136" s="127"/>
      <c r="NEP136" s="127"/>
      <c r="NEQ136" s="127"/>
      <c r="NER136" s="127"/>
      <c r="NES136" s="127"/>
      <c r="NET136" s="127"/>
      <c r="NEU136" s="127"/>
      <c r="NEV136" s="127"/>
      <c r="NEW136" s="127"/>
      <c r="NEX136" s="127"/>
      <c r="NEY136" s="127"/>
      <c r="NEZ136" s="127"/>
      <c r="NFA136" s="127"/>
      <c r="NFB136" s="127"/>
      <c r="NFC136" s="127"/>
      <c r="NFD136" s="127"/>
      <c r="NFE136" s="127"/>
      <c r="NFF136" s="127"/>
      <c r="NFG136" s="127"/>
      <c r="NFH136" s="127"/>
      <c r="NFI136" s="127"/>
      <c r="NFJ136" s="127"/>
      <c r="NFK136" s="127"/>
      <c r="NFL136" s="127"/>
      <c r="NFM136" s="127"/>
      <c r="NFN136" s="127"/>
      <c r="NFO136" s="127"/>
      <c r="NFP136" s="127"/>
      <c r="NFQ136" s="127"/>
      <c r="NFR136" s="127"/>
      <c r="NFS136" s="127"/>
      <c r="NFT136" s="127"/>
      <c r="NFU136" s="127"/>
      <c r="NFV136" s="127"/>
      <c r="NFW136" s="127"/>
      <c r="NFX136" s="127"/>
      <c r="NFY136" s="127"/>
      <c r="NFZ136" s="127"/>
      <c r="NGA136" s="127"/>
      <c r="NGB136" s="127"/>
      <c r="NGC136" s="127"/>
      <c r="NGD136" s="127"/>
      <c r="NGE136" s="127"/>
      <c r="NGF136" s="127"/>
      <c r="NGG136" s="127"/>
      <c r="NGH136" s="127"/>
      <c r="NGI136" s="127"/>
      <c r="NGJ136" s="127"/>
      <c r="NGK136" s="127"/>
      <c r="NGL136" s="127"/>
      <c r="NGM136" s="127"/>
      <c r="NGN136" s="127"/>
      <c r="NGO136" s="127"/>
      <c r="NGP136" s="127"/>
      <c r="NGQ136" s="127"/>
      <c r="NGR136" s="127"/>
      <c r="NGS136" s="127"/>
      <c r="NGT136" s="127"/>
      <c r="NGU136" s="127"/>
      <c r="NGV136" s="127"/>
      <c r="NGW136" s="127"/>
      <c r="NGX136" s="127"/>
      <c r="NGY136" s="127"/>
      <c r="NGZ136" s="127"/>
      <c r="NHA136" s="127"/>
      <c r="NHB136" s="127"/>
      <c r="NHC136" s="127"/>
      <c r="NHD136" s="127"/>
      <c r="NHE136" s="127"/>
      <c r="NHF136" s="127"/>
      <c r="NHG136" s="127"/>
      <c r="NHH136" s="127"/>
      <c r="NHI136" s="127"/>
      <c r="NHJ136" s="127"/>
      <c r="NHK136" s="127"/>
      <c r="NHL136" s="127"/>
      <c r="NHM136" s="127"/>
      <c r="NHN136" s="127"/>
      <c r="NHO136" s="127"/>
      <c r="NHP136" s="127"/>
      <c r="NHQ136" s="127"/>
      <c r="NHR136" s="127"/>
      <c r="NHS136" s="127"/>
      <c r="NHT136" s="127"/>
      <c r="NHU136" s="127"/>
      <c r="NHV136" s="127"/>
      <c r="NHW136" s="127"/>
      <c r="NHX136" s="127"/>
      <c r="NHY136" s="127"/>
      <c r="NHZ136" s="127"/>
      <c r="NIA136" s="127"/>
      <c r="NIB136" s="127"/>
      <c r="NIC136" s="127"/>
      <c r="NID136" s="127"/>
      <c r="NIE136" s="127"/>
      <c r="NIF136" s="127"/>
      <c r="NIG136" s="127"/>
      <c r="NIH136" s="127"/>
      <c r="NII136" s="127"/>
      <c r="NIJ136" s="127"/>
      <c r="NIK136" s="127"/>
      <c r="NIL136" s="127"/>
      <c r="NIM136" s="127"/>
      <c r="NIN136" s="127"/>
      <c r="NIO136" s="127"/>
      <c r="NIP136" s="127"/>
      <c r="NIQ136" s="127"/>
      <c r="NIR136" s="127"/>
      <c r="NIS136" s="127"/>
      <c r="NIT136" s="127"/>
      <c r="NIU136" s="127"/>
      <c r="NIV136" s="127"/>
      <c r="NIW136" s="127"/>
      <c r="NIX136" s="127"/>
      <c r="NIY136" s="127"/>
      <c r="NIZ136" s="127"/>
      <c r="NJA136" s="127"/>
      <c r="NJB136" s="127"/>
      <c r="NJC136" s="127"/>
      <c r="NJD136" s="127"/>
      <c r="NJE136" s="127"/>
      <c r="NJF136" s="127"/>
      <c r="NJG136" s="127"/>
      <c r="NJH136" s="127"/>
      <c r="NJI136" s="127"/>
      <c r="NJJ136" s="127"/>
      <c r="NJK136" s="127"/>
      <c r="NJL136" s="127"/>
      <c r="NJM136" s="127"/>
      <c r="NJN136" s="127"/>
      <c r="NJO136" s="127"/>
      <c r="NJP136" s="127"/>
      <c r="NJQ136" s="127"/>
      <c r="NJR136" s="127"/>
      <c r="NJS136" s="127"/>
      <c r="NJT136" s="127"/>
      <c r="NJU136" s="127"/>
      <c r="NJV136" s="127"/>
      <c r="NJW136" s="127"/>
      <c r="NJX136" s="127"/>
      <c r="NJY136" s="127"/>
      <c r="NJZ136" s="127"/>
      <c r="NKA136" s="127"/>
      <c r="NKB136" s="127"/>
      <c r="NKC136" s="127"/>
      <c r="NKD136" s="127"/>
      <c r="NKE136" s="127"/>
      <c r="NKF136" s="127"/>
      <c r="NKG136" s="127"/>
      <c r="NKH136" s="127"/>
      <c r="NKI136" s="127"/>
      <c r="NKJ136" s="127"/>
      <c r="NKK136" s="127"/>
      <c r="NKL136" s="127"/>
      <c r="NKM136" s="127"/>
      <c r="NKN136" s="127"/>
      <c r="NKO136" s="127"/>
      <c r="NKP136" s="127"/>
      <c r="NKQ136" s="127"/>
      <c r="NKR136" s="127"/>
      <c r="NKS136" s="127"/>
      <c r="NKT136" s="127"/>
      <c r="NKU136" s="127"/>
      <c r="NKV136" s="127"/>
      <c r="NKW136" s="127"/>
      <c r="NKX136" s="127"/>
      <c r="NKY136" s="127"/>
      <c r="NKZ136" s="127"/>
      <c r="NLA136" s="127"/>
      <c r="NLB136" s="127"/>
      <c r="NLC136" s="127"/>
      <c r="NLD136" s="127"/>
      <c r="NLE136" s="127"/>
      <c r="NLF136" s="127"/>
      <c r="NLG136" s="127"/>
      <c r="NLH136" s="127"/>
      <c r="NLI136" s="127"/>
      <c r="NLJ136" s="127"/>
      <c r="NLK136" s="127"/>
      <c r="NLL136" s="127"/>
      <c r="NLM136" s="127"/>
      <c r="NLN136" s="127"/>
      <c r="NLO136" s="127"/>
      <c r="NLP136" s="127"/>
      <c r="NLQ136" s="127"/>
      <c r="NLR136" s="127"/>
      <c r="NLS136" s="127"/>
      <c r="NLT136" s="127"/>
      <c r="NLU136" s="127"/>
      <c r="NLV136" s="127"/>
      <c r="NLW136" s="127"/>
      <c r="NLX136" s="127"/>
      <c r="NLY136" s="127"/>
      <c r="NLZ136" s="127"/>
      <c r="NMA136" s="127"/>
      <c r="NMB136" s="127"/>
      <c r="NMC136" s="127"/>
      <c r="NMD136" s="127"/>
      <c r="NME136" s="127"/>
      <c r="NMF136" s="127"/>
      <c r="NMG136" s="127"/>
      <c r="NMH136" s="127"/>
      <c r="NMI136" s="127"/>
      <c r="NMJ136" s="127"/>
      <c r="NMK136" s="127"/>
      <c r="NML136" s="127"/>
      <c r="NMM136" s="127"/>
      <c r="NMN136" s="127"/>
      <c r="NMO136" s="127"/>
      <c r="NMP136" s="127"/>
      <c r="NMQ136" s="127"/>
      <c r="NMR136" s="127"/>
      <c r="NMS136" s="127"/>
      <c r="NMT136" s="127"/>
      <c r="NMU136" s="127"/>
      <c r="NMV136" s="127"/>
      <c r="NMW136" s="127"/>
      <c r="NMX136" s="127"/>
      <c r="NMY136" s="127"/>
      <c r="NMZ136" s="127"/>
      <c r="NNA136" s="127"/>
      <c r="NNB136" s="127"/>
      <c r="NNC136" s="127"/>
      <c r="NND136" s="127"/>
      <c r="NNE136" s="127"/>
      <c r="NNF136" s="127"/>
      <c r="NNG136" s="127"/>
      <c r="NNH136" s="127"/>
      <c r="NNI136" s="127"/>
      <c r="NNJ136" s="127"/>
      <c r="NNK136" s="127"/>
      <c r="NNL136" s="127"/>
      <c r="NNM136" s="127"/>
      <c r="NNN136" s="127"/>
      <c r="NNO136" s="127"/>
      <c r="NNP136" s="127"/>
      <c r="NNQ136" s="127"/>
      <c r="NNR136" s="127"/>
      <c r="NNS136" s="127"/>
      <c r="NNT136" s="127"/>
      <c r="NNU136" s="127"/>
      <c r="NNV136" s="127"/>
      <c r="NNW136" s="127"/>
      <c r="NNX136" s="127"/>
      <c r="NNY136" s="127"/>
      <c r="NNZ136" s="127"/>
      <c r="NOA136" s="127"/>
      <c r="NOB136" s="127"/>
      <c r="NOC136" s="127"/>
      <c r="NOD136" s="127"/>
      <c r="NOE136" s="127"/>
      <c r="NOF136" s="127"/>
      <c r="NOG136" s="127"/>
      <c r="NOH136" s="127"/>
      <c r="NOI136" s="127"/>
      <c r="NOJ136" s="127"/>
      <c r="NOK136" s="127"/>
      <c r="NOL136" s="127"/>
      <c r="NOM136" s="127"/>
      <c r="NON136" s="127"/>
      <c r="NOO136" s="127"/>
      <c r="NOP136" s="127"/>
      <c r="NOQ136" s="127"/>
      <c r="NOR136" s="127"/>
      <c r="NOS136" s="127"/>
      <c r="NOT136" s="127"/>
      <c r="NOU136" s="127"/>
      <c r="NOV136" s="127"/>
      <c r="NOW136" s="127"/>
      <c r="NOX136" s="127"/>
      <c r="NOY136" s="127"/>
      <c r="NOZ136" s="127"/>
      <c r="NPA136" s="127"/>
      <c r="NPB136" s="127"/>
      <c r="NPC136" s="127"/>
      <c r="NPD136" s="127"/>
      <c r="NPE136" s="127"/>
      <c r="NPF136" s="127"/>
      <c r="NPG136" s="127"/>
      <c r="NPH136" s="127"/>
      <c r="NPI136" s="127"/>
      <c r="NPJ136" s="127"/>
      <c r="NPK136" s="127"/>
      <c r="NPL136" s="127"/>
      <c r="NPM136" s="127"/>
      <c r="NPN136" s="127"/>
      <c r="NPO136" s="127"/>
      <c r="NPP136" s="127"/>
      <c r="NPQ136" s="127"/>
      <c r="NPR136" s="127"/>
      <c r="NPS136" s="127"/>
      <c r="NPT136" s="127"/>
      <c r="NPU136" s="127"/>
      <c r="NPV136" s="127"/>
      <c r="NPW136" s="127"/>
      <c r="NPX136" s="127"/>
      <c r="NPY136" s="127"/>
      <c r="NPZ136" s="127"/>
      <c r="NQA136" s="127"/>
      <c r="NQB136" s="127"/>
      <c r="NQC136" s="127"/>
      <c r="NQD136" s="127"/>
      <c r="NQE136" s="127"/>
      <c r="NQF136" s="127"/>
      <c r="NQG136" s="127"/>
      <c r="NQH136" s="127"/>
      <c r="NQI136" s="127"/>
      <c r="NQJ136" s="127"/>
      <c r="NQK136" s="127"/>
      <c r="NQL136" s="127"/>
      <c r="NQM136" s="127"/>
      <c r="NQN136" s="127"/>
      <c r="NQO136" s="127"/>
      <c r="NQP136" s="127"/>
      <c r="NQQ136" s="127"/>
      <c r="NQR136" s="127"/>
      <c r="NQS136" s="127"/>
      <c r="NQT136" s="127"/>
      <c r="NQU136" s="127"/>
      <c r="NQV136" s="127"/>
      <c r="NQW136" s="127"/>
      <c r="NQX136" s="127"/>
      <c r="NQY136" s="127"/>
      <c r="NQZ136" s="127"/>
      <c r="NRA136" s="127"/>
      <c r="NRB136" s="127"/>
      <c r="NRC136" s="127"/>
      <c r="NRD136" s="127"/>
      <c r="NRE136" s="127"/>
      <c r="NRF136" s="127"/>
      <c r="NRG136" s="127"/>
      <c r="NRH136" s="127"/>
      <c r="NRI136" s="127"/>
      <c r="NRJ136" s="127"/>
      <c r="NRK136" s="127"/>
      <c r="NRL136" s="127"/>
      <c r="NRM136" s="127"/>
      <c r="NRN136" s="127"/>
      <c r="NRO136" s="127"/>
      <c r="NRP136" s="127"/>
      <c r="NRQ136" s="127"/>
      <c r="NRR136" s="127"/>
      <c r="NRS136" s="127"/>
      <c r="NRT136" s="127"/>
      <c r="NRU136" s="127"/>
      <c r="NRV136" s="127"/>
      <c r="NRW136" s="127"/>
      <c r="NRX136" s="127"/>
      <c r="NRY136" s="127"/>
      <c r="NRZ136" s="127"/>
      <c r="NSA136" s="127"/>
      <c r="NSB136" s="127"/>
      <c r="NSC136" s="127"/>
      <c r="NSD136" s="127"/>
      <c r="NSE136" s="127"/>
      <c r="NSF136" s="127"/>
      <c r="NSG136" s="127"/>
      <c r="NSH136" s="127"/>
      <c r="NSI136" s="127"/>
      <c r="NSJ136" s="127"/>
      <c r="NSK136" s="127"/>
      <c r="NSL136" s="127"/>
      <c r="NSM136" s="127"/>
      <c r="NSN136" s="127"/>
      <c r="NSO136" s="127"/>
      <c r="NSP136" s="127"/>
      <c r="NSQ136" s="127"/>
      <c r="NSR136" s="127"/>
      <c r="NSS136" s="127"/>
      <c r="NST136" s="127"/>
      <c r="NSU136" s="127"/>
      <c r="NSV136" s="127"/>
      <c r="NSW136" s="127"/>
      <c r="NSX136" s="127"/>
      <c r="NSY136" s="127"/>
      <c r="NSZ136" s="127"/>
      <c r="NTA136" s="127"/>
      <c r="NTB136" s="127"/>
      <c r="NTC136" s="127"/>
      <c r="NTD136" s="127"/>
      <c r="NTE136" s="127"/>
      <c r="NTF136" s="127"/>
      <c r="NTG136" s="127"/>
      <c r="NTH136" s="127"/>
      <c r="NTI136" s="127"/>
      <c r="NTJ136" s="127"/>
      <c r="NTK136" s="127"/>
      <c r="NTL136" s="127"/>
      <c r="NTM136" s="127"/>
      <c r="NTN136" s="127"/>
      <c r="NTO136" s="127"/>
      <c r="NTP136" s="127"/>
      <c r="NTQ136" s="127"/>
      <c r="NTR136" s="127"/>
      <c r="NTS136" s="127"/>
      <c r="NTT136" s="127"/>
      <c r="NTU136" s="127"/>
      <c r="NTV136" s="127"/>
      <c r="NTW136" s="127"/>
      <c r="NTX136" s="127"/>
      <c r="NTY136" s="127"/>
      <c r="NTZ136" s="127"/>
      <c r="NUA136" s="127"/>
      <c r="NUB136" s="127"/>
      <c r="NUC136" s="127"/>
      <c r="NUD136" s="127"/>
      <c r="NUE136" s="127"/>
      <c r="NUF136" s="127"/>
      <c r="NUG136" s="127"/>
      <c r="NUH136" s="127"/>
      <c r="NUI136" s="127"/>
      <c r="NUJ136" s="127"/>
      <c r="NUK136" s="127"/>
      <c r="NUL136" s="127"/>
      <c r="NUM136" s="127"/>
      <c r="NUN136" s="127"/>
      <c r="NUO136" s="127"/>
      <c r="NUP136" s="127"/>
      <c r="NUQ136" s="127"/>
      <c r="NUR136" s="127"/>
      <c r="NUS136" s="127"/>
      <c r="NUT136" s="127"/>
      <c r="NUU136" s="127"/>
      <c r="NUV136" s="127"/>
      <c r="NUW136" s="127"/>
      <c r="NUX136" s="127"/>
      <c r="NUY136" s="127"/>
      <c r="NUZ136" s="127"/>
      <c r="NVA136" s="127"/>
      <c r="NVB136" s="127"/>
      <c r="NVC136" s="127"/>
      <c r="NVD136" s="127"/>
      <c r="NVE136" s="127"/>
      <c r="NVF136" s="127"/>
      <c r="NVG136" s="127"/>
      <c r="NVH136" s="127"/>
      <c r="NVI136" s="127"/>
      <c r="NVJ136" s="127"/>
      <c r="NVK136" s="127"/>
      <c r="NVL136" s="127"/>
      <c r="NVM136" s="127"/>
      <c r="NVN136" s="127"/>
      <c r="NVO136" s="127"/>
      <c r="NVP136" s="127"/>
      <c r="NVQ136" s="127"/>
      <c r="NVR136" s="127"/>
      <c r="NVS136" s="127"/>
      <c r="NVT136" s="127"/>
      <c r="NVU136" s="127"/>
      <c r="NVV136" s="127"/>
      <c r="NVW136" s="127"/>
      <c r="NVX136" s="127"/>
      <c r="NVY136" s="127"/>
      <c r="NVZ136" s="127"/>
      <c r="NWA136" s="127"/>
      <c r="NWB136" s="127"/>
      <c r="NWC136" s="127"/>
      <c r="NWD136" s="127"/>
      <c r="NWE136" s="127"/>
      <c r="NWF136" s="127"/>
      <c r="NWG136" s="127"/>
      <c r="NWH136" s="127"/>
      <c r="NWI136" s="127"/>
      <c r="NWJ136" s="127"/>
      <c r="NWK136" s="127"/>
      <c r="NWL136" s="127"/>
      <c r="NWM136" s="127"/>
      <c r="NWN136" s="127"/>
      <c r="NWO136" s="127"/>
      <c r="NWP136" s="127"/>
      <c r="NWQ136" s="127"/>
      <c r="NWR136" s="127"/>
      <c r="NWS136" s="127"/>
      <c r="NWT136" s="127"/>
      <c r="NWU136" s="127"/>
      <c r="NWV136" s="127"/>
      <c r="NWW136" s="127"/>
      <c r="NWX136" s="127"/>
      <c r="NWY136" s="127"/>
      <c r="NWZ136" s="127"/>
      <c r="NXA136" s="127"/>
      <c r="NXB136" s="127"/>
      <c r="NXC136" s="127"/>
      <c r="NXD136" s="127"/>
      <c r="NXE136" s="127"/>
      <c r="NXF136" s="127"/>
      <c r="NXG136" s="127"/>
      <c r="NXH136" s="127"/>
      <c r="NXI136" s="127"/>
      <c r="NXJ136" s="127"/>
      <c r="NXK136" s="127"/>
      <c r="NXL136" s="127"/>
      <c r="NXM136" s="127"/>
      <c r="NXN136" s="127"/>
      <c r="NXO136" s="127"/>
      <c r="NXP136" s="127"/>
      <c r="NXQ136" s="127"/>
      <c r="NXR136" s="127"/>
      <c r="NXS136" s="127"/>
      <c r="NXT136" s="127"/>
      <c r="NXU136" s="127"/>
      <c r="NXV136" s="127"/>
      <c r="NXW136" s="127"/>
      <c r="NXX136" s="127"/>
      <c r="NXY136" s="127"/>
      <c r="NXZ136" s="127"/>
      <c r="NYA136" s="127"/>
      <c r="NYB136" s="127"/>
      <c r="NYC136" s="127"/>
      <c r="NYD136" s="127"/>
      <c r="NYE136" s="127"/>
      <c r="NYF136" s="127"/>
      <c r="NYG136" s="127"/>
      <c r="NYH136" s="127"/>
      <c r="NYI136" s="127"/>
      <c r="NYJ136" s="127"/>
      <c r="NYK136" s="127"/>
      <c r="NYL136" s="127"/>
      <c r="NYM136" s="127"/>
      <c r="NYN136" s="127"/>
      <c r="NYO136" s="127"/>
      <c r="NYP136" s="127"/>
      <c r="NYQ136" s="127"/>
      <c r="NYR136" s="127"/>
      <c r="NYS136" s="127"/>
      <c r="NYT136" s="127"/>
      <c r="NYU136" s="127"/>
      <c r="NYV136" s="127"/>
      <c r="NYW136" s="127"/>
      <c r="NYX136" s="127"/>
      <c r="NYY136" s="127"/>
      <c r="NYZ136" s="127"/>
      <c r="NZA136" s="127"/>
      <c r="NZB136" s="127"/>
      <c r="NZC136" s="127"/>
      <c r="NZD136" s="127"/>
      <c r="NZE136" s="127"/>
      <c r="NZF136" s="127"/>
      <c r="NZG136" s="127"/>
      <c r="NZH136" s="127"/>
      <c r="NZI136" s="127"/>
      <c r="NZJ136" s="127"/>
      <c r="NZK136" s="127"/>
      <c r="NZL136" s="127"/>
      <c r="NZM136" s="127"/>
      <c r="NZN136" s="127"/>
      <c r="NZO136" s="127"/>
      <c r="NZP136" s="127"/>
      <c r="NZQ136" s="127"/>
      <c r="NZR136" s="127"/>
      <c r="NZS136" s="127"/>
      <c r="NZT136" s="127"/>
      <c r="NZU136" s="127"/>
      <c r="NZV136" s="127"/>
      <c r="NZW136" s="127"/>
      <c r="NZX136" s="127"/>
      <c r="NZY136" s="127"/>
      <c r="NZZ136" s="127"/>
      <c r="OAA136" s="127"/>
      <c r="OAB136" s="127"/>
      <c r="OAC136" s="127"/>
      <c r="OAD136" s="127"/>
      <c r="OAE136" s="127"/>
      <c r="OAF136" s="127"/>
      <c r="OAG136" s="127"/>
      <c r="OAH136" s="127"/>
      <c r="OAI136" s="127"/>
      <c r="OAJ136" s="127"/>
      <c r="OAK136" s="127"/>
      <c r="OAL136" s="127"/>
      <c r="OAM136" s="127"/>
      <c r="OAN136" s="127"/>
      <c r="OAO136" s="127"/>
      <c r="OAP136" s="127"/>
      <c r="OAQ136" s="127"/>
      <c r="OAR136" s="127"/>
      <c r="OAS136" s="127"/>
      <c r="OAT136" s="127"/>
      <c r="OAU136" s="127"/>
      <c r="OAV136" s="127"/>
      <c r="OAW136" s="127"/>
      <c r="OAX136" s="127"/>
      <c r="OAY136" s="127"/>
      <c r="OAZ136" s="127"/>
      <c r="OBA136" s="127"/>
      <c r="OBB136" s="127"/>
      <c r="OBC136" s="127"/>
      <c r="OBD136" s="127"/>
      <c r="OBE136" s="127"/>
      <c r="OBF136" s="127"/>
      <c r="OBG136" s="127"/>
      <c r="OBH136" s="127"/>
      <c r="OBI136" s="127"/>
      <c r="OBJ136" s="127"/>
      <c r="OBK136" s="127"/>
      <c r="OBL136" s="127"/>
      <c r="OBM136" s="127"/>
      <c r="OBN136" s="127"/>
      <c r="OBO136" s="127"/>
      <c r="OBP136" s="127"/>
      <c r="OBQ136" s="127"/>
      <c r="OBR136" s="127"/>
      <c r="OBS136" s="127"/>
      <c r="OBT136" s="127"/>
      <c r="OBU136" s="127"/>
      <c r="OBV136" s="127"/>
      <c r="OBW136" s="127"/>
      <c r="OBX136" s="127"/>
      <c r="OBY136" s="127"/>
      <c r="OBZ136" s="127"/>
      <c r="OCA136" s="127"/>
      <c r="OCB136" s="127"/>
      <c r="OCC136" s="127"/>
      <c r="OCD136" s="127"/>
      <c r="OCE136" s="127"/>
      <c r="OCF136" s="127"/>
      <c r="OCG136" s="127"/>
      <c r="OCH136" s="127"/>
      <c r="OCI136" s="127"/>
      <c r="OCJ136" s="127"/>
      <c r="OCK136" s="127"/>
      <c r="OCL136" s="127"/>
      <c r="OCM136" s="127"/>
      <c r="OCN136" s="127"/>
      <c r="OCO136" s="127"/>
      <c r="OCP136" s="127"/>
      <c r="OCQ136" s="127"/>
      <c r="OCR136" s="127"/>
      <c r="OCS136" s="127"/>
      <c r="OCT136" s="127"/>
      <c r="OCU136" s="127"/>
      <c r="OCV136" s="127"/>
      <c r="OCW136" s="127"/>
      <c r="OCX136" s="127"/>
      <c r="OCY136" s="127"/>
      <c r="OCZ136" s="127"/>
      <c r="ODA136" s="127"/>
      <c r="ODB136" s="127"/>
      <c r="ODC136" s="127"/>
      <c r="ODD136" s="127"/>
      <c r="ODE136" s="127"/>
      <c r="ODF136" s="127"/>
      <c r="ODG136" s="127"/>
      <c r="ODH136" s="127"/>
      <c r="ODI136" s="127"/>
      <c r="ODJ136" s="127"/>
      <c r="ODK136" s="127"/>
      <c r="ODL136" s="127"/>
      <c r="ODM136" s="127"/>
      <c r="ODN136" s="127"/>
      <c r="ODO136" s="127"/>
      <c r="ODP136" s="127"/>
      <c r="ODQ136" s="127"/>
      <c r="ODR136" s="127"/>
      <c r="ODS136" s="127"/>
      <c r="ODT136" s="127"/>
      <c r="ODU136" s="127"/>
      <c r="ODV136" s="127"/>
      <c r="ODW136" s="127"/>
      <c r="ODX136" s="127"/>
      <c r="ODY136" s="127"/>
      <c r="ODZ136" s="127"/>
      <c r="OEA136" s="127"/>
      <c r="OEB136" s="127"/>
      <c r="OEC136" s="127"/>
      <c r="OED136" s="127"/>
      <c r="OEE136" s="127"/>
      <c r="OEF136" s="127"/>
      <c r="OEG136" s="127"/>
      <c r="OEH136" s="127"/>
      <c r="OEI136" s="127"/>
      <c r="OEJ136" s="127"/>
      <c r="OEK136" s="127"/>
      <c r="OEL136" s="127"/>
      <c r="OEM136" s="127"/>
      <c r="OEN136" s="127"/>
      <c r="OEO136" s="127"/>
      <c r="OEP136" s="127"/>
      <c r="OEQ136" s="127"/>
      <c r="OER136" s="127"/>
      <c r="OES136" s="127"/>
      <c r="OET136" s="127"/>
      <c r="OEU136" s="127"/>
      <c r="OEV136" s="127"/>
      <c r="OEW136" s="127"/>
      <c r="OEX136" s="127"/>
      <c r="OEY136" s="127"/>
      <c r="OEZ136" s="127"/>
      <c r="OFA136" s="127"/>
      <c r="OFB136" s="127"/>
      <c r="OFC136" s="127"/>
      <c r="OFD136" s="127"/>
      <c r="OFE136" s="127"/>
      <c r="OFF136" s="127"/>
      <c r="OFG136" s="127"/>
      <c r="OFH136" s="127"/>
      <c r="OFI136" s="127"/>
      <c r="OFJ136" s="127"/>
      <c r="OFK136" s="127"/>
      <c r="OFL136" s="127"/>
      <c r="OFM136" s="127"/>
      <c r="OFN136" s="127"/>
      <c r="OFO136" s="127"/>
      <c r="OFP136" s="127"/>
      <c r="OFQ136" s="127"/>
      <c r="OFR136" s="127"/>
      <c r="OFS136" s="127"/>
      <c r="OFT136" s="127"/>
      <c r="OFU136" s="127"/>
      <c r="OFV136" s="127"/>
      <c r="OFW136" s="127"/>
      <c r="OFX136" s="127"/>
      <c r="OFY136" s="127"/>
      <c r="OFZ136" s="127"/>
      <c r="OGA136" s="127"/>
      <c r="OGB136" s="127"/>
      <c r="OGC136" s="127"/>
      <c r="OGD136" s="127"/>
      <c r="OGE136" s="127"/>
      <c r="OGF136" s="127"/>
      <c r="OGG136" s="127"/>
      <c r="OGH136" s="127"/>
      <c r="OGI136" s="127"/>
      <c r="OGJ136" s="127"/>
      <c r="OGK136" s="127"/>
      <c r="OGL136" s="127"/>
      <c r="OGM136" s="127"/>
      <c r="OGN136" s="127"/>
      <c r="OGO136" s="127"/>
      <c r="OGP136" s="127"/>
      <c r="OGQ136" s="127"/>
      <c r="OGR136" s="127"/>
      <c r="OGS136" s="127"/>
      <c r="OGT136" s="127"/>
      <c r="OGU136" s="127"/>
      <c r="OGV136" s="127"/>
      <c r="OGW136" s="127"/>
      <c r="OGX136" s="127"/>
      <c r="OGY136" s="127"/>
      <c r="OGZ136" s="127"/>
      <c r="OHA136" s="127"/>
      <c r="OHB136" s="127"/>
      <c r="OHC136" s="127"/>
      <c r="OHD136" s="127"/>
      <c r="OHE136" s="127"/>
      <c r="OHF136" s="127"/>
      <c r="OHG136" s="127"/>
      <c r="OHH136" s="127"/>
      <c r="OHI136" s="127"/>
      <c r="OHJ136" s="127"/>
      <c r="OHK136" s="127"/>
      <c r="OHL136" s="127"/>
      <c r="OHM136" s="127"/>
      <c r="OHN136" s="127"/>
      <c r="OHO136" s="127"/>
      <c r="OHP136" s="127"/>
      <c r="OHQ136" s="127"/>
      <c r="OHR136" s="127"/>
      <c r="OHS136" s="127"/>
      <c r="OHT136" s="127"/>
      <c r="OHU136" s="127"/>
      <c r="OHV136" s="127"/>
      <c r="OHW136" s="127"/>
      <c r="OHX136" s="127"/>
      <c r="OHY136" s="127"/>
      <c r="OHZ136" s="127"/>
      <c r="OIA136" s="127"/>
      <c r="OIB136" s="127"/>
      <c r="OIC136" s="127"/>
      <c r="OID136" s="127"/>
      <c r="OIE136" s="127"/>
      <c r="OIF136" s="127"/>
      <c r="OIG136" s="127"/>
      <c r="OIH136" s="127"/>
      <c r="OII136" s="127"/>
      <c r="OIJ136" s="127"/>
      <c r="OIK136" s="127"/>
      <c r="OIL136" s="127"/>
      <c r="OIM136" s="127"/>
      <c r="OIN136" s="127"/>
      <c r="OIO136" s="127"/>
      <c r="OIP136" s="127"/>
      <c r="OIQ136" s="127"/>
      <c r="OIR136" s="127"/>
      <c r="OIS136" s="127"/>
      <c r="OIT136" s="127"/>
      <c r="OIU136" s="127"/>
      <c r="OIV136" s="127"/>
      <c r="OIW136" s="127"/>
      <c r="OIX136" s="127"/>
      <c r="OIY136" s="127"/>
      <c r="OIZ136" s="127"/>
      <c r="OJA136" s="127"/>
      <c r="OJB136" s="127"/>
      <c r="OJC136" s="127"/>
      <c r="OJD136" s="127"/>
      <c r="OJE136" s="127"/>
      <c r="OJF136" s="127"/>
      <c r="OJG136" s="127"/>
      <c r="OJH136" s="127"/>
      <c r="OJI136" s="127"/>
      <c r="OJJ136" s="127"/>
      <c r="OJK136" s="127"/>
      <c r="OJL136" s="127"/>
      <c r="OJM136" s="127"/>
      <c r="OJN136" s="127"/>
      <c r="OJO136" s="127"/>
      <c r="OJP136" s="127"/>
      <c r="OJQ136" s="127"/>
      <c r="OJR136" s="127"/>
      <c r="OJS136" s="127"/>
      <c r="OJT136" s="127"/>
      <c r="OJU136" s="127"/>
      <c r="OJV136" s="127"/>
      <c r="OJW136" s="127"/>
      <c r="OJX136" s="127"/>
      <c r="OJY136" s="127"/>
      <c r="OJZ136" s="127"/>
      <c r="OKA136" s="127"/>
      <c r="OKB136" s="127"/>
      <c r="OKC136" s="127"/>
      <c r="OKD136" s="127"/>
      <c r="OKE136" s="127"/>
      <c r="OKF136" s="127"/>
      <c r="OKG136" s="127"/>
      <c r="OKH136" s="127"/>
      <c r="OKI136" s="127"/>
      <c r="OKJ136" s="127"/>
      <c r="OKK136" s="127"/>
      <c r="OKL136" s="127"/>
      <c r="OKM136" s="127"/>
      <c r="OKN136" s="127"/>
      <c r="OKO136" s="127"/>
      <c r="OKP136" s="127"/>
      <c r="OKQ136" s="127"/>
      <c r="OKR136" s="127"/>
      <c r="OKS136" s="127"/>
      <c r="OKT136" s="127"/>
      <c r="OKU136" s="127"/>
      <c r="OKV136" s="127"/>
      <c r="OKW136" s="127"/>
      <c r="OKX136" s="127"/>
      <c r="OKY136" s="127"/>
      <c r="OKZ136" s="127"/>
      <c r="OLA136" s="127"/>
      <c r="OLB136" s="127"/>
      <c r="OLC136" s="127"/>
      <c r="OLD136" s="127"/>
      <c r="OLE136" s="127"/>
      <c r="OLF136" s="127"/>
      <c r="OLG136" s="127"/>
      <c r="OLH136" s="127"/>
      <c r="OLI136" s="127"/>
      <c r="OLJ136" s="127"/>
      <c r="OLK136" s="127"/>
      <c r="OLL136" s="127"/>
      <c r="OLM136" s="127"/>
      <c r="OLN136" s="127"/>
      <c r="OLO136" s="127"/>
      <c r="OLP136" s="127"/>
      <c r="OLQ136" s="127"/>
      <c r="OLR136" s="127"/>
      <c r="OLS136" s="127"/>
      <c r="OLT136" s="127"/>
      <c r="OLU136" s="127"/>
      <c r="OLV136" s="127"/>
      <c r="OLW136" s="127"/>
      <c r="OLX136" s="127"/>
      <c r="OLY136" s="127"/>
      <c r="OLZ136" s="127"/>
      <c r="OMA136" s="127"/>
      <c r="OMB136" s="127"/>
      <c r="OMC136" s="127"/>
      <c r="OMD136" s="127"/>
      <c r="OME136" s="127"/>
      <c r="OMF136" s="127"/>
      <c r="OMG136" s="127"/>
      <c r="OMH136" s="127"/>
      <c r="OMI136" s="127"/>
      <c r="OMJ136" s="127"/>
      <c r="OMK136" s="127"/>
      <c r="OML136" s="127"/>
      <c r="OMM136" s="127"/>
      <c r="OMN136" s="127"/>
      <c r="OMO136" s="127"/>
      <c r="OMP136" s="127"/>
      <c r="OMQ136" s="127"/>
      <c r="OMR136" s="127"/>
      <c r="OMS136" s="127"/>
      <c r="OMT136" s="127"/>
      <c r="OMU136" s="127"/>
      <c r="OMV136" s="127"/>
      <c r="OMW136" s="127"/>
      <c r="OMX136" s="127"/>
      <c r="OMY136" s="127"/>
      <c r="OMZ136" s="127"/>
      <c r="ONA136" s="127"/>
      <c r="ONB136" s="127"/>
      <c r="ONC136" s="127"/>
      <c r="OND136" s="127"/>
      <c r="ONE136" s="127"/>
      <c r="ONF136" s="127"/>
      <c r="ONG136" s="127"/>
      <c r="ONH136" s="127"/>
      <c r="ONI136" s="127"/>
      <c r="ONJ136" s="127"/>
      <c r="ONK136" s="127"/>
      <c r="ONL136" s="127"/>
      <c r="ONM136" s="127"/>
      <c r="ONN136" s="127"/>
      <c r="ONO136" s="127"/>
      <c r="ONP136" s="127"/>
      <c r="ONQ136" s="127"/>
      <c r="ONR136" s="127"/>
      <c r="ONS136" s="127"/>
      <c r="ONT136" s="127"/>
      <c r="ONU136" s="127"/>
      <c r="ONV136" s="127"/>
      <c r="ONW136" s="127"/>
      <c r="ONX136" s="127"/>
      <c r="ONY136" s="127"/>
      <c r="ONZ136" s="127"/>
      <c r="OOA136" s="127"/>
      <c r="OOB136" s="127"/>
      <c r="OOC136" s="127"/>
      <c r="OOD136" s="127"/>
      <c r="OOE136" s="127"/>
      <c r="OOF136" s="127"/>
      <c r="OOG136" s="127"/>
      <c r="OOH136" s="127"/>
      <c r="OOI136" s="127"/>
      <c r="OOJ136" s="127"/>
      <c r="OOK136" s="127"/>
      <c r="OOL136" s="127"/>
      <c r="OOM136" s="127"/>
      <c r="OON136" s="127"/>
      <c r="OOO136" s="127"/>
      <c r="OOP136" s="127"/>
      <c r="OOQ136" s="127"/>
      <c r="OOR136" s="127"/>
      <c r="OOS136" s="127"/>
      <c r="OOT136" s="127"/>
      <c r="OOU136" s="127"/>
      <c r="OOV136" s="127"/>
      <c r="OOW136" s="127"/>
      <c r="OOX136" s="127"/>
      <c r="OOY136" s="127"/>
      <c r="OOZ136" s="127"/>
      <c r="OPA136" s="127"/>
      <c r="OPB136" s="127"/>
      <c r="OPC136" s="127"/>
      <c r="OPD136" s="127"/>
      <c r="OPE136" s="127"/>
      <c r="OPF136" s="127"/>
      <c r="OPG136" s="127"/>
      <c r="OPH136" s="127"/>
      <c r="OPI136" s="127"/>
      <c r="OPJ136" s="127"/>
      <c r="OPK136" s="127"/>
      <c r="OPL136" s="127"/>
      <c r="OPM136" s="127"/>
      <c r="OPN136" s="127"/>
      <c r="OPO136" s="127"/>
      <c r="OPP136" s="127"/>
      <c r="OPQ136" s="127"/>
      <c r="OPR136" s="127"/>
      <c r="OPS136" s="127"/>
      <c r="OPT136" s="127"/>
      <c r="OPU136" s="127"/>
      <c r="OPV136" s="127"/>
      <c r="OPW136" s="127"/>
      <c r="OPX136" s="127"/>
      <c r="OPY136" s="127"/>
      <c r="OPZ136" s="127"/>
      <c r="OQA136" s="127"/>
      <c r="OQB136" s="127"/>
      <c r="OQC136" s="127"/>
      <c r="OQD136" s="127"/>
      <c r="OQE136" s="127"/>
      <c r="OQF136" s="127"/>
      <c r="OQG136" s="127"/>
      <c r="OQH136" s="127"/>
      <c r="OQI136" s="127"/>
      <c r="OQJ136" s="127"/>
      <c r="OQK136" s="127"/>
      <c r="OQL136" s="127"/>
      <c r="OQM136" s="127"/>
      <c r="OQN136" s="127"/>
      <c r="OQO136" s="127"/>
      <c r="OQP136" s="127"/>
      <c r="OQQ136" s="127"/>
      <c r="OQR136" s="127"/>
      <c r="OQS136" s="127"/>
      <c r="OQT136" s="127"/>
      <c r="OQU136" s="127"/>
      <c r="OQV136" s="127"/>
      <c r="OQW136" s="127"/>
      <c r="OQX136" s="127"/>
      <c r="OQY136" s="127"/>
      <c r="OQZ136" s="127"/>
      <c r="ORA136" s="127"/>
      <c r="ORB136" s="127"/>
      <c r="ORC136" s="127"/>
      <c r="ORD136" s="127"/>
      <c r="ORE136" s="127"/>
      <c r="ORF136" s="127"/>
      <c r="ORG136" s="127"/>
      <c r="ORH136" s="127"/>
      <c r="ORI136" s="127"/>
      <c r="ORJ136" s="127"/>
      <c r="ORK136" s="127"/>
      <c r="ORL136" s="127"/>
      <c r="ORM136" s="127"/>
      <c r="ORN136" s="127"/>
      <c r="ORO136" s="127"/>
      <c r="ORP136" s="127"/>
      <c r="ORQ136" s="127"/>
      <c r="ORR136" s="127"/>
      <c r="ORS136" s="127"/>
      <c r="ORT136" s="127"/>
      <c r="ORU136" s="127"/>
      <c r="ORV136" s="127"/>
      <c r="ORW136" s="127"/>
      <c r="ORX136" s="127"/>
      <c r="ORY136" s="127"/>
      <c r="ORZ136" s="127"/>
      <c r="OSA136" s="127"/>
      <c r="OSB136" s="127"/>
      <c r="OSC136" s="127"/>
      <c r="OSD136" s="127"/>
      <c r="OSE136" s="127"/>
      <c r="OSF136" s="127"/>
      <c r="OSG136" s="127"/>
      <c r="OSH136" s="127"/>
      <c r="OSI136" s="127"/>
      <c r="OSJ136" s="127"/>
      <c r="OSK136" s="127"/>
      <c r="OSL136" s="127"/>
      <c r="OSM136" s="127"/>
      <c r="OSN136" s="127"/>
      <c r="OSO136" s="127"/>
      <c r="OSP136" s="127"/>
      <c r="OSQ136" s="127"/>
      <c r="OSR136" s="127"/>
      <c r="OSS136" s="127"/>
      <c r="OST136" s="127"/>
      <c r="OSU136" s="127"/>
      <c r="OSV136" s="127"/>
      <c r="OSW136" s="127"/>
      <c r="OSX136" s="127"/>
      <c r="OSY136" s="127"/>
      <c r="OSZ136" s="127"/>
      <c r="OTA136" s="127"/>
      <c r="OTB136" s="127"/>
      <c r="OTC136" s="127"/>
      <c r="OTD136" s="127"/>
      <c r="OTE136" s="127"/>
      <c r="OTF136" s="127"/>
      <c r="OTG136" s="127"/>
      <c r="OTH136" s="127"/>
      <c r="OTI136" s="127"/>
      <c r="OTJ136" s="127"/>
      <c r="OTK136" s="127"/>
      <c r="OTL136" s="127"/>
      <c r="OTM136" s="127"/>
      <c r="OTN136" s="127"/>
      <c r="OTO136" s="127"/>
      <c r="OTP136" s="127"/>
      <c r="OTQ136" s="127"/>
      <c r="OTR136" s="127"/>
      <c r="OTS136" s="127"/>
      <c r="OTT136" s="127"/>
      <c r="OTU136" s="127"/>
      <c r="OTV136" s="127"/>
      <c r="OTW136" s="127"/>
      <c r="OTX136" s="127"/>
      <c r="OTY136" s="127"/>
      <c r="OTZ136" s="127"/>
      <c r="OUA136" s="127"/>
      <c r="OUB136" s="127"/>
      <c r="OUC136" s="127"/>
      <c r="OUD136" s="127"/>
      <c r="OUE136" s="127"/>
      <c r="OUF136" s="127"/>
      <c r="OUG136" s="127"/>
      <c r="OUH136" s="127"/>
      <c r="OUI136" s="127"/>
      <c r="OUJ136" s="127"/>
      <c r="OUK136" s="127"/>
      <c r="OUL136" s="127"/>
      <c r="OUM136" s="127"/>
      <c r="OUN136" s="127"/>
      <c r="OUO136" s="127"/>
      <c r="OUP136" s="127"/>
      <c r="OUQ136" s="127"/>
      <c r="OUR136" s="127"/>
      <c r="OUS136" s="127"/>
      <c r="OUT136" s="127"/>
      <c r="OUU136" s="127"/>
      <c r="OUV136" s="127"/>
      <c r="OUW136" s="127"/>
      <c r="OUX136" s="127"/>
      <c r="OUY136" s="127"/>
      <c r="OUZ136" s="127"/>
      <c r="OVA136" s="127"/>
      <c r="OVB136" s="127"/>
      <c r="OVC136" s="127"/>
      <c r="OVD136" s="127"/>
      <c r="OVE136" s="127"/>
      <c r="OVF136" s="127"/>
      <c r="OVG136" s="127"/>
      <c r="OVH136" s="127"/>
      <c r="OVI136" s="127"/>
      <c r="OVJ136" s="127"/>
      <c r="OVK136" s="127"/>
      <c r="OVL136" s="127"/>
      <c r="OVM136" s="127"/>
      <c r="OVN136" s="127"/>
      <c r="OVO136" s="127"/>
      <c r="OVP136" s="127"/>
      <c r="OVQ136" s="127"/>
      <c r="OVR136" s="127"/>
      <c r="OVS136" s="127"/>
      <c r="OVT136" s="127"/>
      <c r="OVU136" s="127"/>
      <c r="OVV136" s="127"/>
      <c r="OVW136" s="127"/>
      <c r="OVX136" s="127"/>
      <c r="OVY136" s="127"/>
      <c r="OVZ136" s="127"/>
      <c r="OWA136" s="127"/>
      <c r="OWB136" s="127"/>
      <c r="OWC136" s="127"/>
      <c r="OWD136" s="127"/>
      <c r="OWE136" s="127"/>
      <c r="OWF136" s="127"/>
      <c r="OWG136" s="127"/>
      <c r="OWH136" s="127"/>
      <c r="OWI136" s="127"/>
      <c r="OWJ136" s="127"/>
      <c r="OWK136" s="127"/>
      <c r="OWL136" s="127"/>
      <c r="OWM136" s="127"/>
      <c r="OWN136" s="127"/>
      <c r="OWO136" s="127"/>
      <c r="OWP136" s="127"/>
      <c r="OWQ136" s="127"/>
      <c r="OWR136" s="127"/>
      <c r="OWS136" s="127"/>
      <c r="OWT136" s="127"/>
      <c r="OWU136" s="127"/>
      <c r="OWV136" s="127"/>
      <c r="OWW136" s="127"/>
      <c r="OWX136" s="127"/>
      <c r="OWY136" s="127"/>
      <c r="OWZ136" s="127"/>
      <c r="OXA136" s="127"/>
      <c r="OXB136" s="127"/>
      <c r="OXC136" s="127"/>
      <c r="OXD136" s="127"/>
      <c r="OXE136" s="127"/>
      <c r="OXF136" s="127"/>
      <c r="OXG136" s="127"/>
      <c r="OXH136" s="127"/>
      <c r="OXI136" s="127"/>
      <c r="OXJ136" s="127"/>
      <c r="OXK136" s="127"/>
      <c r="OXL136" s="127"/>
      <c r="OXM136" s="127"/>
      <c r="OXN136" s="127"/>
      <c r="OXO136" s="127"/>
      <c r="OXP136" s="127"/>
      <c r="OXQ136" s="127"/>
      <c r="OXR136" s="127"/>
      <c r="OXS136" s="127"/>
      <c r="OXT136" s="127"/>
      <c r="OXU136" s="127"/>
      <c r="OXV136" s="127"/>
      <c r="OXW136" s="127"/>
      <c r="OXX136" s="127"/>
      <c r="OXY136" s="127"/>
      <c r="OXZ136" s="127"/>
      <c r="OYA136" s="127"/>
      <c r="OYB136" s="127"/>
      <c r="OYC136" s="127"/>
      <c r="OYD136" s="127"/>
      <c r="OYE136" s="127"/>
      <c r="OYF136" s="127"/>
      <c r="OYG136" s="127"/>
      <c r="OYH136" s="127"/>
      <c r="OYI136" s="127"/>
      <c r="OYJ136" s="127"/>
      <c r="OYK136" s="127"/>
      <c r="OYL136" s="127"/>
      <c r="OYM136" s="127"/>
      <c r="OYN136" s="127"/>
      <c r="OYO136" s="127"/>
      <c r="OYP136" s="127"/>
      <c r="OYQ136" s="127"/>
      <c r="OYR136" s="127"/>
      <c r="OYS136" s="127"/>
      <c r="OYT136" s="127"/>
      <c r="OYU136" s="127"/>
      <c r="OYV136" s="127"/>
      <c r="OYW136" s="127"/>
      <c r="OYX136" s="127"/>
      <c r="OYY136" s="127"/>
      <c r="OYZ136" s="127"/>
      <c r="OZA136" s="127"/>
      <c r="OZB136" s="127"/>
      <c r="OZC136" s="127"/>
      <c r="OZD136" s="127"/>
      <c r="OZE136" s="127"/>
      <c r="OZF136" s="127"/>
      <c r="OZG136" s="127"/>
      <c r="OZH136" s="127"/>
      <c r="OZI136" s="127"/>
      <c r="OZJ136" s="127"/>
      <c r="OZK136" s="127"/>
      <c r="OZL136" s="127"/>
      <c r="OZM136" s="127"/>
      <c r="OZN136" s="127"/>
      <c r="OZO136" s="127"/>
      <c r="OZP136" s="127"/>
      <c r="OZQ136" s="127"/>
      <c r="OZR136" s="127"/>
      <c r="OZS136" s="127"/>
      <c r="OZT136" s="127"/>
      <c r="OZU136" s="127"/>
      <c r="OZV136" s="127"/>
      <c r="OZW136" s="127"/>
      <c r="OZX136" s="127"/>
      <c r="OZY136" s="127"/>
      <c r="OZZ136" s="127"/>
      <c r="PAA136" s="127"/>
      <c r="PAB136" s="127"/>
      <c r="PAC136" s="127"/>
      <c r="PAD136" s="127"/>
      <c r="PAE136" s="127"/>
      <c r="PAF136" s="127"/>
      <c r="PAG136" s="127"/>
      <c r="PAH136" s="127"/>
      <c r="PAI136" s="127"/>
      <c r="PAJ136" s="127"/>
      <c r="PAK136" s="127"/>
      <c r="PAL136" s="127"/>
      <c r="PAM136" s="127"/>
      <c r="PAN136" s="127"/>
      <c r="PAO136" s="127"/>
      <c r="PAP136" s="127"/>
      <c r="PAQ136" s="127"/>
      <c r="PAR136" s="127"/>
      <c r="PAS136" s="127"/>
      <c r="PAT136" s="127"/>
      <c r="PAU136" s="127"/>
      <c r="PAV136" s="127"/>
      <c r="PAW136" s="127"/>
      <c r="PAX136" s="127"/>
      <c r="PAY136" s="127"/>
      <c r="PAZ136" s="127"/>
      <c r="PBA136" s="127"/>
      <c r="PBB136" s="127"/>
      <c r="PBC136" s="127"/>
      <c r="PBD136" s="127"/>
      <c r="PBE136" s="127"/>
      <c r="PBF136" s="127"/>
      <c r="PBG136" s="127"/>
      <c r="PBH136" s="127"/>
      <c r="PBI136" s="127"/>
      <c r="PBJ136" s="127"/>
      <c r="PBK136" s="127"/>
      <c r="PBL136" s="127"/>
      <c r="PBM136" s="127"/>
      <c r="PBN136" s="127"/>
      <c r="PBO136" s="127"/>
      <c r="PBP136" s="127"/>
      <c r="PBQ136" s="127"/>
      <c r="PBR136" s="127"/>
      <c r="PBS136" s="127"/>
      <c r="PBT136" s="127"/>
      <c r="PBU136" s="127"/>
      <c r="PBV136" s="127"/>
      <c r="PBW136" s="127"/>
      <c r="PBX136" s="127"/>
      <c r="PBY136" s="127"/>
      <c r="PBZ136" s="127"/>
      <c r="PCA136" s="127"/>
      <c r="PCB136" s="127"/>
      <c r="PCC136" s="127"/>
      <c r="PCD136" s="127"/>
      <c r="PCE136" s="127"/>
      <c r="PCF136" s="127"/>
      <c r="PCG136" s="127"/>
      <c r="PCH136" s="127"/>
      <c r="PCI136" s="127"/>
      <c r="PCJ136" s="127"/>
      <c r="PCK136" s="127"/>
      <c r="PCL136" s="127"/>
      <c r="PCM136" s="127"/>
      <c r="PCN136" s="127"/>
      <c r="PCO136" s="127"/>
      <c r="PCP136" s="127"/>
      <c r="PCQ136" s="127"/>
      <c r="PCR136" s="127"/>
      <c r="PCS136" s="127"/>
      <c r="PCT136" s="127"/>
      <c r="PCU136" s="127"/>
      <c r="PCV136" s="127"/>
      <c r="PCW136" s="127"/>
      <c r="PCX136" s="127"/>
      <c r="PCY136" s="127"/>
      <c r="PCZ136" s="127"/>
      <c r="PDA136" s="127"/>
      <c r="PDB136" s="127"/>
      <c r="PDC136" s="127"/>
      <c r="PDD136" s="127"/>
      <c r="PDE136" s="127"/>
      <c r="PDF136" s="127"/>
      <c r="PDG136" s="127"/>
      <c r="PDH136" s="127"/>
      <c r="PDI136" s="127"/>
      <c r="PDJ136" s="127"/>
      <c r="PDK136" s="127"/>
      <c r="PDL136" s="127"/>
      <c r="PDM136" s="127"/>
      <c r="PDN136" s="127"/>
      <c r="PDO136" s="127"/>
      <c r="PDP136" s="127"/>
      <c r="PDQ136" s="127"/>
      <c r="PDR136" s="127"/>
      <c r="PDS136" s="127"/>
      <c r="PDT136" s="127"/>
      <c r="PDU136" s="127"/>
      <c r="PDV136" s="127"/>
      <c r="PDW136" s="127"/>
      <c r="PDX136" s="127"/>
      <c r="PDY136" s="127"/>
      <c r="PDZ136" s="127"/>
      <c r="PEA136" s="127"/>
      <c r="PEB136" s="127"/>
      <c r="PEC136" s="127"/>
      <c r="PED136" s="127"/>
      <c r="PEE136" s="127"/>
      <c r="PEF136" s="127"/>
      <c r="PEG136" s="127"/>
      <c r="PEH136" s="127"/>
      <c r="PEI136" s="127"/>
      <c r="PEJ136" s="127"/>
      <c r="PEK136" s="127"/>
      <c r="PEL136" s="127"/>
      <c r="PEM136" s="127"/>
      <c r="PEN136" s="127"/>
      <c r="PEO136" s="127"/>
      <c r="PEP136" s="127"/>
      <c r="PEQ136" s="127"/>
      <c r="PER136" s="127"/>
      <c r="PES136" s="127"/>
      <c r="PET136" s="127"/>
      <c r="PEU136" s="127"/>
      <c r="PEV136" s="127"/>
      <c r="PEW136" s="127"/>
      <c r="PEX136" s="127"/>
      <c r="PEY136" s="127"/>
      <c r="PEZ136" s="127"/>
      <c r="PFA136" s="127"/>
      <c r="PFB136" s="127"/>
      <c r="PFC136" s="127"/>
      <c r="PFD136" s="127"/>
      <c r="PFE136" s="127"/>
      <c r="PFF136" s="127"/>
      <c r="PFG136" s="127"/>
      <c r="PFH136" s="127"/>
      <c r="PFI136" s="127"/>
      <c r="PFJ136" s="127"/>
      <c r="PFK136" s="127"/>
      <c r="PFL136" s="127"/>
      <c r="PFM136" s="127"/>
      <c r="PFN136" s="127"/>
      <c r="PFO136" s="127"/>
      <c r="PFP136" s="127"/>
      <c r="PFQ136" s="127"/>
      <c r="PFR136" s="127"/>
      <c r="PFS136" s="127"/>
      <c r="PFT136" s="127"/>
      <c r="PFU136" s="127"/>
      <c r="PFV136" s="127"/>
      <c r="PFW136" s="127"/>
      <c r="PFX136" s="127"/>
      <c r="PFY136" s="127"/>
      <c r="PFZ136" s="127"/>
      <c r="PGA136" s="127"/>
      <c r="PGB136" s="127"/>
      <c r="PGC136" s="127"/>
      <c r="PGD136" s="127"/>
      <c r="PGE136" s="127"/>
      <c r="PGF136" s="127"/>
      <c r="PGG136" s="127"/>
      <c r="PGH136" s="127"/>
      <c r="PGI136" s="127"/>
      <c r="PGJ136" s="127"/>
      <c r="PGK136" s="127"/>
      <c r="PGL136" s="127"/>
      <c r="PGM136" s="127"/>
      <c r="PGN136" s="127"/>
      <c r="PGO136" s="127"/>
      <c r="PGP136" s="127"/>
      <c r="PGQ136" s="127"/>
      <c r="PGR136" s="127"/>
      <c r="PGS136" s="127"/>
      <c r="PGT136" s="127"/>
      <c r="PGU136" s="127"/>
      <c r="PGV136" s="127"/>
      <c r="PGW136" s="127"/>
      <c r="PGX136" s="127"/>
      <c r="PGY136" s="127"/>
      <c r="PGZ136" s="127"/>
      <c r="PHA136" s="127"/>
      <c r="PHB136" s="127"/>
      <c r="PHC136" s="127"/>
      <c r="PHD136" s="127"/>
      <c r="PHE136" s="127"/>
      <c r="PHF136" s="127"/>
      <c r="PHG136" s="127"/>
      <c r="PHH136" s="127"/>
      <c r="PHI136" s="127"/>
      <c r="PHJ136" s="127"/>
      <c r="PHK136" s="127"/>
      <c r="PHL136" s="127"/>
      <c r="PHM136" s="127"/>
      <c r="PHN136" s="127"/>
      <c r="PHO136" s="127"/>
      <c r="PHP136" s="127"/>
      <c r="PHQ136" s="127"/>
      <c r="PHR136" s="127"/>
      <c r="PHS136" s="127"/>
      <c r="PHT136" s="127"/>
      <c r="PHU136" s="127"/>
      <c r="PHV136" s="127"/>
      <c r="PHW136" s="127"/>
      <c r="PHX136" s="127"/>
      <c r="PHY136" s="127"/>
      <c r="PHZ136" s="127"/>
      <c r="PIA136" s="127"/>
      <c r="PIB136" s="127"/>
      <c r="PIC136" s="127"/>
      <c r="PID136" s="127"/>
      <c r="PIE136" s="127"/>
      <c r="PIF136" s="127"/>
      <c r="PIG136" s="127"/>
      <c r="PIH136" s="127"/>
      <c r="PII136" s="127"/>
      <c r="PIJ136" s="127"/>
      <c r="PIK136" s="127"/>
      <c r="PIL136" s="127"/>
      <c r="PIM136" s="127"/>
      <c r="PIN136" s="127"/>
      <c r="PIO136" s="127"/>
      <c r="PIP136" s="127"/>
      <c r="PIQ136" s="127"/>
      <c r="PIR136" s="127"/>
      <c r="PIS136" s="127"/>
      <c r="PIT136" s="127"/>
      <c r="PIU136" s="127"/>
      <c r="PIV136" s="127"/>
      <c r="PIW136" s="127"/>
      <c r="PIX136" s="127"/>
      <c r="PIY136" s="127"/>
      <c r="PIZ136" s="127"/>
      <c r="PJA136" s="127"/>
      <c r="PJB136" s="127"/>
      <c r="PJC136" s="127"/>
      <c r="PJD136" s="127"/>
      <c r="PJE136" s="127"/>
      <c r="PJF136" s="127"/>
      <c r="PJG136" s="127"/>
      <c r="PJH136" s="127"/>
      <c r="PJI136" s="127"/>
      <c r="PJJ136" s="127"/>
      <c r="PJK136" s="127"/>
      <c r="PJL136" s="127"/>
      <c r="PJM136" s="127"/>
      <c r="PJN136" s="127"/>
      <c r="PJO136" s="127"/>
      <c r="PJP136" s="127"/>
      <c r="PJQ136" s="127"/>
      <c r="PJR136" s="127"/>
      <c r="PJS136" s="127"/>
      <c r="PJT136" s="127"/>
      <c r="PJU136" s="127"/>
      <c r="PJV136" s="127"/>
      <c r="PJW136" s="127"/>
      <c r="PJX136" s="127"/>
      <c r="PJY136" s="127"/>
      <c r="PJZ136" s="127"/>
      <c r="PKA136" s="127"/>
      <c r="PKB136" s="127"/>
      <c r="PKC136" s="127"/>
      <c r="PKD136" s="127"/>
      <c r="PKE136" s="127"/>
      <c r="PKF136" s="127"/>
      <c r="PKG136" s="127"/>
      <c r="PKH136" s="127"/>
      <c r="PKI136" s="127"/>
      <c r="PKJ136" s="127"/>
      <c r="PKK136" s="127"/>
      <c r="PKL136" s="127"/>
      <c r="PKM136" s="127"/>
      <c r="PKN136" s="127"/>
      <c r="PKO136" s="127"/>
      <c r="PKP136" s="127"/>
      <c r="PKQ136" s="127"/>
      <c r="PKR136" s="127"/>
      <c r="PKS136" s="127"/>
      <c r="PKT136" s="127"/>
      <c r="PKU136" s="127"/>
      <c r="PKV136" s="127"/>
      <c r="PKW136" s="127"/>
      <c r="PKX136" s="127"/>
      <c r="PKY136" s="127"/>
      <c r="PKZ136" s="127"/>
      <c r="PLA136" s="127"/>
      <c r="PLB136" s="127"/>
      <c r="PLC136" s="127"/>
      <c r="PLD136" s="127"/>
      <c r="PLE136" s="127"/>
      <c r="PLF136" s="127"/>
      <c r="PLG136" s="127"/>
      <c r="PLH136" s="127"/>
      <c r="PLI136" s="127"/>
      <c r="PLJ136" s="127"/>
      <c r="PLK136" s="127"/>
      <c r="PLL136" s="127"/>
      <c r="PLM136" s="127"/>
      <c r="PLN136" s="127"/>
      <c r="PLO136" s="127"/>
      <c r="PLP136" s="127"/>
      <c r="PLQ136" s="127"/>
      <c r="PLR136" s="127"/>
      <c r="PLS136" s="127"/>
      <c r="PLT136" s="127"/>
      <c r="PLU136" s="127"/>
      <c r="PLV136" s="127"/>
      <c r="PLW136" s="127"/>
      <c r="PLX136" s="127"/>
      <c r="PLY136" s="127"/>
      <c r="PLZ136" s="127"/>
      <c r="PMA136" s="127"/>
      <c r="PMB136" s="127"/>
      <c r="PMC136" s="127"/>
      <c r="PMD136" s="127"/>
      <c r="PME136" s="127"/>
      <c r="PMF136" s="127"/>
      <c r="PMG136" s="127"/>
      <c r="PMH136" s="127"/>
      <c r="PMI136" s="127"/>
      <c r="PMJ136" s="127"/>
      <c r="PMK136" s="127"/>
      <c r="PML136" s="127"/>
      <c r="PMM136" s="127"/>
      <c r="PMN136" s="127"/>
      <c r="PMO136" s="127"/>
      <c r="PMP136" s="127"/>
      <c r="PMQ136" s="127"/>
      <c r="PMR136" s="127"/>
      <c r="PMS136" s="127"/>
      <c r="PMT136" s="127"/>
      <c r="PMU136" s="127"/>
      <c r="PMV136" s="127"/>
      <c r="PMW136" s="127"/>
      <c r="PMX136" s="127"/>
      <c r="PMY136" s="127"/>
      <c r="PMZ136" s="127"/>
      <c r="PNA136" s="127"/>
      <c r="PNB136" s="127"/>
      <c r="PNC136" s="127"/>
      <c r="PND136" s="127"/>
      <c r="PNE136" s="127"/>
      <c r="PNF136" s="127"/>
      <c r="PNG136" s="127"/>
      <c r="PNH136" s="127"/>
      <c r="PNI136" s="127"/>
      <c r="PNJ136" s="127"/>
      <c r="PNK136" s="127"/>
      <c r="PNL136" s="127"/>
      <c r="PNM136" s="127"/>
      <c r="PNN136" s="127"/>
      <c r="PNO136" s="127"/>
      <c r="PNP136" s="127"/>
      <c r="PNQ136" s="127"/>
      <c r="PNR136" s="127"/>
      <c r="PNS136" s="127"/>
      <c r="PNT136" s="127"/>
      <c r="PNU136" s="127"/>
      <c r="PNV136" s="127"/>
      <c r="PNW136" s="127"/>
      <c r="PNX136" s="127"/>
      <c r="PNY136" s="127"/>
      <c r="PNZ136" s="127"/>
      <c r="POA136" s="127"/>
      <c r="POB136" s="127"/>
      <c r="POC136" s="127"/>
      <c r="POD136" s="127"/>
      <c r="POE136" s="127"/>
      <c r="POF136" s="127"/>
      <c r="POG136" s="127"/>
      <c r="POH136" s="127"/>
      <c r="POI136" s="127"/>
      <c r="POJ136" s="127"/>
      <c r="POK136" s="127"/>
      <c r="POL136" s="127"/>
      <c r="POM136" s="127"/>
      <c r="PON136" s="127"/>
      <c r="POO136" s="127"/>
      <c r="POP136" s="127"/>
      <c r="POQ136" s="127"/>
      <c r="POR136" s="127"/>
      <c r="POS136" s="127"/>
      <c r="POT136" s="127"/>
      <c r="POU136" s="127"/>
      <c r="POV136" s="127"/>
      <c r="POW136" s="127"/>
      <c r="POX136" s="127"/>
      <c r="POY136" s="127"/>
      <c r="POZ136" s="127"/>
      <c r="PPA136" s="127"/>
      <c r="PPB136" s="127"/>
      <c r="PPC136" s="127"/>
      <c r="PPD136" s="127"/>
      <c r="PPE136" s="127"/>
      <c r="PPF136" s="127"/>
      <c r="PPG136" s="127"/>
      <c r="PPH136" s="127"/>
      <c r="PPI136" s="127"/>
      <c r="PPJ136" s="127"/>
      <c r="PPK136" s="127"/>
      <c r="PPL136" s="127"/>
      <c r="PPM136" s="127"/>
      <c r="PPN136" s="127"/>
      <c r="PPO136" s="127"/>
      <c r="PPP136" s="127"/>
      <c r="PPQ136" s="127"/>
      <c r="PPR136" s="127"/>
      <c r="PPS136" s="127"/>
      <c r="PPT136" s="127"/>
      <c r="PPU136" s="127"/>
      <c r="PPV136" s="127"/>
      <c r="PPW136" s="127"/>
      <c r="PPX136" s="127"/>
      <c r="PPY136" s="127"/>
      <c r="PPZ136" s="127"/>
      <c r="PQA136" s="127"/>
      <c r="PQB136" s="127"/>
      <c r="PQC136" s="127"/>
      <c r="PQD136" s="127"/>
      <c r="PQE136" s="127"/>
      <c r="PQF136" s="127"/>
      <c r="PQG136" s="127"/>
      <c r="PQH136" s="127"/>
      <c r="PQI136" s="127"/>
      <c r="PQJ136" s="127"/>
      <c r="PQK136" s="127"/>
      <c r="PQL136" s="127"/>
      <c r="PQM136" s="127"/>
      <c r="PQN136" s="127"/>
      <c r="PQO136" s="127"/>
      <c r="PQP136" s="127"/>
      <c r="PQQ136" s="127"/>
      <c r="PQR136" s="127"/>
      <c r="PQS136" s="127"/>
      <c r="PQT136" s="127"/>
      <c r="PQU136" s="127"/>
      <c r="PQV136" s="127"/>
      <c r="PQW136" s="127"/>
      <c r="PQX136" s="127"/>
      <c r="PQY136" s="127"/>
      <c r="PQZ136" s="127"/>
      <c r="PRA136" s="127"/>
      <c r="PRB136" s="127"/>
      <c r="PRC136" s="127"/>
      <c r="PRD136" s="127"/>
      <c r="PRE136" s="127"/>
      <c r="PRF136" s="127"/>
      <c r="PRG136" s="127"/>
      <c r="PRH136" s="127"/>
      <c r="PRI136" s="127"/>
      <c r="PRJ136" s="127"/>
      <c r="PRK136" s="127"/>
      <c r="PRL136" s="127"/>
      <c r="PRM136" s="127"/>
      <c r="PRN136" s="127"/>
      <c r="PRO136" s="127"/>
      <c r="PRP136" s="127"/>
      <c r="PRQ136" s="127"/>
      <c r="PRR136" s="127"/>
      <c r="PRS136" s="127"/>
      <c r="PRT136" s="127"/>
      <c r="PRU136" s="127"/>
      <c r="PRV136" s="127"/>
      <c r="PRW136" s="127"/>
      <c r="PRX136" s="127"/>
      <c r="PRY136" s="127"/>
      <c r="PRZ136" s="127"/>
      <c r="PSA136" s="127"/>
      <c r="PSB136" s="127"/>
      <c r="PSC136" s="127"/>
      <c r="PSD136" s="127"/>
      <c r="PSE136" s="127"/>
      <c r="PSF136" s="127"/>
      <c r="PSG136" s="127"/>
      <c r="PSH136" s="127"/>
      <c r="PSI136" s="127"/>
      <c r="PSJ136" s="127"/>
      <c r="PSK136" s="127"/>
      <c r="PSL136" s="127"/>
      <c r="PSM136" s="127"/>
      <c r="PSN136" s="127"/>
      <c r="PSO136" s="127"/>
      <c r="PSP136" s="127"/>
      <c r="PSQ136" s="127"/>
      <c r="PSR136" s="127"/>
      <c r="PSS136" s="127"/>
      <c r="PST136" s="127"/>
      <c r="PSU136" s="127"/>
      <c r="PSV136" s="127"/>
      <c r="PSW136" s="127"/>
      <c r="PSX136" s="127"/>
      <c r="PSY136" s="127"/>
      <c r="PSZ136" s="127"/>
      <c r="PTA136" s="127"/>
      <c r="PTB136" s="127"/>
      <c r="PTC136" s="127"/>
      <c r="PTD136" s="127"/>
      <c r="PTE136" s="127"/>
      <c r="PTF136" s="127"/>
      <c r="PTG136" s="127"/>
      <c r="PTH136" s="127"/>
      <c r="PTI136" s="127"/>
      <c r="PTJ136" s="127"/>
      <c r="PTK136" s="127"/>
      <c r="PTL136" s="127"/>
      <c r="PTM136" s="127"/>
      <c r="PTN136" s="127"/>
      <c r="PTO136" s="127"/>
      <c r="PTP136" s="127"/>
      <c r="PTQ136" s="127"/>
      <c r="PTR136" s="127"/>
      <c r="PTS136" s="127"/>
      <c r="PTT136" s="127"/>
      <c r="PTU136" s="127"/>
      <c r="PTV136" s="127"/>
      <c r="PTW136" s="127"/>
      <c r="PTX136" s="127"/>
      <c r="PTY136" s="127"/>
      <c r="PTZ136" s="127"/>
      <c r="PUA136" s="127"/>
      <c r="PUB136" s="127"/>
      <c r="PUC136" s="127"/>
      <c r="PUD136" s="127"/>
      <c r="PUE136" s="127"/>
      <c r="PUF136" s="127"/>
      <c r="PUG136" s="127"/>
      <c r="PUH136" s="127"/>
      <c r="PUI136" s="127"/>
      <c r="PUJ136" s="127"/>
      <c r="PUK136" s="127"/>
      <c r="PUL136" s="127"/>
      <c r="PUM136" s="127"/>
      <c r="PUN136" s="127"/>
      <c r="PUO136" s="127"/>
      <c r="PUP136" s="127"/>
      <c r="PUQ136" s="127"/>
      <c r="PUR136" s="127"/>
      <c r="PUS136" s="127"/>
      <c r="PUT136" s="127"/>
      <c r="PUU136" s="127"/>
      <c r="PUV136" s="127"/>
      <c r="PUW136" s="127"/>
      <c r="PUX136" s="127"/>
      <c r="PUY136" s="127"/>
      <c r="PUZ136" s="127"/>
      <c r="PVA136" s="127"/>
      <c r="PVB136" s="127"/>
      <c r="PVC136" s="127"/>
      <c r="PVD136" s="127"/>
      <c r="PVE136" s="127"/>
      <c r="PVF136" s="127"/>
      <c r="PVG136" s="127"/>
      <c r="PVH136" s="127"/>
      <c r="PVI136" s="127"/>
      <c r="PVJ136" s="127"/>
      <c r="PVK136" s="127"/>
      <c r="PVL136" s="127"/>
      <c r="PVM136" s="127"/>
      <c r="PVN136" s="127"/>
      <c r="PVO136" s="127"/>
      <c r="PVP136" s="127"/>
      <c r="PVQ136" s="127"/>
      <c r="PVR136" s="127"/>
      <c r="PVS136" s="127"/>
      <c r="PVT136" s="127"/>
      <c r="PVU136" s="127"/>
      <c r="PVV136" s="127"/>
      <c r="PVW136" s="127"/>
      <c r="PVX136" s="127"/>
      <c r="PVY136" s="127"/>
      <c r="PVZ136" s="127"/>
      <c r="PWA136" s="127"/>
      <c r="PWB136" s="127"/>
      <c r="PWC136" s="127"/>
      <c r="PWD136" s="127"/>
      <c r="PWE136" s="127"/>
      <c r="PWF136" s="127"/>
      <c r="PWG136" s="127"/>
      <c r="PWH136" s="127"/>
      <c r="PWI136" s="127"/>
      <c r="PWJ136" s="127"/>
      <c r="PWK136" s="127"/>
      <c r="PWL136" s="127"/>
      <c r="PWM136" s="127"/>
      <c r="PWN136" s="127"/>
      <c r="PWO136" s="127"/>
      <c r="PWP136" s="127"/>
      <c r="PWQ136" s="127"/>
      <c r="PWR136" s="127"/>
      <c r="PWS136" s="127"/>
      <c r="PWT136" s="127"/>
      <c r="PWU136" s="127"/>
      <c r="PWV136" s="127"/>
      <c r="PWW136" s="127"/>
      <c r="PWX136" s="127"/>
      <c r="PWY136" s="127"/>
      <c r="PWZ136" s="127"/>
      <c r="PXA136" s="127"/>
      <c r="PXB136" s="127"/>
      <c r="PXC136" s="127"/>
      <c r="PXD136" s="127"/>
      <c r="PXE136" s="127"/>
      <c r="PXF136" s="127"/>
      <c r="PXG136" s="127"/>
      <c r="PXH136" s="127"/>
      <c r="PXI136" s="127"/>
      <c r="PXJ136" s="127"/>
      <c r="PXK136" s="127"/>
      <c r="PXL136" s="127"/>
      <c r="PXM136" s="127"/>
      <c r="PXN136" s="127"/>
      <c r="PXO136" s="127"/>
      <c r="PXP136" s="127"/>
      <c r="PXQ136" s="127"/>
      <c r="PXR136" s="127"/>
      <c r="PXS136" s="127"/>
      <c r="PXT136" s="127"/>
      <c r="PXU136" s="127"/>
      <c r="PXV136" s="127"/>
      <c r="PXW136" s="127"/>
      <c r="PXX136" s="127"/>
      <c r="PXY136" s="127"/>
      <c r="PXZ136" s="127"/>
      <c r="PYA136" s="127"/>
      <c r="PYB136" s="127"/>
      <c r="PYC136" s="127"/>
      <c r="PYD136" s="127"/>
      <c r="PYE136" s="127"/>
      <c r="PYF136" s="127"/>
      <c r="PYG136" s="127"/>
      <c r="PYH136" s="127"/>
      <c r="PYI136" s="127"/>
      <c r="PYJ136" s="127"/>
      <c r="PYK136" s="127"/>
      <c r="PYL136" s="127"/>
      <c r="PYM136" s="127"/>
      <c r="PYN136" s="127"/>
      <c r="PYO136" s="127"/>
      <c r="PYP136" s="127"/>
      <c r="PYQ136" s="127"/>
      <c r="PYR136" s="127"/>
      <c r="PYS136" s="127"/>
      <c r="PYT136" s="127"/>
      <c r="PYU136" s="127"/>
      <c r="PYV136" s="127"/>
      <c r="PYW136" s="127"/>
      <c r="PYX136" s="127"/>
      <c r="PYY136" s="127"/>
      <c r="PYZ136" s="127"/>
      <c r="PZA136" s="127"/>
      <c r="PZB136" s="127"/>
      <c r="PZC136" s="127"/>
      <c r="PZD136" s="127"/>
      <c r="PZE136" s="127"/>
      <c r="PZF136" s="127"/>
      <c r="PZG136" s="127"/>
      <c r="PZH136" s="127"/>
      <c r="PZI136" s="127"/>
      <c r="PZJ136" s="127"/>
      <c r="PZK136" s="127"/>
      <c r="PZL136" s="127"/>
      <c r="PZM136" s="127"/>
      <c r="PZN136" s="127"/>
      <c r="PZO136" s="127"/>
      <c r="PZP136" s="127"/>
      <c r="PZQ136" s="127"/>
      <c r="PZR136" s="127"/>
      <c r="PZS136" s="127"/>
      <c r="PZT136" s="127"/>
      <c r="PZU136" s="127"/>
      <c r="PZV136" s="127"/>
      <c r="PZW136" s="127"/>
      <c r="PZX136" s="127"/>
      <c r="PZY136" s="127"/>
      <c r="PZZ136" s="127"/>
      <c r="QAA136" s="127"/>
      <c r="QAB136" s="127"/>
      <c r="QAC136" s="127"/>
      <c r="QAD136" s="127"/>
      <c r="QAE136" s="127"/>
      <c r="QAF136" s="127"/>
      <c r="QAG136" s="127"/>
      <c r="QAH136" s="127"/>
      <c r="QAI136" s="127"/>
      <c r="QAJ136" s="127"/>
      <c r="QAK136" s="127"/>
      <c r="QAL136" s="127"/>
      <c r="QAM136" s="127"/>
      <c r="QAN136" s="127"/>
      <c r="QAO136" s="127"/>
      <c r="QAP136" s="127"/>
      <c r="QAQ136" s="127"/>
      <c r="QAR136" s="127"/>
      <c r="QAS136" s="127"/>
      <c r="QAT136" s="127"/>
      <c r="QAU136" s="127"/>
      <c r="QAV136" s="127"/>
      <c r="QAW136" s="127"/>
      <c r="QAX136" s="127"/>
      <c r="QAY136" s="127"/>
      <c r="QAZ136" s="127"/>
      <c r="QBA136" s="127"/>
      <c r="QBB136" s="127"/>
      <c r="QBC136" s="127"/>
      <c r="QBD136" s="127"/>
      <c r="QBE136" s="127"/>
      <c r="QBF136" s="127"/>
      <c r="QBG136" s="127"/>
      <c r="QBH136" s="127"/>
      <c r="QBI136" s="127"/>
      <c r="QBJ136" s="127"/>
      <c r="QBK136" s="127"/>
      <c r="QBL136" s="127"/>
      <c r="QBM136" s="127"/>
      <c r="QBN136" s="127"/>
      <c r="QBO136" s="127"/>
      <c r="QBP136" s="127"/>
      <c r="QBQ136" s="127"/>
      <c r="QBR136" s="127"/>
      <c r="QBS136" s="127"/>
      <c r="QBT136" s="127"/>
      <c r="QBU136" s="127"/>
      <c r="QBV136" s="127"/>
      <c r="QBW136" s="127"/>
      <c r="QBX136" s="127"/>
      <c r="QBY136" s="127"/>
      <c r="QBZ136" s="127"/>
      <c r="QCA136" s="127"/>
      <c r="QCB136" s="127"/>
      <c r="QCC136" s="127"/>
      <c r="QCD136" s="127"/>
      <c r="QCE136" s="127"/>
      <c r="QCF136" s="127"/>
      <c r="QCG136" s="127"/>
      <c r="QCH136" s="127"/>
      <c r="QCI136" s="127"/>
      <c r="QCJ136" s="127"/>
      <c r="QCK136" s="127"/>
      <c r="QCL136" s="127"/>
      <c r="QCM136" s="127"/>
      <c r="QCN136" s="127"/>
      <c r="QCO136" s="127"/>
      <c r="QCP136" s="127"/>
      <c r="QCQ136" s="127"/>
      <c r="QCR136" s="127"/>
      <c r="QCS136" s="127"/>
      <c r="QCT136" s="127"/>
      <c r="QCU136" s="127"/>
      <c r="QCV136" s="127"/>
      <c r="QCW136" s="127"/>
      <c r="QCX136" s="127"/>
      <c r="QCY136" s="127"/>
      <c r="QCZ136" s="127"/>
      <c r="QDA136" s="127"/>
      <c r="QDB136" s="127"/>
      <c r="QDC136" s="127"/>
      <c r="QDD136" s="127"/>
      <c r="QDE136" s="127"/>
      <c r="QDF136" s="127"/>
      <c r="QDG136" s="127"/>
      <c r="QDH136" s="127"/>
      <c r="QDI136" s="127"/>
      <c r="QDJ136" s="127"/>
      <c r="QDK136" s="127"/>
      <c r="QDL136" s="127"/>
      <c r="QDM136" s="127"/>
      <c r="QDN136" s="127"/>
      <c r="QDO136" s="127"/>
      <c r="QDP136" s="127"/>
      <c r="QDQ136" s="127"/>
      <c r="QDR136" s="127"/>
      <c r="QDS136" s="127"/>
      <c r="QDT136" s="127"/>
      <c r="QDU136" s="127"/>
      <c r="QDV136" s="127"/>
      <c r="QDW136" s="127"/>
      <c r="QDX136" s="127"/>
      <c r="QDY136" s="127"/>
      <c r="QDZ136" s="127"/>
      <c r="QEA136" s="127"/>
      <c r="QEB136" s="127"/>
      <c r="QEC136" s="127"/>
      <c r="QED136" s="127"/>
      <c r="QEE136" s="127"/>
      <c r="QEF136" s="127"/>
      <c r="QEG136" s="127"/>
      <c r="QEH136" s="127"/>
      <c r="QEI136" s="127"/>
      <c r="QEJ136" s="127"/>
      <c r="QEK136" s="127"/>
      <c r="QEL136" s="127"/>
      <c r="QEM136" s="127"/>
      <c r="QEN136" s="127"/>
      <c r="QEO136" s="127"/>
      <c r="QEP136" s="127"/>
      <c r="QEQ136" s="127"/>
      <c r="QER136" s="127"/>
      <c r="QES136" s="127"/>
      <c r="QET136" s="127"/>
      <c r="QEU136" s="127"/>
      <c r="QEV136" s="127"/>
      <c r="QEW136" s="127"/>
      <c r="QEX136" s="127"/>
      <c r="QEY136" s="127"/>
      <c r="QEZ136" s="127"/>
      <c r="QFA136" s="127"/>
      <c r="QFB136" s="127"/>
      <c r="QFC136" s="127"/>
      <c r="QFD136" s="127"/>
      <c r="QFE136" s="127"/>
      <c r="QFF136" s="127"/>
      <c r="QFG136" s="127"/>
      <c r="QFH136" s="127"/>
      <c r="QFI136" s="127"/>
      <c r="QFJ136" s="127"/>
      <c r="QFK136" s="127"/>
      <c r="QFL136" s="127"/>
      <c r="QFM136" s="127"/>
      <c r="QFN136" s="127"/>
      <c r="QFO136" s="127"/>
      <c r="QFP136" s="127"/>
      <c r="QFQ136" s="127"/>
      <c r="QFR136" s="127"/>
      <c r="QFS136" s="127"/>
      <c r="QFT136" s="127"/>
      <c r="QFU136" s="127"/>
      <c r="QFV136" s="127"/>
      <c r="QFW136" s="127"/>
      <c r="QFX136" s="127"/>
      <c r="QFY136" s="127"/>
      <c r="QFZ136" s="127"/>
      <c r="QGA136" s="127"/>
      <c r="QGB136" s="127"/>
      <c r="QGC136" s="127"/>
      <c r="QGD136" s="127"/>
      <c r="QGE136" s="127"/>
      <c r="QGF136" s="127"/>
      <c r="QGG136" s="127"/>
      <c r="QGH136" s="127"/>
      <c r="QGI136" s="127"/>
      <c r="QGJ136" s="127"/>
      <c r="QGK136" s="127"/>
      <c r="QGL136" s="127"/>
      <c r="QGM136" s="127"/>
      <c r="QGN136" s="127"/>
      <c r="QGO136" s="127"/>
      <c r="QGP136" s="127"/>
      <c r="QGQ136" s="127"/>
      <c r="QGR136" s="127"/>
      <c r="QGS136" s="127"/>
      <c r="QGT136" s="127"/>
      <c r="QGU136" s="127"/>
      <c r="QGV136" s="127"/>
      <c r="QGW136" s="127"/>
      <c r="QGX136" s="127"/>
      <c r="QGY136" s="127"/>
      <c r="QGZ136" s="127"/>
      <c r="QHA136" s="127"/>
      <c r="QHB136" s="127"/>
      <c r="QHC136" s="127"/>
      <c r="QHD136" s="127"/>
      <c r="QHE136" s="127"/>
      <c r="QHF136" s="127"/>
      <c r="QHG136" s="127"/>
      <c r="QHH136" s="127"/>
      <c r="QHI136" s="127"/>
      <c r="QHJ136" s="127"/>
      <c r="QHK136" s="127"/>
      <c r="QHL136" s="127"/>
      <c r="QHM136" s="127"/>
      <c r="QHN136" s="127"/>
      <c r="QHO136" s="127"/>
      <c r="QHP136" s="127"/>
      <c r="QHQ136" s="127"/>
      <c r="QHR136" s="127"/>
      <c r="QHS136" s="127"/>
      <c r="QHT136" s="127"/>
      <c r="QHU136" s="127"/>
      <c r="QHV136" s="127"/>
      <c r="QHW136" s="127"/>
      <c r="QHX136" s="127"/>
      <c r="QHY136" s="127"/>
      <c r="QHZ136" s="127"/>
      <c r="QIA136" s="127"/>
      <c r="QIB136" s="127"/>
      <c r="QIC136" s="127"/>
      <c r="QID136" s="127"/>
      <c r="QIE136" s="127"/>
      <c r="QIF136" s="127"/>
      <c r="QIG136" s="127"/>
      <c r="QIH136" s="127"/>
      <c r="QII136" s="127"/>
      <c r="QIJ136" s="127"/>
      <c r="QIK136" s="127"/>
      <c r="QIL136" s="127"/>
      <c r="QIM136" s="127"/>
      <c r="QIN136" s="127"/>
      <c r="QIO136" s="127"/>
      <c r="QIP136" s="127"/>
      <c r="QIQ136" s="127"/>
      <c r="QIR136" s="127"/>
      <c r="QIS136" s="127"/>
      <c r="QIT136" s="127"/>
      <c r="QIU136" s="127"/>
      <c r="QIV136" s="127"/>
      <c r="QIW136" s="127"/>
      <c r="QIX136" s="127"/>
      <c r="QIY136" s="127"/>
      <c r="QIZ136" s="127"/>
      <c r="QJA136" s="127"/>
      <c r="QJB136" s="127"/>
      <c r="QJC136" s="127"/>
      <c r="QJD136" s="127"/>
      <c r="QJE136" s="127"/>
      <c r="QJF136" s="127"/>
      <c r="QJG136" s="127"/>
      <c r="QJH136" s="127"/>
      <c r="QJI136" s="127"/>
      <c r="QJJ136" s="127"/>
      <c r="QJK136" s="127"/>
      <c r="QJL136" s="127"/>
      <c r="QJM136" s="127"/>
      <c r="QJN136" s="127"/>
      <c r="QJO136" s="127"/>
      <c r="QJP136" s="127"/>
      <c r="QJQ136" s="127"/>
      <c r="QJR136" s="127"/>
      <c r="QJS136" s="127"/>
      <c r="QJT136" s="127"/>
      <c r="QJU136" s="127"/>
      <c r="QJV136" s="127"/>
      <c r="QJW136" s="127"/>
      <c r="QJX136" s="127"/>
      <c r="QJY136" s="127"/>
      <c r="QJZ136" s="127"/>
      <c r="QKA136" s="127"/>
      <c r="QKB136" s="127"/>
      <c r="QKC136" s="127"/>
      <c r="QKD136" s="127"/>
      <c r="QKE136" s="127"/>
      <c r="QKF136" s="127"/>
      <c r="QKG136" s="127"/>
      <c r="QKH136" s="127"/>
      <c r="QKI136" s="127"/>
      <c r="QKJ136" s="127"/>
      <c r="QKK136" s="127"/>
      <c r="QKL136" s="127"/>
      <c r="QKM136" s="127"/>
      <c r="QKN136" s="127"/>
      <c r="QKO136" s="127"/>
      <c r="QKP136" s="127"/>
      <c r="QKQ136" s="127"/>
      <c r="QKR136" s="127"/>
      <c r="QKS136" s="127"/>
      <c r="QKT136" s="127"/>
      <c r="QKU136" s="127"/>
      <c r="QKV136" s="127"/>
      <c r="QKW136" s="127"/>
      <c r="QKX136" s="127"/>
      <c r="QKY136" s="127"/>
      <c r="QKZ136" s="127"/>
      <c r="QLA136" s="127"/>
      <c r="QLB136" s="127"/>
      <c r="QLC136" s="127"/>
      <c r="QLD136" s="127"/>
      <c r="QLE136" s="127"/>
      <c r="QLF136" s="127"/>
      <c r="QLG136" s="127"/>
      <c r="QLH136" s="127"/>
      <c r="QLI136" s="127"/>
      <c r="QLJ136" s="127"/>
      <c r="QLK136" s="127"/>
      <c r="QLL136" s="127"/>
      <c r="QLM136" s="127"/>
      <c r="QLN136" s="127"/>
      <c r="QLO136" s="127"/>
      <c r="QLP136" s="127"/>
      <c r="QLQ136" s="127"/>
      <c r="QLR136" s="127"/>
      <c r="QLS136" s="127"/>
      <c r="QLT136" s="127"/>
      <c r="QLU136" s="127"/>
      <c r="QLV136" s="127"/>
      <c r="QLW136" s="127"/>
      <c r="QLX136" s="127"/>
      <c r="QLY136" s="127"/>
      <c r="QLZ136" s="127"/>
      <c r="QMA136" s="127"/>
      <c r="QMB136" s="127"/>
      <c r="QMC136" s="127"/>
      <c r="QMD136" s="127"/>
      <c r="QME136" s="127"/>
      <c r="QMF136" s="127"/>
      <c r="QMG136" s="127"/>
      <c r="QMH136" s="127"/>
      <c r="QMI136" s="127"/>
      <c r="QMJ136" s="127"/>
      <c r="QMK136" s="127"/>
      <c r="QML136" s="127"/>
      <c r="QMM136" s="127"/>
      <c r="QMN136" s="127"/>
      <c r="QMO136" s="127"/>
      <c r="QMP136" s="127"/>
      <c r="QMQ136" s="127"/>
      <c r="QMR136" s="127"/>
      <c r="QMS136" s="127"/>
      <c r="QMT136" s="127"/>
      <c r="QMU136" s="127"/>
      <c r="QMV136" s="127"/>
      <c r="QMW136" s="127"/>
      <c r="QMX136" s="127"/>
      <c r="QMY136" s="127"/>
      <c r="QMZ136" s="127"/>
      <c r="QNA136" s="127"/>
      <c r="QNB136" s="127"/>
      <c r="QNC136" s="127"/>
      <c r="QND136" s="127"/>
      <c r="QNE136" s="127"/>
      <c r="QNF136" s="127"/>
      <c r="QNG136" s="127"/>
      <c r="QNH136" s="127"/>
      <c r="QNI136" s="127"/>
      <c r="QNJ136" s="127"/>
      <c r="QNK136" s="127"/>
      <c r="QNL136" s="127"/>
      <c r="QNM136" s="127"/>
      <c r="QNN136" s="127"/>
      <c r="QNO136" s="127"/>
      <c r="QNP136" s="127"/>
      <c r="QNQ136" s="127"/>
      <c r="QNR136" s="127"/>
      <c r="QNS136" s="127"/>
      <c r="QNT136" s="127"/>
      <c r="QNU136" s="127"/>
      <c r="QNV136" s="127"/>
      <c r="QNW136" s="127"/>
      <c r="QNX136" s="127"/>
      <c r="QNY136" s="127"/>
      <c r="QNZ136" s="127"/>
      <c r="QOA136" s="127"/>
      <c r="QOB136" s="127"/>
      <c r="QOC136" s="127"/>
      <c r="QOD136" s="127"/>
      <c r="QOE136" s="127"/>
      <c r="QOF136" s="127"/>
      <c r="QOG136" s="127"/>
      <c r="QOH136" s="127"/>
      <c r="QOI136" s="127"/>
      <c r="QOJ136" s="127"/>
      <c r="QOK136" s="127"/>
      <c r="QOL136" s="127"/>
      <c r="QOM136" s="127"/>
      <c r="QON136" s="127"/>
      <c r="QOO136" s="127"/>
      <c r="QOP136" s="127"/>
      <c r="QOQ136" s="127"/>
      <c r="QOR136" s="127"/>
      <c r="QOS136" s="127"/>
      <c r="QOT136" s="127"/>
      <c r="QOU136" s="127"/>
      <c r="QOV136" s="127"/>
      <c r="QOW136" s="127"/>
      <c r="QOX136" s="127"/>
      <c r="QOY136" s="127"/>
      <c r="QOZ136" s="127"/>
      <c r="QPA136" s="127"/>
      <c r="QPB136" s="127"/>
      <c r="QPC136" s="127"/>
      <c r="QPD136" s="127"/>
      <c r="QPE136" s="127"/>
      <c r="QPF136" s="127"/>
      <c r="QPG136" s="127"/>
      <c r="QPH136" s="127"/>
      <c r="QPI136" s="127"/>
      <c r="QPJ136" s="127"/>
      <c r="QPK136" s="127"/>
      <c r="QPL136" s="127"/>
      <c r="QPM136" s="127"/>
      <c r="QPN136" s="127"/>
      <c r="QPO136" s="127"/>
      <c r="QPP136" s="127"/>
      <c r="QPQ136" s="127"/>
      <c r="QPR136" s="127"/>
      <c r="QPS136" s="127"/>
      <c r="QPT136" s="127"/>
      <c r="QPU136" s="127"/>
      <c r="QPV136" s="127"/>
      <c r="QPW136" s="127"/>
      <c r="QPX136" s="127"/>
      <c r="QPY136" s="127"/>
      <c r="QPZ136" s="127"/>
      <c r="QQA136" s="127"/>
      <c r="QQB136" s="127"/>
      <c r="QQC136" s="127"/>
      <c r="QQD136" s="127"/>
      <c r="QQE136" s="127"/>
      <c r="QQF136" s="127"/>
      <c r="QQG136" s="127"/>
      <c r="QQH136" s="127"/>
      <c r="QQI136" s="127"/>
      <c r="QQJ136" s="127"/>
      <c r="QQK136" s="127"/>
      <c r="QQL136" s="127"/>
      <c r="QQM136" s="127"/>
      <c r="QQN136" s="127"/>
      <c r="QQO136" s="127"/>
      <c r="QQP136" s="127"/>
      <c r="QQQ136" s="127"/>
      <c r="QQR136" s="127"/>
      <c r="QQS136" s="127"/>
      <c r="QQT136" s="127"/>
      <c r="QQU136" s="127"/>
      <c r="QQV136" s="127"/>
      <c r="QQW136" s="127"/>
      <c r="QQX136" s="127"/>
      <c r="QQY136" s="127"/>
      <c r="QQZ136" s="127"/>
      <c r="QRA136" s="127"/>
      <c r="QRB136" s="127"/>
      <c r="QRC136" s="127"/>
      <c r="QRD136" s="127"/>
      <c r="QRE136" s="127"/>
      <c r="QRF136" s="127"/>
      <c r="QRG136" s="127"/>
      <c r="QRH136" s="127"/>
      <c r="QRI136" s="127"/>
      <c r="QRJ136" s="127"/>
      <c r="QRK136" s="127"/>
      <c r="QRL136" s="127"/>
      <c r="QRM136" s="127"/>
      <c r="QRN136" s="127"/>
      <c r="QRO136" s="127"/>
      <c r="QRP136" s="127"/>
      <c r="QRQ136" s="127"/>
      <c r="QRR136" s="127"/>
      <c r="QRS136" s="127"/>
      <c r="QRT136" s="127"/>
      <c r="QRU136" s="127"/>
      <c r="QRV136" s="127"/>
      <c r="QRW136" s="127"/>
      <c r="QRX136" s="127"/>
      <c r="QRY136" s="127"/>
      <c r="QRZ136" s="127"/>
      <c r="QSA136" s="127"/>
      <c r="QSB136" s="127"/>
      <c r="QSC136" s="127"/>
      <c r="QSD136" s="127"/>
      <c r="QSE136" s="127"/>
      <c r="QSF136" s="127"/>
      <c r="QSG136" s="127"/>
      <c r="QSH136" s="127"/>
      <c r="QSI136" s="127"/>
      <c r="QSJ136" s="127"/>
      <c r="QSK136" s="127"/>
      <c r="QSL136" s="127"/>
      <c r="QSM136" s="127"/>
      <c r="QSN136" s="127"/>
      <c r="QSO136" s="127"/>
      <c r="QSP136" s="127"/>
      <c r="QSQ136" s="127"/>
      <c r="QSR136" s="127"/>
      <c r="QSS136" s="127"/>
      <c r="QST136" s="127"/>
      <c r="QSU136" s="127"/>
      <c r="QSV136" s="127"/>
      <c r="QSW136" s="127"/>
      <c r="QSX136" s="127"/>
      <c r="QSY136" s="127"/>
      <c r="QSZ136" s="127"/>
      <c r="QTA136" s="127"/>
      <c r="QTB136" s="127"/>
      <c r="QTC136" s="127"/>
      <c r="QTD136" s="127"/>
      <c r="QTE136" s="127"/>
      <c r="QTF136" s="127"/>
      <c r="QTG136" s="127"/>
      <c r="QTH136" s="127"/>
      <c r="QTI136" s="127"/>
      <c r="QTJ136" s="127"/>
      <c r="QTK136" s="127"/>
      <c r="QTL136" s="127"/>
      <c r="QTM136" s="127"/>
      <c r="QTN136" s="127"/>
      <c r="QTO136" s="127"/>
      <c r="QTP136" s="127"/>
      <c r="QTQ136" s="127"/>
      <c r="QTR136" s="127"/>
      <c r="QTS136" s="127"/>
      <c r="QTT136" s="127"/>
      <c r="QTU136" s="127"/>
      <c r="QTV136" s="127"/>
      <c r="QTW136" s="127"/>
      <c r="QTX136" s="127"/>
      <c r="QTY136" s="127"/>
      <c r="QTZ136" s="127"/>
      <c r="QUA136" s="127"/>
      <c r="QUB136" s="127"/>
      <c r="QUC136" s="127"/>
      <c r="QUD136" s="127"/>
      <c r="QUE136" s="127"/>
      <c r="QUF136" s="127"/>
      <c r="QUG136" s="127"/>
      <c r="QUH136" s="127"/>
      <c r="QUI136" s="127"/>
      <c r="QUJ136" s="127"/>
      <c r="QUK136" s="127"/>
      <c r="QUL136" s="127"/>
      <c r="QUM136" s="127"/>
      <c r="QUN136" s="127"/>
      <c r="QUO136" s="127"/>
      <c r="QUP136" s="127"/>
      <c r="QUQ136" s="127"/>
      <c r="QUR136" s="127"/>
      <c r="QUS136" s="127"/>
      <c r="QUT136" s="127"/>
      <c r="QUU136" s="127"/>
      <c r="QUV136" s="127"/>
      <c r="QUW136" s="127"/>
      <c r="QUX136" s="127"/>
      <c r="QUY136" s="127"/>
      <c r="QUZ136" s="127"/>
      <c r="QVA136" s="127"/>
      <c r="QVB136" s="127"/>
      <c r="QVC136" s="127"/>
      <c r="QVD136" s="127"/>
      <c r="QVE136" s="127"/>
      <c r="QVF136" s="127"/>
      <c r="QVG136" s="127"/>
      <c r="QVH136" s="127"/>
      <c r="QVI136" s="127"/>
      <c r="QVJ136" s="127"/>
      <c r="QVK136" s="127"/>
      <c r="QVL136" s="127"/>
      <c r="QVM136" s="127"/>
      <c r="QVN136" s="127"/>
      <c r="QVO136" s="127"/>
      <c r="QVP136" s="127"/>
      <c r="QVQ136" s="127"/>
      <c r="QVR136" s="127"/>
      <c r="QVS136" s="127"/>
      <c r="QVT136" s="127"/>
      <c r="QVU136" s="127"/>
      <c r="QVV136" s="127"/>
      <c r="QVW136" s="127"/>
      <c r="QVX136" s="127"/>
      <c r="QVY136" s="127"/>
      <c r="QVZ136" s="127"/>
      <c r="QWA136" s="127"/>
      <c r="QWB136" s="127"/>
      <c r="QWC136" s="127"/>
      <c r="QWD136" s="127"/>
      <c r="QWE136" s="127"/>
      <c r="QWF136" s="127"/>
      <c r="QWG136" s="127"/>
      <c r="QWH136" s="127"/>
      <c r="QWI136" s="127"/>
      <c r="QWJ136" s="127"/>
      <c r="QWK136" s="127"/>
      <c r="QWL136" s="127"/>
      <c r="QWM136" s="127"/>
      <c r="QWN136" s="127"/>
      <c r="QWO136" s="127"/>
      <c r="QWP136" s="127"/>
      <c r="QWQ136" s="127"/>
      <c r="QWR136" s="127"/>
      <c r="QWS136" s="127"/>
      <c r="QWT136" s="127"/>
      <c r="QWU136" s="127"/>
      <c r="QWV136" s="127"/>
      <c r="QWW136" s="127"/>
      <c r="QWX136" s="127"/>
      <c r="QWY136" s="127"/>
      <c r="QWZ136" s="127"/>
      <c r="QXA136" s="127"/>
      <c r="QXB136" s="127"/>
      <c r="QXC136" s="127"/>
      <c r="QXD136" s="127"/>
      <c r="QXE136" s="127"/>
      <c r="QXF136" s="127"/>
      <c r="QXG136" s="127"/>
      <c r="QXH136" s="127"/>
      <c r="QXI136" s="127"/>
      <c r="QXJ136" s="127"/>
      <c r="QXK136" s="127"/>
      <c r="QXL136" s="127"/>
      <c r="QXM136" s="127"/>
      <c r="QXN136" s="127"/>
      <c r="QXO136" s="127"/>
      <c r="QXP136" s="127"/>
      <c r="QXQ136" s="127"/>
      <c r="QXR136" s="127"/>
      <c r="QXS136" s="127"/>
      <c r="QXT136" s="127"/>
      <c r="QXU136" s="127"/>
      <c r="QXV136" s="127"/>
      <c r="QXW136" s="127"/>
      <c r="QXX136" s="127"/>
      <c r="QXY136" s="127"/>
      <c r="QXZ136" s="127"/>
      <c r="QYA136" s="127"/>
      <c r="QYB136" s="127"/>
      <c r="QYC136" s="127"/>
      <c r="QYD136" s="127"/>
      <c r="QYE136" s="127"/>
      <c r="QYF136" s="127"/>
      <c r="QYG136" s="127"/>
      <c r="QYH136" s="127"/>
      <c r="QYI136" s="127"/>
      <c r="QYJ136" s="127"/>
      <c r="QYK136" s="127"/>
      <c r="QYL136" s="127"/>
      <c r="QYM136" s="127"/>
      <c r="QYN136" s="127"/>
      <c r="QYO136" s="127"/>
      <c r="QYP136" s="127"/>
      <c r="QYQ136" s="127"/>
      <c r="QYR136" s="127"/>
      <c r="QYS136" s="127"/>
      <c r="QYT136" s="127"/>
      <c r="QYU136" s="127"/>
      <c r="QYV136" s="127"/>
      <c r="QYW136" s="127"/>
      <c r="QYX136" s="127"/>
      <c r="QYY136" s="127"/>
      <c r="QYZ136" s="127"/>
      <c r="QZA136" s="127"/>
      <c r="QZB136" s="127"/>
      <c r="QZC136" s="127"/>
      <c r="QZD136" s="127"/>
      <c r="QZE136" s="127"/>
      <c r="QZF136" s="127"/>
      <c r="QZG136" s="127"/>
      <c r="QZH136" s="127"/>
      <c r="QZI136" s="127"/>
      <c r="QZJ136" s="127"/>
      <c r="QZK136" s="127"/>
      <c r="QZL136" s="127"/>
      <c r="QZM136" s="127"/>
      <c r="QZN136" s="127"/>
      <c r="QZO136" s="127"/>
      <c r="QZP136" s="127"/>
      <c r="QZQ136" s="127"/>
      <c r="QZR136" s="127"/>
      <c r="QZS136" s="127"/>
      <c r="QZT136" s="127"/>
      <c r="QZU136" s="127"/>
      <c r="QZV136" s="127"/>
      <c r="QZW136" s="127"/>
      <c r="QZX136" s="127"/>
      <c r="QZY136" s="127"/>
      <c r="QZZ136" s="127"/>
      <c r="RAA136" s="127"/>
      <c r="RAB136" s="127"/>
      <c r="RAC136" s="127"/>
      <c r="RAD136" s="127"/>
      <c r="RAE136" s="127"/>
      <c r="RAF136" s="127"/>
      <c r="RAG136" s="127"/>
      <c r="RAH136" s="127"/>
      <c r="RAI136" s="127"/>
      <c r="RAJ136" s="127"/>
      <c r="RAK136" s="127"/>
      <c r="RAL136" s="127"/>
      <c r="RAM136" s="127"/>
      <c r="RAN136" s="127"/>
      <c r="RAO136" s="127"/>
      <c r="RAP136" s="127"/>
      <c r="RAQ136" s="127"/>
      <c r="RAR136" s="127"/>
      <c r="RAS136" s="127"/>
      <c r="RAT136" s="127"/>
      <c r="RAU136" s="127"/>
      <c r="RAV136" s="127"/>
      <c r="RAW136" s="127"/>
      <c r="RAX136" s="127"/>
      <c r="RAY136" s="127"/>
      <c r="RAZ136" s="127"/>
      <c r="RBA136" s="127"/>
      <c r="RBB136" s="127"/>
      <c r="RBC136" s="127"/>
      <c r="RBD136" s="127"/>
      <c r="RBE136" s="127"/>
      <c r="RBF136" s="127"/>
      <c r="RBG136" s="127"/>
      <c r="RBH136" s="127"/>
      <c r="RBI136" s="127"/>
      <c r="RBJ136" s="127"/>
      <c r="RBK136" s="127"/>
      <c r="RBL136" s="127"/>
      <c r="RBM136" s="127"/>
      <c r="RBN136" s="127"/>
      <c r="RBO136" s="127"/>
      <c r="RBP136" s="127"/>
      <c r="RBQ136" s="127"/>
      <c r="RBR136" s="127"/>
      <c r="RBS136" s="127"/>
      <c r="RBT136" s="127"/>
      <c r="RBU136" s="127"/>
      <c r="RBV136" s="127"/>
      <c r="RBW136" s="127"/>
      <c r="RBX136" s="127"/>
      <c r="RBY136" s="127"/>
      <c r="RBZ136" s="127"/>
      <c r="RCA136" s="127"/>
      <c r="RCB136" s="127"/>
      <c r="RCC136" s="127"/>
      <c r="RCD136" s="127"/>
      <c r="RCE136" s="127"/>
      <c r="RCF136" s="127"/>
      <c r="RCG136" s="127"/>
      <c r="RCH136" s="127"/>
      <c r="RCI136" s="127"/>
      <c r="RCJ136" s="127"/>
      <c r="RCK136" s="127"/>
      <c r="RCL136" s="127"/>
      <c r="RCM136" s="127"/>
      <c r="RCN136" s="127"/>
      <c r="RCO136" s="127"/>
      <c r="RCP136" s="127"/>
      <c r="RCQ136" s="127"/>
      <c r="RCR136" s="127"/>
      <c r="RCS136" s="127"/>
      <c r="RCT136" s="127"/>
      <c r="RCU136" s="127"/>
      <c r="RCV136" s="127"/>
      <c r="RCW136" s="127"/>
      <c r="RCX136" s="127"/>
      <c r="RCY136" s="127"/>
      <c r="RCZ136" s="127"/>
      <c r="RDA136" s="127"/>
      <c r="RDB136" s="127"/>
      <c r="RDC136" s="127"/>
      <c r="RDD136" s="127"/>
      <c r="RDE136" s="127"/>
      <c r="RDF136" s="127"/>
      <c r="RDG136" s="127"/>
      <c r="RDH136" s="127"/>
      <c r="RDI136" s="127"/>
      <c r="RDJ136" s="127"/>
      <c r="RDK136" s="127"/>
      <c r="RDL136" s="127"/>
      <c r="RDM136" s="127"/>
      <c r="RDN136" s="127"/>
      <c r="RDO136" s="127"/>
      <c r="RDP136" s="127"/>
      <c r="RDQ136" s="127"/>
      <c r="RDR136" s="127"/>
      <c r="RDS136" s="127"/>
      <c r="RDT136" s="127"/>
      <c r="RDU136" s="127"/>
      <c r="RDV136" s="127"/>
      <c r="RDW136" s="127"/>
      <c r="RDX136" s="127"/>
      <c r="RDY136" s="127"/>
      <c r="RDZ136" s="127"/>
      <c r="REA136" s="127"/>
      <c r="REB136" s="127"/>
      <c r="REC136" s="127"/>
      <c r="RED136" s="127"/>
      <c r="REE136" s="127"/>
      <c r="REF136" s="127"/>
      <c r="REG136" s="127"/>
      <c r="REH136" s="127"/>
      <c r="REI136" s="127"/>
      <c r="REJ136" s="127"/>
      <c r="REK136" s="127"/>
      <c r="REL136" s="127"/>
      <c r="REM136" s="127"/>
      <c r="REN136" s="127"/>
      <c r="REO136" s="127"/>
      <c r="REP136" s="127"/>
      <c r="REQ136" s="127"/>
      <c r="RER136" s="127"/>
      <c r="RES136" s="127"/>
      <c r="RET136" s="127"/>
      <c r="REU136" s="127"/>
      <c r="REV136" s="127"/>
      <c r="REW136" s="127"/>
      <c r="REX136" s="127"/>
      <c r="REY136" s="127"/>
      <c r="REZ136" s="127"/>
      <c r="RFA136" s="127"/>
      <c r="RFB136" s="127"/>
      <c r="RFC136" s="127"/>
      <c r="RFD136" s="127"/>
      <c r="RFE136" s="127"/>
      <c r="RFF136" s="127"/>
      <c r="RFG136" s="127"/>
      <c r="RFH136" s="127"/>
      <c r="RFI136" s="127"/>
      <c r="RFJ136" s="127"/>
      <c r="RFK136" s="127"/>
      <c r="RFL136" s="127"/>
      <c r="RFM136" s="127"/>
      <c r="RFN136" s="127"/>
      <c r="RFO136" s="127"/>
      <c r="RFP136" s="127"/>
      <c r="RFQ136" s="127"/>
      <c r="RFR136" s="127"/>
      <c r="RFS136" s="127"/>
      <c r="RFT136" s="127"/>
      <c r="RFU136" s="127"/>
      <c r="RFV136" s="127"/>
      <c r="RFW136" s="127"/>
      <c r="RFX136" s="127"/>
      <c r="RFY136" s="127"/>
      <c r="RFZ136" s="127"/>
      <c r="RGA136" s="127"/>
      <c r="RGB136" s="127"/>
      <c r="RGC136" s="127"/>
      <c r="RGD136" s="127"/>
      <c r="RGE136" s="127"/>
      <c r="RGF136" s="127"/>
      <c r="RGG136" s="127"/>
      <c r="RGH136" s="127"/>
      <c r="RGI136" s="127"/>
      <c r="RGJ136" s="127"/>
      <c r="RGK136" s="127"/>
      <c r="RGL136" s="127"/>
      <c r="RGM136" s="127"/>
      <c r="RGN136" s="127"/>
      <c r="RGO136" s="127"/>
      <c r="RGP136" s="127"/>
      <c r="RGQ136" s="127"/>
      <c r="RGR136" s="127"/>
      <c r="RGS136" s="127"/>
      <c r="RGT136" s="127"/>
      <c r="RGU136" s="127"/>
      <c r="RGV136" s="127"/>
      <c r="RGW136" s="127"/>
      <c r="RGX136" s="127"/>
      <c r="RGY136" s="127"/>
      <c r="RGZ136" s="127"/>
      <c r="RHA136" s="127"/>
      <c r="RHB136" s="127"/>
      <c r="RHC136" s="127"/>
      <c r="RHD136" s="127"/>
      <c r="RHE136" s="127"/>
      <c r="RHF136" s="127"/>
      <c r="RHG136" s="127"/>
      <c r="RHH136" s="127"/>
      <c r="RHI136" s="127"/>
      <c r="RHJ136" s="127"/>
      <c r="RHK136" s="127"/>
      <c r="RHL136" s="127"/>
      <c r="RHM136" s="127"/>
      <c r="RHN136" s="127"/>
      <c r="RHO136" s="127"/>
      <c r="RHP136" s="127"/>
      <c r="RHQ136" s="127"/>
      <c r="RHR136" s="127"/>
      <c r="RHS136" s="127"/>
      <c r="RHT136" s="127"/>
      <c r="RHU136" s="127"/>
      <c r="RHV136" s="127"/>
      <c r="RHW136" s="127"/>
      <c r="RHX136" s="127"/>
      <c r="RHY136" s="127"/>
      <c r="RHZ136" s="127"/>
      <c r="RIA136" s="127"/>
      <c r="RIB136" s="127"/>
      <c r="RIC136" s="127"/>
      <c r="RID136" s="127"/>
      <c r="RIE136" s="127"/>
      <c r="RIF136" s="127"/>
      <c r="RIG136" s="127"/>
      <c r="RIH136" s="127"/>
      <c r="RII136" s="127"/>
      <c r="RIJ136" s="127"/>
      <c r="RIK136" s="127"/>
      <c r="RIL136" s="127"/>
      <c r="RIM136" s="127"/>
      <c r="RIN136" s="127"/>
      <c r="RIO136" s="127"/>
      <c r="RIP136" s="127"/>
      <c r="RIQ136" s="127"/>
      <c r="RIR136" s="127"/>
      <c r="RIS136" s="127"/>
      <c r="RIT136" s="127"/>
      <c r="RIU136" s="127"/>
      <c r="RIV136" s="127"/>
      <c r="RIW136" s="127"/>
      <c r="RIX136" s="127"/>
      <c r="RIY136" s="127"/>
      <c r="RIZ136" s="127"/>
      <c r="RJA136" s="127"/>
      <c r="RJB136" s="127"/>
      <c r="RJC136" s="127"/>
      <c r="RJD136" s="127"/>
      <c r="RJE136" s="127"/>
      <c r="RJF136" s="127"/>
      <c r="RJG136" s="127"/>
      <c r="RJH136" s="127"/>
      <c r="RJI136" s="127"/>
      <c r="RJJ136" s="127"/>
      <c r="RJK136" s="127"/>
      <c r="RJL136" s="127"/>
      <c r="RJM136" s="127"/>
      <c r="RJN136" s="127"/>
      <c r="RJO136" s="127"/>
      <c r="RJP136" s="127"/>
      <c r="RJQ136" s="127"/>
      <c r="RJR136" s="127"/>
      <c r="RJS136" s="127"/>
      <c r="RJT136" s="127"/>
      <c r="RJU136" s="127"/>
      <c r="RJV136" s="127"/>
      <c r="RJW136" s="127"/>
      <c r="RJX136" s="127"/>
      <c r="RJY136" s="127"/>
      <c r="RJZ136" s="127"/>
      <c r="RKA136" s="127"/>
      <c r="RKB136" s="127"/>
      <c r="RKC136" s="127"/>
      <c r="RKD136" s="127"/>
      <c r="RKE136" s="127"/>
      <c r="RKF136" s="127"/>
      <c r="RKG136" s="127"/>
      <c r="RKH136" s="127"/>
      <c r="RKI136" s="127"/>
      <c r="RKJ136" s="127"/>
      <c r="RKK136" s="127"/>
      <c r="RKL136" s="127"/>
      <c r="RKM136" s="127"/>
      <c r="RKN136" s="127"/>
      <c r="RKO136" s="127"/>
      <c r="RKP136" s="127"/>
      <c r="RKQ136" s="127"/>
      <c r="RKR136" s="127"/>
      <c r="RKS136" s="127"/>
      <c r="RKT136" s="127"/>
      <c r="RKU136" s="127"/>
      <c r="RKV136" s="127"/>
      <c r="RKW136" s="127"/>
      <c r="RKX136" s="127"/>
      <c r="RKY136" s="127"/>
      <c r="RKZ136" s="127"/>
      <c r="RLA136" s="127"/>
      <c r="RLB136" s="127"/>
      <c r="RLC136" s="127"/>
      <c r="RLD136" s="127"/>
      <c r="RLE136" s="127"/>
      <c r="RLF136" s="127"/>
      <c r="RLG136" s="127"/>
      <c r="RLH136" s="127"/>
      <c r="RLI136" s="127"/>
      <c r="RLJ136" s="127"/>
      <c r="RLK136" s="127"/>
      <c r="RLL136" s="127"/>
      <c r="RLM136" s="127"/>
      <c r="RLN136" s="127"/>
      <c r="RLO136" s="127"/>
      <c r="RLP136" s="127"/>
      <c r="RLQ136" s="127"/>
      <c r="RLR136" s="127"/>
      <c r="RLS136" s="127"/>
      <c r="RLT136" s="127"/>
      <c r="RLU136" s="127"/>
      <c r="RLV136" s="127"/>
      <c r="RLW136" s="127"/>
      <c r="RLX136" s="127"/>
      <c r="RLY136" s="127"/>
      <c r="RLZ136" s="127"/>
      <c r="RMA136" s="127"/>
      <c r="RMB136" s="127"/>
      <c r="RMC136" s="127"/>
      <c r="RMD136" s="127"/>
      <c r="RME136" s="127"/>
      <c r="RMF136" s="127"/>
      <c r="RMG136" s="127"/>
      <c r="RMH136" s="127"/>
      <c r="RMI136" s="127"/>
      <c r="RMJ136" s="127"/>
      <c r="RMK136" s="127"/>
      <c r="RML136" s="127"/>
      <c r="RMM136" s="127"/>
      <c r="RMN136" s="127"/>
      <c r="RMO136" s="127"/>
      <c r="RMP136" s="127"/>
      <c r="RMQ136" s="127"/>
      <c r="RMR136" s="127"/>
      <c r="RMS136" s="127"/>
      <c r="RMT136" s="127"/>
      <c r="RMU136" s="127"/>
      <c r="RMV136" s="127"/>
      <c r="RMW136" s="127"/>
      <c r="RMX136" s="127"/>
      <c r="RMY136" s="127"/>
      <c r="RMZ136" s="127"/>
      <c r="RNA136" s="127"/>
      <c r="RNB136" s="127"/>
      <c r="RNC136" s="127"/>
      <c r="RND136" s="127"/>
      <c r="RNE136" s="127"/>
      <c r="RNF136" s="127"/>
      <c r="RNG136" s="127"/>
      <c r="RNH136" s="127"/>
      <c r="RNI136" s="127"/>
      <c r="RNJ136" s="127"/>
      <c r="RNK136" s="127"/>
      <c r="RNL136" s="127"/>
      <c r="RNM136" s="127"/>
      <c r="RNN136" s="127"/>
      <c r="RNO136" s="127"/>
      <c r="RNP136" s="127"/>
      <c r="RNQ136" s="127"/>
      <c r="RNR136" s="127"/>
      <c r="RNS136" s="127"/>
      <c r="RNT136" s="127"/>
      <c r="RNU136" s="127"/>
      <c r="RNV136" s="127"/>
      <c r="RNW136" s="127"/>
      <c r="RNX136" s="127"/>
      <c r="RNY136" s="127"/>
      <c r="RNZ136" s="127"/>
      <c r="ROA136" s="127"/>
      <c r="ROB136" s="127"/>
      <c r="ROC136" s="127"/>
      <c r="ROD136" s="127"/>
      <c r="ROE136" s="127"/>
      <c r="ROF136" s="127"/>
      <c r="ROG136" s="127"/>
      <c r="ROH136" s="127"/>
      <c r="ROI136" s="127"/>
      <c r="ROJ136" s="127"/>
      <c r="ROK136" s="127"/>
      <c r="ROL136" s="127"/>
      <c r="ROM136" s="127"/>
      <c r="RON136" s="127"/>
      <c r="ROO136" s="127"/>
      <c r="ROP136" s="127"/>
      <c r="ROQ136" s="127"/>
      <c r="ROR136" s="127"/>
      <c r="ROS136" s="127"/>
      <c r="ROT136" s="127"/>
      <c r="ROU136" s="127"/>
      <c r="ROV136" s="127"/>
      <c r="ROW136" s="127"/>
      <c r="ROX136" s="127"/>
      <c r="ROY136" s="127"/>
      <c r="ROZ136" s="127"/>
      <c r="RPA136" s="127"/>
      <c r="RPB136" s="127"/>
      <c r="RPC136" s="127"/>
      <c r="RPD136" s="127"/>
      <c r="RPE136" s="127"/>
      <c r="RPF136" s="127"/>
      <c r="RPG136" s="127"/>
      <c r="RPH136" s="127"/>
      <c r="RPI136" s="127"/>
      <c r="RPJ136" s="127"/>
      <c r="RPK136" s="127"/>
      <c r="RPL136" s="127"/>
      <c r="RPM136" s="127"/>
      <c r="RPN136" s="127"/>
      <c r="RPO136" s="127"/>
      <c r="RPP136" s="127"/>
      <c r="RPQ136" s="127"/>
      <c r="RPR136" s="127"/>
      <c r="RPS136" s="127"/>
      <c r="RPT136" s="127"/>
      <c r="RPU136" s="127"/>
      <c r="RPV136" s="127"/>
      <c r="RPW136" s="127"/>
      <c r="RPX136" s="127"/>
      <c r="RPY136" s="127"/>
      <c r="RPZ136" s="127"/>
      <c r="RQA136" s="127"/>
      <c r="RQB136" s="127"/>
      <c r="RQC136" s="127"/>
      <c r="RQD136" s="127"/>
      <c r="RQE136" s="127"/>
      <c r="RQF136" s="127"/>
      <c r="RQG136" s="127"/>
      <c r="RQH136" s="127"/>
      <c r="RQI136" s="127"/>
      <c r="RQJ136" s="127"/>
      <c r="RQK136" s="127"/>
      <c r="RQL136" s="127"/>
      <c r="RQM136" s="127"/>
      <c r="RQN136" s="127"/>
      <c r="RQO136" s="127"/>
      <c r="RQP136" s="127"/>
      <c r="RQQ136" s="127"/>
      <c r="RQR136" s="127"/>
      <c r="RQS136" s="127"/>
      <c r="RQT136" s="127"/>
      <c r="RQU136" s="127"/>
      <c r="RQV136" s="127"/>
      <c r="RQW136" s="127"/>
      <c r="RQX136" s="127"/>
      <c r="RQY136" s="127"/>
      <c r="RQZ136" s="127"/>
      <c r="RRA136" s="127"/>
      <c r="RRB136" s="127"/>
      <c r="RRC136" s="127"/>
      <c r="RRD136" s="127"/>
      <c r="RRE136" s="127"/>
      <c r="RRF136" s="127"/>
      <c r="RRG136" s="127"/>
      <c r="RRH136" s="127"/>
      <c r="RRI136" s="127"/>
      <c r="RRJ136" s="127"/>
      <c r="RRK136" s="127"/>
      <c r="RRL136" s="127"/>
      <c r="RRM136" s="127"/>
      <c r="RRN136" s="127"/>
      <c r="RRO136" s="127"/>
      <c r="RRP136" s="127"/>
      <c r="RRQ136" s="127"/>
      <c r="RRR136" s="127"/>
      <c r="RRS136" s="127"/>
      <c r="RRT136" s="127"/>
      <c r="RRU136" s="127"/>
      <c r="RRV136" s="127"/>
      <c r="RRW136" s="127"/>
      <c r="RRX136" s="127"/>
      <c r="RRY136" s="127"/>
      <c r="RRZ136" s="127"/>
      <c r="RSA136" s="127"/>
      <c r="RSB136" s="127"/>
      <c r="RSC136" s="127"/>
      <c r="RSD136" s="127"/>
      <c r="RSE136" s="127"/>
      <c r="RSF136" s="127"/>
      <c r="RSG136" s="127"/>
      <c r="RSH136" s="127"/>
      <c r="RSI136" s="127"/>
      <c r="RSJ136" s="127"/>
      <c r="RSK136" s="127"/>
      <c r="RSL136" s="127"/>
      <c r="RSM136" s="127"/>
      <c r="RSN136" s="127"/>
      <c r="RSO136" s="127"/>
      <c r="RSP136" s="127"/>
      <c r="RSQ136" s="127"/>
      <c r="RSR136" s="127"/>
      <c r="RSS136" s="127"/>
      <c r="RST136" s="127"/>
      <c r="RSU136" s="127"/>
      <c r="RSV136" s="127"/>
      <c r="RSW136" s="127"/>
      <c r="RSX136" s="127"/>
      <c r="RSY136" s="127"/>
      <c r="RSZ136" s="127"/>
      <c r="RTA136" s="127"/>
      <c r="RTB136" s="127"/>
      <c r="RTC136" s="127"/>
      <c r="RTD136" s="127"/>
      <c r="RTE136" s="127"/>
      <c r="RTF136" s="127"/>
      <c r="RTG136" s="127"/>
      <c r="RTH136" s="127"/>
      <c r="RTI136" s="127"/>
      <c r="RTJ136" s="127"/>
      <c r="RTK136" s="127"/>
      <c r="RTL136" s="127"/>
      <c r="RTM136" s="127"/>
      <c r="RTN136" s="127"/>
      <c r="RTO136" s="127"/>
      <c r="RTP136" s="127"/>
      <c r="RTQ136" s="127"/>
      <c r="RTR136" s="127"/>
      <c r="RTS136" s="127"/>
      <c r="RTT136" s="127"/>
      <c r="RTU136" s="127"/>
      <c r="RTV136" s="127"/>
      <c r="RTW136" s="127"/>
      <c r="RTX136" s="127"/>
      <c r="RTY136" s="127"/>
      <c r="RTZ136" s="127"/>
      <c r="RUA136" s="127"/>
      <c r="RUB136" s="127"/>
      <c r="RUC136" s="127"/>
      <c r="RUD136" s="127"/>
      <c r="RUE136" s="127"/>
      <c r="RUF136" s="127"/>
      <c r="RUG136" s="127"/>
      <c r="RUH136" s="127"/>
      <c r="RUI136" s="127"/>
      <c r="RUJ136" s="127"/>
      <c r="RUK136" s="127"/>
      <c r="RUL136" s="127"/>
      <c r="RUM136" s="127"/>
      <c r="RUN136" s="127"/>
      <c r="RUO136" s="127"/>
      <c r="RUP136" s="127"/>
      <c r="RUQ136" s="127"/>
      <c r="RUR136" s="127"/>
      <c r="RUS136" s="127"/>
      <c r="RUT136" s="127"/>
      <c r="RUU136" s="127"/>
      <c r="RUV136" s="127"/>
      <c r="RUW136" s="127"/>
      <c r="RUX136" s="127"/>
      <c r="RUY136" s="127"/>
      <c r="RUZ136" s="127"/>
      <c r="RVA136" s="127"/>
      <c r="RVB136" s="127"/>
      <c r="RVC136" s="127"/>
      <c r="RVD136" s="127"/>
      <c r="RVE136" s="127"/>
      <c r="RVF136" s="127"/>
      <c r="RVG136" s="127"/>
      <c r="RVH136" s="127"/>
      <c r="RVI136" s="127"/>
      <c r="RVJ136" s="127"/>
      <c r="RVK136" s="127"/>
      <c r="RVL136" s="127"/>
      <c r="RVM136" s="127"/>
      <c r="RVN136" s="127"/>
      <c r="RVO136" s="127"/>
      <c r="RVP136" s="127"/>
      <c r="RVQ136" s="127"/>
      <c r="RVR136" s="127"/>
      <c r="RVS136" s="127"/>
      <c r="RVT136" s="127"/>
      <c r="RVU136" s="127"/>
      <c r="RVV136" s="127"/>
      <c r="RVW136" s="127"/>
      <c r="RVX136" s="127"/>
      <c r="RVY136" s="127"/>
      <c r="RVZ136" s="127"/>
      <c r="RWA136" s="127"/>
      <c r="RWB136" s="127"/>
      <c r="RWC136" s="127"/>
      <c r="RWD136" s="127"/>
      <c r="RWE136" s="127"/>
      <c r="RWF136" s="127"/>
      <c r="RWG136" s="127"/>
      <c r="RWH136" s="127"/>
      <c r="RWI136" s="127"/>
      <c r="RWJ136" s="127"/>
      <c r="RWK136" s="127"/>
      <c r="RWL136" s="127"/>
      <c r="RWM136" s="127"/>
      <c r="RWN136" s="127"/>
      <c r="RWO136" s="127"/>
      <c r="RWP136" s="127"/>
      <c r="RWQ136" s="127"/>
      <c r="RWR136" s="127"/>
      <c r="RWS136" s="127"/>
      <c r="RWT136" s="127"/>
      <c r="RWU136" s="127"/>
      <c r="RWV136" s="127"/>
      <c r="RWW136" s="127"/>
      <c r="RWX136" s="127"/>
      <c r="RWY136" s="127"/>
      <c r="RWZ136" s="127"/>
      <c r="RXA136" s="127"/>
      <c r="RXB136" s="127"/>
      <c r="RXC136" s="127"/>
      <c r="RXD136" s="127"/>
      <c r="RXE136" s="127"/>
      <c r="RXF136" s="127"/>
      <c r="RXG136" s="127"/>
      <c r="RXH136" s="127"/>
      <c r="RXI136" s="127"/>
      <c r="RXJ136" s="127"/>
      <c r="RXK136" s="127"/>
      <c r="RXL136" s="127"/>
      <c r="RXM136" s="127"/>
      <c r="RXN136" s="127"/>
      <c r="RXO136" s="127"/>
      <c r="RXP136" s="127"/>
      <c r="RXQ136" s="127"/>
      <c r="RXR136" s="127"/>
      <c r="RXS136" s="127"/>
      <c r="RXT136" s="127"/>
      <c r="RXU136" s="127"/>
      <c r="RXV136" s="127"/>
      <c r="RXW136" s="127"/>
      <c r="RXX136" s="127"/>
      <c r="RXY136" s="127"/>
      <c r="RXZ136" s="127"/>
      <c r="RYA136" s="127"/>
      <c r="RYB136" s="127"/>
      <c r="RYC136" s="127"/>
      <c r="RYD136" s="127"/>
      <c r="RYE136" s="127"/>
      <c r="RYF136" s="127"/>
      <c r="RYG136" s="127"/>
      <c r="RYH136" s="127"/>
      <c r="RYI136" s="127"/>
      <c r="RYJ136" s="127"/>
      <c r="RYK136" s="127"/>
      <c r="RYL136" s="127"/>
      <c r="RYM136" s="127"/>
      <c r="RYN136" s="127"/>
      <c r="RYO136" s="127"/>
      <c r="RYP136" s="127"/>
      <c r="RYQ136" s="127"/>
      <c r="RYR136" s="127"/>
      <c r="RYS136" s="127"/>
      <c r="RYT136" s="127"/>
      <c r="RYU136" s="127"/>
      <c r="RYV136" s="127"/>
      <c r="RYW136" s="127"/>
      <c r="RYX136" s="127"/>
      <c r="RYY136" s="127"/>
      <c r="RYZ136" s="127"/>
      <c r="RZA136" s="127"/>
      <c r="RZB136" s="127"/>
      <c r="RZC136" s="127"/>
      <c r="RZD136" s="127"/>
      <c r="RZE136" s="127"/>
      <c r="RZF136" s="127"/>
      <c r="RZG136" s="127"/>
      <c r="RZH136" s="127"/>
      <c r="RZI136" s="127"/>
      <c r="RZJ136" s="127"/>
      <c r="RZK136" s="127"/>
      <c r="RZL136" s="127"/>
      <c r="RZM136" s="127"/>
      <c r="RZN136" s="127"/>
      <c r="RZO136" s="127"/>
      <c r="RZP136" s="127"/>
      <c r="RZQ136" s="127"/>
      <c r="RZR136" s="127"/>
      <c r="RZS136" s="127"/>
      <c r="RZT136" s="127"/>
      <c r="RZU136" s="127"/>
      <c r="RZV136" s="127"/>
      <c r="RZW136" s="127"/>
      <c r="RZX136" s="127"/>
      <c r="RZY136" s="127"/>
      <c r="RZZ136" s="127"/>
      <c r="SAA136" s="127"/>
      <c r="SAB136" s="127"/>
      <c r="SAC136" s="127"/>
      <c r="SAD136" s="127"/>
      <c r="SAE136" s="127"/>
      <c r="SAF136" s="127"/>
      <c r="SAG136" s="127"/>
      <c r="SAH136" s="127"/>
      <c r="SAI136" s="127"/>
      <c r="SAJ136" s="127"/>
      <c r="SAK136" s="127"/>
      <c r="SAL136" s="127"/>
      <c r="SAM136" s="127"/>
      <c r="SAN136" s="127"/>
      <c r="SAO136" s="127"/>
      <c r="SAP136" s="127"/>
      <c r="SAQ136" s="127"/>
      <c r="SAR136" s="127"/>
      <c r="SAS136" s="127"/>
      <c r="SAT136" s="127"/>
      <c r="SAU136" s="127"/>
      <c r="SAV136" s="127"/>
      <c r="SAW136" s="127"/>
      <c r="SAX136" s="127"/>
      <c r="SAY136" s="127"/>
      <c r="SAZ136" s="127"/>
      <c r="SBA136" s="127"/>
      <c r="SBB136" s="127"/>
      <c r="SBC136" s="127"/>
      <c r="SBD136" s="127"/>
      <c r="SBE136" s="127"/>
      <c r="SBF136" s="127"/>
      <c r="SBG136" s="127"/>
      <c r="SBH136" s="127"/>
      <c r="SBI136" s="127"/>
      <c r="SBJ136" s="127"/>
      <c r="SBK136" s="127"/>
      <c r="SBL136" s="127"/>
      <c r="SBM136" s="127"/>
      <c r="SBN136" s="127"/>
      <c r="SBO136" s="127"/>
      <c r="SBP136" s="127"/>
      <c r="SBQ136" s="127"/>
      <c r="SBR136" s="127"/>
      <c r="SBS136" s="127"/>
      <c r="SBT136" s="127"/>
      <c r="SBU136" s="127"/>
      <c r="SBV136" s="127"/>
      <c r="SBW136" s="127"/>
      <c r="SBX136" s="127"/>
      <c r="SBY136" s="127"/>
      <c r="SBZ136" s="127"/>
      <c r="SCA136" s="127"/>
      <c r="SCB136" s="127"/>
      <c r="SCC136" s="127"/>
      <c r="SCD136" s="127"/>
      <c r="SCE136" s="127"/>
      <c r="SCF136" s="127"/>
      <c r="SCG136" s="127"/>
      <c r="SCH136" s="127"/>
      <c r="SCI136" s="127"/>
      <c r="SCJ136" s="127"/>
      <c r="SCK136" s="127"/>
      <c r="SCL136" s="127"/>
      <c r="SCM136" s="127"/>
      <c r="SCN136" s="127"/>
      <c r="SCO136" s="127"/>
      <c r="SCP136" s="127"/>
      <c r="SCQ136" s="127"/>
      <c r="SCR136" s="127"/>
      <c r="SCS136" s="127"/>
      <c r="SCT136" s="127"/>
      <c r="SCU136" s="127"/>
      <c r="SCV136" s="127"/>
      <c r="SCW136" s="127"/>
      <c r="SCX136" s="127"/>
      <c r="SCY136" s="127"/>
      <c r="SCZ136" s="127"/>
      <c r="SDA136" s="127"/>
      <c r="SDB136" s="127"/>
      <c r="SDC136" s="127"/>
      <c r="SDD136" s="127"/>
      <c r="SDE136" s="127"/>
      <c r="SDF136" s="127"/>
      <c r="SDG136" s="127"/>
      <c r="SDH136" s="127"/>
      <c r="SDI136" s="127"/>
      <c r="SDJ136" s="127"/>
      <c r="SDK136" s="127"/>
      <c r="SDL136" s="127"/>
      <c r="SDM136" s="127"/>
      <c r="SDN136" s="127"/>
      <c r="SDO136" s="127"/>
      <c r="SDP136" s="127"/>
      <c r="SDQ136" s="127"/>
      <c r="SDR136" s="127"/>
      <c r="SDS136" s="127"/>
      <c r="SDT136" s="127"/>
      <c r="SDU136" s="127"/>
      <c r="SDV136" s="127"/>
      <c r="SDW136" s="127"/>
      <c r="SDX136" s="127"/>
      <c r="SDY136" s="127"/>
      <c r="SDZ136" s="127"/>
      <c r="SEA136" s="127"/>
      <c r="SEB136" s="127"/>
      <c r="SEC136" s="127"/>
      <c r="SED136" s="127"/>
      <c r="SEE136" s="127"/>
      <c r="SEF136" s="127"/>
      <c r="SEG136" s="127"/>
      <c r="SEH136" s="127"/>
      <c r="SEI136" s="127"/>
      <c r="SEJ136" s="127"/>
      <c r="SEK136" s="127"/>
      <c r="SEL136" s="127"/>
      <c r="SEM136" s="127"/>
      <c r="SEN136" s="127"/>
      <c r="SEO136" s="127"/>
      <c r="SEP136" s="127"/>
      <c r="SEQ136" s="127"/>
      <c r="SER136" s="127"/>
      <c r="SES136" s="127"/>
      <c r="SET136" s="127"/>
      <c r="SEU136" s="127"/>
      <c r="SEV136" s="127"/>
      <c r="SEW136" s="127"/>
      <c r="SEX136" s="127"/>
      <c r="SEY136" s="127"/>
      <c r="SEZ136" s="127"/>
      <c r="SFA136" s="127"/>
      <c r="SFB136" s="127"/>
      <c r="SFC136" s="127"/>
      <c r="SFD136" s="127"/>
      <c r="SFE136" s="127"/>
      <c r="SFF136" s="127"/>
      <c r="SFG136" s="127"/>
      <c r="SFH136" s="127"/>
      <c r="SFI136" s="127"/>
      <c r="SFJ136" s="127"/>
      <c r="SFK136" s="127"/>
      <c r="SFL136" s="127"/>
      <c r="SFM136" s="127"/>
      <c r="SFN136" s="127"/>
      <c r="SFO136" s="127"/>
      <c r="SFP136" s="127"/>
      <c r="SFQ136" s="127"/>
      <c r="SFR136" s="127"/>
      <c r="SFS136" s="127"/>
      <c r="SFT136" s="127"/>
      <c r="SFU136" s="127"/>
      <c r="SFV136" s="127"/>
      <c r="SFW136" s="127"/>
      <c r="SFX136" s="127"/>
      <c r="SFY136" s="127"/>
      <c r="SFZ136" s="127"/>
      <c r="SGA136" s="127"/>
      <c r="SGB136" s="127"/>
      <c r="SGC136" s="127"/>
      <c r="SGD136" s="127"/>
      <c r="SGE136" s="127"/>
      <c r="SGF136" s="127"/>
      <c r="SGG136" s="127"/>
      <c r="SGH136" s="127"/>
      <c r="SGI136" s="127"/>
      <c r="SGJ136" s="127"/>
      <c r="SGK136" s="127"/>
      <c r="SGL136" s="127"/>
      <c r="SGM136" s="127"/>
      <c r="SGN136" s="127"/>
      <c r="SGO136" s="127"/>
      <c r="SGP136" s="127"/>
      <c r="SGQ136" s="127"/>
      <c r="SGR136" s="127"/>
      <c r="SGS136" s="127"/>
      <c r="SGT136" s="127"/>
      <c r="SGU136" s="127"/>
      <c r="SGV136" s="127"/>
      <c r="SGW136" s="127"/>
      <c r="SGX136" s="127"/>
      <c r="SGY136" s="127"/>
      <c r="SGZ136" s="127"/>
      <c r="SHA136" s="127"/>
      <c r="SHB136" s="127"/>
      <c r="SHC136" s="127"/>
      <c r="SHD136" s="127"/>
      <c r="SHE136" s="127"/>
      <c r="SHF136" s="127"/>
      <c r="SHG136" s="127"/>
      <c r="SHH136" s="127"/>
      <c r="SHI136" s="127"/>
      <c r="SHJ136" s="127"/>
      <c r="SHK136" s="127"/>
      <c r="SHL136" s="127"/>
      <c r="SHM136" s="127"/>
      <c r="SHN136" s="127"/>
      <c r="SHO136" s="127"/>
      <c r="SHP136" s="127"/>
      <c r="SHQ136" s="127"/>
      <c r="SHR136" s="127"/>
      <c r="SHS136" s="127"/>
      <c r="SHT136" s="127"/>
      <c r="SHU136" s="127"/>
      <c r="SHV136" s="127"/>
      <c r="SHW136" s="127"/>
      <c r="SHX136" s="127"/>
      <c r="SHY136" s="127"/>
      <c r="SHZ136" s="127"/>
      <c r="SIA136" s="127"/>
      <c r="SIB136" s="127"/>
      <c r="SIC136" s="127"/>
      <c r="SID136" s="127"/>
      <c r="SIE136" s="127"/>
      <c r="SIF136" s="127"/>
      <c r="SIG136" s="127"/>
      <c r="SIH136" s="127"/>
      <c r="SII136" s="127"/>
      <c r="SIJ136" s="127"/>
      <c r="SIK136" s="127"/>
      <c r="SIL136" s="127"/>
      <c r="SIM136" s="127"/>
      <c r="SIN136" s="127"/>
      <c r="SIO136" s="127"/>
      <c r="SIP136" s="127"/>
      <c r="SIQ136" s="127"/>
      <c r="SIR136" s="127"/>
      <c r="SIS136" s="127"/>
      <c r="SIT136" s="127"/>
      <c r="SIU136" s="127"/>
      <c r="SIV136" s="127"/>
      <c r="SIW136" s="127"/>
      <c r="SIX136" s="127"/>
      <c r="SIY136" s="127"/>
      <c r="SIZ136" s="127"/>
      <c r="SJA136" s="127"/>
      <c r="SJB136" s="127"/>
      <c r="SJC136" s="127"/>
      <c r="SJD136" s="127"/>
      <c r="SJE136" s="127"/>
      <c r="SJF136" s="127"/>
      <c r="SJG136" s="127"/>
      <c r="SJH136" s="127"/>
      <c r="SJI136" s="127"/>
      <c r="SJJ136" s="127"/>
      <c r="SJK136" s="127"/>
      <c r="SJL136" s="127"/>
      <c r="SJM136" s="127"/>
      <c r="SJN136" s="127"/>
      <c r="SJO136" s="127"/>
      <c r="SJP136" s="127"/>
      <c r="SJQ136" s="127"/>
      <c r="SJR136" s="127"/>
      <c r="SJS136" s="127"/>
      <c r="SJT136" s="127"/>
      <c r="SJU136" s="127"/>
      <c r="SJV136" s="127"/>
      <c r="SJW136" s="127"/>
      <c r="SJX136" s="127"/>
      <c r="SJY136" s="127"/>
      <c r="SJZ136" s="127"/>
      <c r="SKA136" s="127"/>
      <c r="SKB136" s="127"/>
      <c r="SKC136" s="127"/>
      <c r="SKD136" s="127"/>
      <c r="SKE136" s="127"/>
      <c r="SKF136" s="127"/>
      <c r="SKG136" s="127"/>
      <c r="SKH136" s="127"/>
      <c r="SKI136" s="127"/>
      <c r="SKJ136" s="127"/>
      <c r="SKK136" s="127"/>
      <c r="SKL136" s="127"/>
      <c r="SKM136" s="127"/>
      <c r="SKN136" s="127"/>
      <c r="SKO136" s="127"/>
      <c r="SKP136" s="127"/>
      <c r="SKQ136" s="127"/>
      <c r="SKR136" s="127"/>
      <c r="SKS136" s="127"/>
      <c r="SKT136" s="127"/>
      <c r="SKU136" s="127"/>
      <c r="SKV136" s="127"/>
      <c r="SKW136" s="127"/>
      <c r="SKX136" s="127"/>
      <c r="SKY136" s="127"/>
      <c r="SKZ136" s="127"/>
      <c r="SLA136" s="127"/>
      <c r="SLB136" s="127"/>
      <c r="SLC136" s="127"/>
      <c r="SLD136" s="127"/>
      <c r="SLE136" s="127"/>
      <c r="SLF136" s="127"/>
      <c r="SLG136" s="127"/>
      <c r="SLH136" s="127"/>
      <c r="SLI136" s="127"/>
      <c r="SLJ136" s="127"/>
      <c r="SLK136" s="127"/>
      <c r="SLL136" s="127"/>
      <c r="SLM136" s="127"/>
      <c r="SLN136" s="127"/>
      <c r="SLO136" s="127"/>
      <c r="SLP136" s="127"/>
      <c r="SLQ136" s="127"/>
      <c r="SLR136" s="127"/>
      <c r="SLS136" s="127"/>
      <c r="SLT136" s="127"/>
      <c r="SLU136" s="127"/>
      <c r="SLV136" s="127"/>
      <c r="SLW136" s="127"/>
      <c r="SLX136" s="127"/>
      <c r="SLY136" s="127"/>
      <c r="SLZ136" s="127"/>
      <c r="SMA136" s="127"/>
      <c r="SMB136" s="127"/>
      <c r="SMC136" s="127"/>
      <c r="SMD136" s="127"/>
      <c r="SME136" s="127"/>
      <c r="SMF136" s="127"/>
      <c r="SMG136" s="127"/>
      <c r="SMH136" s="127"/>
      <c r="SMI136" s="127"/>
      <c r="SMJ136" s="127"/>
      <c r="SMK136" s="127"/>
      <c r="SML136" s="127"/>
      <c r="SMM136" s="127"/>
      <c r="SMN136" s="127"/>
      <c r="SMO136" s="127"/>
      <c r="SMP136" s="127"/>
      <c r="SMQ136" s="127"/>
      <c r="SMR136" s="127"/>
      <c r="SMS136" s="127"/>
      <c r="SMT136" s="127"/>
      <c r="SMU136" s="127"/>
      <c r="SMV136" s="127"/>
      <c r="SMW136" s="127"/>
      <c r="SMX136" s="127"/>
      <c r="SMY136" s="127"/>
      <c r="SMZ136" s="127"/>
      <c r="SNA136" s="127"/>
      <c r="SNB136" s="127"/>
      <c r="SNC136" s="127"/>
      <c r="SND136" s="127"/>
      <c r="SNE136" s="127"/>
      <c r="SNF136" s="127"/>
      <c r="SNG136" s="127"/>
      <c r="SNH136" s="127"/>
      <c r="SNI136" s="127"/>
      <c r="SNJ136" s="127"/>
      <c r="SNK136" s="127"/>
      <c r="SNL136" s="127"/>
      <c r="SNM136" s="127"/>
      <c r="SNN136" s="127"/>
      <c r="SNO136" s="127"/>
      <c r="SNP136" s="127"/>
      <c r="SNQ136" s="127"/>
      <c r="SNR136" s="127"/>
      <c r="SNS136" s="127"/>
      <c r="SNT136" s="127"/>
      <c r="SNU136" s="127"/>
      <c r="SNV136" s="127"/>
      <c r="SNW136" s="127"/>
      <c r="SNX136" s="127"/>
      <c r="SNY136" s="127"/>
      <c r="SNZ136" s="127"/>
      <c r="SOA136" s="127"/>
      <c r="SOB136" s="127"/>
      <c r="SOC136" s="127"/>
      <c r="SOD136" s="127"/>
      <c r="SOE136" s="127"/>
      <c r="SOF136" s="127"/>
      <c r="SOG136" s="127"/>
      <c r="SOH136" s="127"/>
      <c r="SOI136" s="127"/>
      <c r="SOJ136" s="127"/>
      <c r="SOK136" s="127"/>
      <c r="SOL136" s="127"/>
      <c r="SOM136" s="127"/>
      <c r="SON136" s="127"/>
      <c r="SOO136" s="127"/>
      <c r="SOP136" s="127"/>
      <c r="SOQ136" s="127"/>
      <c r="SOR136" s="127"/>
      <c r="SOS136" s="127"/>
      <c r="SOT136" s="127"/>
      <c r="SOU136" s="127"/>
      <c r="SOV136" s="127"/>
      <c r="SOW136" s="127"/>
      <c r="SOX136" s="127"/>
      <c r="SOY136" s="127"/>
      <c r="SOZ136" s="127"/>
      <c r="SPA136" s="127"/>
      <c r="SPB136" s="127"/>
      <c r="SPC136" s="127"/>
      <c r="SPD136" s="127"/>
      <c r="SPE136" s="127"/>
      <c r="SPF136" s="127"/>
      <c r="SPG136" s="127"/>
      <c r="SPH136" s="127"/>
      <c r="SPI136" s="127"/>
      <c r="SPJ136" s="127"/>
      <c r="SPK136" s="127"/>
      <c r="SPL136" s="127"/>
      <c r="SPM136" s="127"/>
      <c r="SPN136" s="127"/>
      <c r="SPO136" s="127"/>
      <c r="SPP136" s="127"/>
      <c r="SPQ136" s="127"/>
      <c r="SPR136" s="127"/>
      <c r="SPS136" s="127"/>
      <c r="SPT136" s="127"/>
      <c r="SPU136" s="127"/>
      <c r="SPV136" s="127"/>
      <c r="SPW136" s="127"/>
      <c r="SPX136" s="127"/>
      <c r="SPY136" s="127"/>
      <c r="SPZ136" s="127"/>
      <c r="SQA136" s="127"/>
      <c r="SQB136" s="127"/>
      <c r="SQC136" s="127"/>
      <c r="SQD136" s="127"/>
      <c r="SQE136" s="127"/>
      <c r="SQF136" s="127"/>
      <c r="SQG136" s="127"/>
      <c r="SQH136" s="127"/>
      <c r="SQI136" s="127"/>
      <c r="SQJ136" s="127"/>
      <c r="SQK136" s="127"/>
      <c r="SQL136" s="127"/>
      <c r="SQM136" s="127"/>
      <c r="SQN136" s="127"/>
      <c r="SQO136" s="127"/>
      <c r="SQP136" s="127"/>
      <c r="SQQ136" s="127"/>
      <c r="SQR136" s="127"/>
      <c r="SQS136" s="127"/>
      <c r="SQT136" s="127"/>
      <c r="SQU136" s="127"/>
      <c r="SQV136" s="127"/>
      <c r="SQW136" s="127"/>
      <c r="SQX136" s="127"/>
      <c r="SQY136" s="127"/>
      <c r="SQZ136" s="127"/>
      <c r="SRA136" s="127"/>
      <c r="SRB136" s="127"/>
      <c r="SRC136" s="127"/>
      <c r="SRD136" s="127"/>
      <c r="SRE136" s="127"/>
      <c r="SRF136" s="127"/>
      <c r="SRG136" s="127"/>
      <c r="SRH136" s="127"/>
      <c r="SRI136" s="127"/>
      <c r="SRJ136" s="127"/>
      <c r="SRK136" s="127"/>
      <c r="SRL136" s="127"/>
      <c r="SRM136" s="127"/>
      <c r="SRN136" s="127"/>
      <c r="SRO136" s="127"/>
      <c r="SRP136" s="127"/>
      <c r="SRQ136" s="127"/>
      <c r="SRR136" s="127"/>
      <c r="SRS136" s="127"/>
      <c r="SRT136" s="127"/>
      <c r="SRU136" s="127"/>
      <c r="SRV136" s="127"/>
      <c r="SRW136" s="127"/>
      <c r="SRX136" s="127"/>
      <c r="SRY136" s="127"/>
      <c r="SRZ136" s="127"/>
      <c r="SSA136" s="127"/>
      <c r="SSB136" s="127"/>
      <c r="SSC136" s="127"/>
      <c r="SSD136" s="127"/>
      <c r="SSE136" s="127"/>
      <c r="SSF136" s="127"/>
      <c r="SSG136" s="127"/>
      <c r="SSH136" s="127"/>
      <c r="SSI136" s="127"/>
      <c r="SSJ136" s="127"/>
      <c r="SSK136" s="127"/>
      <c r="SSL136" s="127"/>
      <c r="SSM136" s="127"/>
      <c r="SSN136" s="127"/>
      <c r="SSO136" s="127"/>
      <c r="SSP136" s="127"/>
      <c r="SSQ136" s="127"/>
      <c r="SSR136" s="127"/>
      <c r="SSS136" s="127"/>
      <c r="SST136" s="127"/>
      <c r="SSU136" s="127"/>
      <c r="SSV136" s="127"/>
      <c r="SSW136" s="127"/>
      <c r="SSX136" s="127"/>
      <c r="SSY136" s="127"/>
      <c r="SSZ136" s="127"/>
      <c r="STA136" s="127"/>
      <c r="STB136" s="127"/>
      <c r="STC136" s="127"/>
      <c r="STD136" s="127"/>
      <c r="STE136" s="127"/>
      <c r="STF136" s="127"/>
      <c r="STG136" s="127"/>
      <c r="STH136" s="127"/>
      <c r="STI136" s="127"/>
      <c r="STJ136" s="127"/>
      <c r="STK136" s="127"/>
      <c r="STL136" s="127"/>
      <c r="STM136" s="127"/>
      <c r="STN136" s="127"/>
      <c r="STO136" s="127"/>
      <c r="STP136" s="127"/>
      <c r="STQ136" s="127"/>
      <c r="STR136" s="127"/>
      <c r="STS136" s="127"/>
      <c r="STT136" s="127"/>
      <c r="STU136" s="127"/>
      <c r="STV136" s="127"/>
      <c r="STW136" s="127"/>
      <c r="STX136" s="127"/>
      <c r="STY136" s="127"/>
      <c r="STZ136" s="127"/>
      <c r="SUA136" s="127"/>
      <c r="SUB136" s="127"/>
      <c r="SUC136" s="127"/>
      <c r="SUD136" s="127"/>
      <c r="SUE136" s="127"/>
      <c r="SUF136" s="127"/>
      <c r="SUG136" s="127"/>
      <c r="SUH136" s="127"/>
      <c r="SUI136" s="127"/>
      <c r="SUJ136" s="127"/>
      <c r="SUK136" s="127"/>
      <c r="SUL136" s="127"/>
      <c r="SUM136" s="127"/>
      <c r="SUN136" s="127"/>
      <c r="SUO136" s="127"/>
      <c r="SUP136" s="127"/>
      <c r="SUQ136" s="127"/>
      <c r="SUR136" s="127"/>
      <c r="SUS136" s="127"/>
      <c r="SUT136" s="127"/>
      <c r="SUU136" s="127"/>
      <c r="SUV136" s="127"/>
      <c r="SUW136" s="127"/>
      <c r="SUX136" s="127"/>
      <c r="SUY136" s="127"/>
      <c r="SUZ136" s="127"/>
      <c r="SVA136" s="127"/>
      <c r="SVB136" s="127"/>
      <c r="SVC136" s="127"/>
      <c r="SVD136" s="127"/>
      <c r="SVE136" s="127"/>
      <c r="SVF136" s="127"/>
      <c r="SVG136" s="127"/>
      <c r="SVH136" s="127"/>
      <c r="SVI136" s="127"/>
      <c r="SVJ136" s="127"/>
      <c r="SVK136" s="127"/>
      <c r="SVL136" s="127"/>
      <c r="SVM136" s="127"/>
      <c r="SVN136" s="127"/>
      <c r="SVO136" s="127"/>
      <c r="SVP136" s="127"/>
      <c r="SVQ136" s="127"/>
      <c r="SVR136" s="127"/>
      <c r="SVS136" s="127"/>
      <c r="SVT136" s="127"/>
      <c r="SVU136" s="127"/>
      <c r="SVV136" s="127"/>
      <c r="SVW136" s="127"/>
      <c r="SVX136" s="127"/>
      <c r="SVY136" s="127"/>
      <c r="SVZ136" s="127"/>
      <c r="SWA136" s="127"/>
      <c r="SWB136" s="127"/>
      <c r="SWC136" s="127"/>
      <c r="SWD136" s="127"/>
      <c r="SWE136" s="127"/>
      <c r="SWF136" s="127"/>
      <c r="SWG136" s="127"/>
      <c r="SWH136" s="127"/>
      <c r="SWI136" s="127"/>
      <c r="SWJ136" s="127"/>
      <c r="SWK136" s="127"/>
      <c r="SWL136" s="127"/>
      <c r="SWM136" s="127"/>
      <c r="SWN136" s="127"/>
      <c r="SWO136" s="127"/>
      <c r="SWP136" s="127"/>
      <c r="SWQ136" s="127"/>
      <c r="SWR136" s="127"/>
      <c r="SWS136" s="127"/>
      <c r="SWT136" s="127"/>
      <c r="SWU136" s="127"/>
      <c r="SWV136" s="127"/>
      <c r="SWW136" s="127"/>
      <c r="SWX136" s="127"/>
      <c r="SWY136" s="127"/>
      <c r="SWZ136" s="127"/>
      <c r="SXA136" s="127"/>
      <c r="SXB136" s="127"/>
      <c r="SXC136" s="127"/>
      <c r="SXD136" s="127"/>
      <c r="SXE136" s="127"/>
      <c r="SXF136" s="127"/>
      <c r="SXG136" s="127"/>
      <c r="SXH136" s="127"/>
      <c r="SXI136" s="127"/>
      <c r="SXJ136" s="127"/>
      <c r="SXK136" s="127"/>
      <c r="SXL136" s="127"/>
      <c r="SXM136" s="127"/>
      <c r="SXN136" s="127"/>
      <c r="SXO136" s="127"/>
      <c r="SXP136" s="127"/>
      <c r="SXQ136" s="127"/>
      <c r="SXR136" s="127"/>
      <c r="SXS136" s="127"/>
      <c r="SXT136" s="127"/>
      <c r="SXU136" s="127"/>
      <c r="SXV136" s="127"/>
      <c r="SXW136" s="127"/>
      <c r="SXX136" s="127"/>
      <c r="SXY136" s="127"/>
      <c r="SXZ136" s="127"/>
      <c r="SYA136" s="127"/>
      <c r="SYB136" s="127"/>
      <c r="SYC136" s="127"/>
      <c r="SYD136" s="127"/>
      <c r="SYE136" s="127"/>
      <c r="SYF136" s="127"/>
      <c r="SYG136" s="127"/>
      <c r="SYH136" s="127"/>
      <c r="SYI136" s="127"/>
      <c r="SYJ136" s="127"/>
      <c r="SYK136" s="127"/>
      <c r="SYL136" s="127"/>
      <c r="SYM136" s="127"/>
      <c r="SYN136" s="127"/>
      <c r="SYO136" s="127"/>
      <c r="SYP136" s="127"/>
      <c r="SYQ136" s="127"/>
      <c r="SYR136" s="127"/>
      <c r="SYS136" s="127"/>
      <c r="SYT136" s="127"/>
      <c r="SYU136" s="127"/>
      <c r="SYV136" s="127"/>
      <c r="SYW136" s="127"/>
      <c r="SYX136" s="127"/>
      <c r="SYY136" s="127"/>
      <c r="SYZ136" s="127"/>
      <c r="SZA136" s="127"/>
      <c r="SZB136" s="127"/>
      <c r="SZC136" s="127"/>
      <c r="SZD136" s="127"/>
      <c r="SZE136" s="127"/>
      <c r="SZF136" s="127"/>
      <c r="SZG136" s="127"/>
      <c r="SZH136" s="127"/>
      <c r="SZI136" s="127"/>
      <c r="SZJ136" s="127"/>
      <c r="SZK136" s="127"/>
      <c r="SZL136" s="127"/>
      <c r="SZM136" s="127"/>
      <c r="SZN136" s="127"/>
      <c r="SZO136" s="127"/>
      <c r="SZP136" s="127"/>
      <c r="SZQ136" s="127"/>
      <c r="SZR136" s="127"/>
      <c r="SZS136" s="127"/>
      <c r="SZT136" s="127"/>
      <c r="SZU136" s="127"/>
      <c r="SZV136" s="127"/>
      <c r="SZW136" s="127"/>
      <c r="SZX136" s="127"/>
      <c r="SZY136" s="127"/>
      <c r="SZZ136" s="127"/>
      <c r="TAA136" s="127"/>
      <c r="TAB136" s="127"/>
      <c r="TAC136" s="127"/>
      <c r="TAD136" s="127"/>
      <c r="TAE136" s="127"/>
      <c r="TAF136" s="127"/>
      <c r="TAG136" s="127"/>
      <c r="TAH136" s="127"/>
      <c r="TAI136" s="127"/>
      <c r="TAJ136" s="127"/>
      <c r="TAK136" s="127"/>
      <c r="TAL136" s="127"/>
      <c r="TAM136" s="127"/>
      <c r="TAN136" s="127"/>
      <c r="TAO136" s="127"/>
      <c r="TAP136" s="127"/>
      <c r="TAQ136" s="127"/>
      <c r="TAR136" s="127"/>
      <c r="TAS136" s="127"/>
      <c r="TAT136" s="127"/>
      <c r="TAU136" s="127"/>
      <c r="TAV136" s="127"/>
      <c r="TAW136" s="127"/>
      <c r="TAX136" s="127"/>
      <c r="TAY136" s="127"/>
      <c r="TAZ136" s="127"/>
      <c r="TBA136" s="127"/>
      <c r="TBB136" s="127"/>
      <c r="TBC136" s="127"/>
      <c r="TBD136" s="127"/>
      <c r="TBE136" s="127"/>
      <c r="TBF136" s="127"/>
      <c r="TBG136" s="127"/>
      <c r="TBH136" s="127"/>
      <c r="TBI136" s="127"/>
      <c r="TBJ136" s="127"/>
      <c r="TBK136" s="127"/>
      <c r="TBL136" s="127"/>
      <c r="TBM136" s="127"/>
      <c r="TBN136" s="127"/>
      <c r="TBO136" s="127"/>
      <c r="TBP136" s="127"/>
      <c r="TBQ136" s="127"/>
      <c r="TBR136" s="127"/>
      <c r="TBS136" s="127"/>
      <c r="TBT136" s="127"/>
      <c r="TBU136" s="127"/>
      <c r="TBV136" s="127"/>
      <c r="TBW136" s="127"/>
      <c r="TBX136" s="127"/>
      <c r="TBY136" s="127"/>
      <c r="TBZ136" s="127"/>
      <c r="TCA136" s="127"/>
      <c r="TCB136" s="127"/>
      <c r="TCC136" s="127"/>
      <c r="TCD136" s="127"/>
      <c r="TCE136" s="127"/>
      <c r="TCF136" s="127"/>
      <c r="TCG136" s="127"/>
      <c r="TCH136" s="127"/>
      <c r="TCI136" s="127"/>
      <c r="TCJ136" s="127"/>
      <c r="TCK136" s="127"/>
      <c r="TCL136" s="127"/>
      <c r="TCM136" s="127"/>
      <c r="TCN136" s="127"/>
      <c r="TCO136" s="127"/>
      <c r="TCP136" s="127"/>
      <c r="TCQ136" s="127"/>
      <c r="TCR136" s="127"/>
      <c r="TCS136" s="127"/>
      <c r="TCT136" s="127"/>
      <c r="TCU136" s="127"/>
      <c r="TCV136" s="127"/>
      <c r="TCW136" s="127"/>
      <c r="TCX136" s="127"/>
      <c r="TCY136" s="127"/>
      <c r="TCZ136" s="127"/>
      <c r="TDA136" s="127"/>
      <c r="TDB136" s="127"/>
      <c r="TDC136" s="127"/>
      <c r="TDD136" s="127"/>
      <c r="TDE136" s="127"/>
      <c r="TDF136" s="127"/>
      <c r="TDG136" s="127"/>
      <c r="TDH136" s="127"/>
      <c r="TDI136" s="127"/>
      <c r="TDJ136" s="127"/>
      <c r="TDK136" s="127"/>
      <c r="TDL136" s="127"/>
      <c r="TDM136" s="127"/>
      <c r="TDN136" s="127"/>
      <c r="TDO136" s="127"/>
      <c r="TDP136" s="127"/>
      <c r="TDQ136" s="127"/>
      <c r="TDR136" s="127"/>
      <c r="TDS136" s="127"/>
      <c r="TDT136" s="127"/>
      <c r="TDU136" s="127"/>
      <c r="TDV136" s="127"/>
      <c r="TDW136" s="127"/>
      <c r="TDX136" s="127"/>
      <c r="TDY136" s="127"/>
      <c r="TDZ136" s="127"/>
      <c r="TEA136" s="127"/>
      <c r="TEB136" s="127"/>
      <c r="TEC136" s="127"/>
      <c r="TED136" s="127"/>
      <c r="TEE136" s="127"/>
      <c r="TEF136" s="127"/>
      <c r="TEG136" s="127"/>
      <c r="TEH136" s="127"/>
      <c r="TEI136" s="127"/>
      <c r="TEJ136" s="127"/>
      <c r="TEK136" s="127"/>
      <c r="TEL136" s="127"/>
      <c r="TEM136" s="127"/>
      <c r="TEN136" s="127"/>
      <c r="TEO136" s="127"/>
      <c r="TEP136" s="127"/>
      <c r="TEQ136" s="127"/>
      <c r="TER136" s="127"/>
      <c r="TES136" s="127"/>
      <c r="TET136" s="127"/>
      <c r="TEU136" s="127"/>
      <c r="TEV136" s="127"/>
      <c r="TEW136" s="127"/>
      <c r="TEX136" s="127"/>
      <c r="TEY136" s="127"/>
      <c r="TEZ136" s="127"/>
      <c r="TFA136" s="127"/>
      <c r="TFB136" s="127"/>
      <c r="TFC136" s="127"/>
      <c r="TFD136" s="127"/>
      <c r="TFE136" s="127"/>
      <c r="TFF136" s="127"/>
      <c r="TFG136" s="127"/>
      <c r="TFH136" s="127"/>
      <c r="TFI136" s="127"/>
      <c r="TFJ136" s="127"/>
      <c r="TFK136" s="127"/>
      <c r="TFL136" s="127"/>
      <c r="TFM136" s="127"/>
      <c r="TFN136" s="127"/>
      <c r="TFO136" s="127"/>
      <c r="TFP136" s="127"/>
      <c r="TFQ136" s="127"/>
      <c r="TFR136" s="127"/>
      <c r="TFS136" s="127"/>
      <c r="TFT136" s="127"/>
      <c r="TFU136" s="127"/>
      <c r="TFV136" s="127"/>
      <c r="TFW136" s="127"/>
      <c r="TFX136" s="127"/>
      <c r="TFY136" s="127"/>
      <c r="TFZ136" s="127"/>
      <c r="TGA136" s="127"/>
      <c r="TGB136" s="127"/>
      <c r="TGC136" s="127"/>
      <c r="TGD136" s="127"/>
      <c r="TGE136" s="127"/>
      <c r="TGF136" s="127"/>
      <c r="TGG136" s="127"/>
      <c r="TGH136" s="127"/>
      <c r="TGI136" s="127"/>
      <c r="TGJ136" s="127"/>
      <c r="TGK136" s="127"/>
      <c r="TGL136" s="127"/>
      <c r="TGM136" s="127"/>
      <c r="TGN136" s="127"/>
      <c r="TGO136" s="127"/>
      <c r="TGP136" s="127"/>
      <c r="TGQ136" s="127"/>
      <c r="TGR136" s="127"/>
      <c r="TGS136" s="127"/>
      <c r="TGT136" s="127"/>
      <c r="TGU136" s="127"/>
      <c r="TGV136" s="127"/>
      <c r="TGW136" s="127"/>
      <c r="TGX136" s="127"/>
      <c r="TGY136" s="127"/>
      <c r="TGZ136" s="127"/>
      <c r="THA136" s="127"/>
      <c r="THB136" s="127"/>
      <c r="THC136" s="127"/>
      <c r="THD136" s="127"/>
      <c r="THE136" s="127"/>
      <c r="THF136" s="127"/>
      <c r="THG136" s="127"/>
      <c r="THH136" s="127"/>
      <c r="THI136" s="127"/>
      <c r="THJ136" s="127"/>
      <c r="THK136" s="127"/>
      <c r="THL136" s="127"/>
      <c r="THM136" s="127"/>
      <c r="THN136" s="127"/>
      <c r="THO136" s="127"/>
      <c r="THP136" s="127"/>
      <c r="THQ136" s="127"/>
      <c r="THR136" s="127"/>
      <c r="THS136" s="127"/>
      <c r="THT136" s="127"/>
      <c r="THU136" s="127"/>
      <c r="THV136" s="127"/>
      <c r="THW136" s="127"/>
      <c r="THX136" s="127"/>
      <c r="THY136" s="127"/>
      <c r="THZ136" s="127"/>
      <c r="TIA136" s="127"/>
      <c r="TIB136" s="127"/>
      <c r="TIC136" s="127"/>
      <c r="TID136" s="127"/>
      <c r="TIE136" s="127"/>
      <c r="TIF136" s="127"/>
      <c r="TIG136" s="127"/>
      <c r="TIH136" s="127"/>
      <c r="TII136" s="127"/>
      <c r="TIJ136" s="127"/>
      <c r="TIK136" s="127"/>
      <c r="TIL136" s="127"/>
      <c r="TIM136" s="127"/>
      <c r="TIN136" s="127"/>
      <c r="TIO136" s="127"/>
      <c r="TIP136" s="127"/>
      <c r="TIQ136" s="127"/>
      <c r="TIR136" s="127"/>
      <c r="TIS136" s="127"/>
      <c r="TIT136" s="127"/>
      <c r="TIU136" s="127"/>
      <c r="TIV136" s="127"/>
      <c r="TIW136" s="127"/>
      <c r="TIX136" s="127"/>
      <c r="TIY136" s="127"/>
      <c r="TIZ136" s="127"/>
      <c r="TJA136" s="127"/>
      <c r="TJB136" s="127"/>
      <c r="TJC136" s="127"/>
      <c r="TJD136" s="127"/>
      <c r="TJE136" s="127"/>
      <c r="TJF136" s="127"/>
      <c r="TJG136" s="127"/>
      <c r="TJH136" s="127"/>
      <c r="TJI136" s="127"/>
      <c r="TJJ136" s="127"/>
      <c r="TJK136" s="127"/>
      <c r="TJL136" s="127"/>
      <c r="TJM136" s="127"/>
      <c r="TJN136" s="127"/>
      <c r="TJO136" s="127"/>
      <c r="TJP136" s="127"/>
      <c r="TJQ136" s="127"/>
      <c r="TJR136" s="127"/>
      <c r="TJS136" s="127"/>
      <c r="TJT136" s="127"/>
      <c r="TJU136" s="127"/>
      <c r="TJV136" s="127"/>
      <c r="TJW136" s="127"/>
      <c r="TJX136" s="127"/>
      <c r="TJY136" s="127"/>
      <c r="TJZ136" s="127"/>
      <c r="TKA136" s="127"/>
      <c r="TKB136" s="127"/>
      <c r="TKC136" s="127"/>
      <c r="TKD136" s="127"/>
      <c r="TKE136" s="127"/>
      <c r="TKF136" s="127"/>
      <c r="TKG136" s="127"/>
      <c r="TKH136" s="127"/>
      <c r="TKI136" s="127"/>
      <c r="TKJ136" s="127"/>
      <c r="TKK136" s="127"/>
      <c r="TKL136" s="127"/>
      <c r="TKM136" s="127"/>
      <c r="TKN136" s="127"/>
      <c r="TKO136" s="127"/>
      <c r="TKP136" s="127"/>
      <c r="TKQ136" s="127"/>
      <c r="TKR136" s="127"/>
      <c r="TKS136" s="127"/>
      <c r="TKT136" s="127"/>
      <c r="TKU136" s="127"/>
      <c r="TKV136" s="127"/>
      <c r="TKW136" s="127"/>
      <c r="TKX136" s="127"/>
      <c r="TKY136" s="127"/>
      <c r="TKZ136" s="127"/>
      <c r="TLA136" s="127"/>
      <c r="TLB136" s="127"/>
      <c r="TLC136" s="127"/>
      <c r="TLD136" s="127"/>
      <c r="TLE136" s="127"/>
      <c r="TLF136" s="127"/>
      <c r="TLG136" s="127"/>
      <c r="TLH136" s="127"/>
      <c r="TLI136" s="127"/>
      <c r="TLJ136" s="127"/>
      <c r="TLK136" s="127"/>
      <c r="TLL136" s="127"/>
      <c r="TLM136" s="127"/>
      <c r="TLN136" s="127"/>
      <c r="TLO136" s="127"/>
      <c r="TLP136" s="127"/>
      <c r="TLQ136" s="127"/>
      <c r="TLR136" s="127"/>
      <c r="TLS136" s="127"/>
      <c r="TLT136" s="127"/>
      <c r="TLU136" s="127"/>
      <c r="TLV136" s="127"/>
      <c r="TLW136" s="127"/>
      <c r="TLX136" s="127"/>
      <c r="TLY136" s="127"/>
      <c r="TLZ136" s="127"/>
      <c r="TMA136" s="127"/>
      <c r="TMB136" s="127"/>
      <c r="TMC136" s="127"/>
      <c r="TMD136" s="127"/>
      <c r="TME136" s="127"/>
      <c r="TMF136" s="127"/>
      <c r="TMG136" s="127"/>
      <c r="TMH136" s="127"/>
      <c r="TMI136" s="127"/>
      <c r="TMJ136" s="127"/>
      <c r="TMK136" s="127"/>
      <c r="TML136" s="127"/>
      <c r="TMM136" s="127"/>
      <c r="TMN136" s="127"/>
      <c r="TMO136" s="127"/>
      <c r="TMP136" s="127"/>
      <c r="TMQ136" s="127"/>
      <c r="TMR136" s="127"/>
      <c r="TMS136" s="127"/>
      <c r="TMT136" s="127"/>
      <c r="TMU136" s="127"/>
      <c r="TMV136" s="127"/>
      <c r="TMW136" s="127"/>
      <c r="TMX136" s="127"/>
      <c r="TMY136" s="127"/>
      <c r="TMZ136" s="127"/>
      <c r="TNA136" s="127"/>
      <c r="TNB136" s="127"/>
      <c r="TNC136" s="127"/>
      <c r="TND136" s="127"/>
      <c r="TNE136" s="127"/>
      <c r="TNF136" s="127"/>
      <c r="TNG136" s="127"/>
      <c r="TNH136" s="127"/>
      <c r="TNI136" s="127"/>
      <c r="TNJ136" s="127"/>
      <c r="TNK136" s="127"/>
      <c r="TNL136" s="127"/>
      <c r="TNM136" s="127"/>
      <c r="TNN136" s="127"/>
      <c r="TNO136" s="127"/>
      <c r="TNP136" s="127"/>
      <c r="TNQ136" s="127"/>
      <c r="TNR136" s="127"/>
      <c r="TNS136" s="127"/>
      <c r="TNT136" s="127"/>
      <c r="TNU136" s="127"/>
      <c r="TNV136" s="127"/>
      <c r="TNW136" s="127"/>
      <c r="TNX136" s="127"/>
      <c r="TNY136" s="127"/>
      <c r="TNZ136" s="127"/>
      <c r="TOA136" s="127"/>
      <c r="TOB136" s="127"/>
      <c r="TOC136" s="127"/>
      <c r="TOD136" s="127"/>
      <c r="TOE136" s="127"/>
      <c r="TOF136" s="127"/>
      <c r="TOG136" s="127"/>
      <c r="TOH136" s="127"/>
      <c r="TOI136" s="127"/>
      <c r="TOJ136" s="127"/>
      <c r="TOK136" s="127"/>
      <c r="TOL136" s="127"/>
      <c r="TOM136" s="127"/>
      <c r="TON136" s="127"/>
      <c r="TOO136" s="127"/>
      <c r="TOP136" s="127"/>
      <c r="TOQ136" s="127"/>
      <c r="TOR136" s="127"/>
      <c r="TOS136" s="127"/>
      <c r="TOT136" s="127"/>
      <c r="TOU136" s="127"/>
      <c r="TOV136" s="127"/>
      <c r="TOW136" s="127"/>
      <c r="TOX136" s="127"/>
      <c r="TOY136" s="127"/>
      <c r="TOZ136" s="127"/>
      <c r="TPA136" s="127"/>
      <c r="TPB136" s="127"/>
      <c r="TPC136" s="127"/>
      <c r="TPD136" s="127"/>
      <c r="TPE136" s="127"/>
      <c r="TPF136" s="127"/>
      <c r="TPG136" s="127"/>
      <c r="TPH136" s="127"/>
      <c r="TPI136" s="127"/>
      <c r="TPJ136" s="127"/>
      <c r="TPK136" s="127"/>
      <c r="TPL136" s="127"/>
      <c r="TPM136" s="127"/>
      <c r="TPN136" s="127"/>
      <c r="TPO136" s="127"/>
      <c r="TPP136" s="127"/>
      <c r="TPQ136" s="127"/>
      <c r="TPR136" s="127"/>
      <c r="TPS136" s="127"/>
      <c r="TPT136" s="127"/>
      <c r="TPU136" s="127"/>
      <c r="TPV136" s="127"/>
      <c r="TPW136" s="127"/>
      <c r="TPX136" s="127"/>
      <c r="TPY136" s="127"/>
      <c r="TPZ136" s="127"/>
      <c r="TQA136" s="127"/>
      <c r="TQB136" s="127"/>
      <c r="TQC136" s="127"/>
      <c r="TQD136" s="127"/>
      <c r="TQE136" s="127"/>
      <c r="TQF136" s="127"/>
      <c r="TQG136" s="127"/>
      <c r="TQH136" s="127"/>
      <c r="TQI136" s="127"/>
      <c r="TQJ136" s="127"/>
      <c r="TQK136" s="127"/>
      <c r="TQL136" s="127"/>
      <c r="TQM136" s="127"/>
      <c r="TQN136" s="127"/>
      <c r="TQO136" s="127"/>
      <c r="TQP136" s="127"/>
      <c r="TQQ136" s="127"/>
      <c r="TQR136" s="127"/>
      <c r="TQS136" s="127"/>
      <c r="TQT136" s="127"/>
      <c r="TQU136" s="127"/>
      <c r="TQV136" s="127"/>
      <c r="TQW136" s="127"/>
      <c r="TQX136" s="127"/>
      <c r="TQY136" s="127"/>
      <c r="TQZ136" s="127"/>
      <c r="TRA136" s="127"/>
      <c r="TRB136" s="127"/>
      <c r="TRC136" s="127"/>
      <c r="TRD136" s="127"/>
      <c r="TRE136" s="127"/>
      <c r="TRF136" s="127"/>
      <c r="TRG136" s="127"/>
      <c r="TRH136" s="127"/>
      <c r="TRI136" s="127"/>
      <c r="TRJ136" s="127"/>
      <c r="TRK136" s="127"/>
      <c r="TRL136" s="127"/>
      <c r="TRM136" s="127"/>
      <c r="TRN136" s="127"/>
      <c r="TRO136" s="127"/>
      <c r="TRP136" s="127"/>
      <c r="TRQ136" s="127"/>
      <c r="TRR136" s="127"/>
      <c r="TRS136" s="127"/>
      <c r="TRT136" s="127"/>
      <c r="TRU136" s="127"/>
      <c r="TRV136" s="127"/>
      <c r="TRW136" s="127"/>
      <c r="TRX136" s="127"/>
      <c r="TRY136" s="127"/>
      <c r="TRZ136" s="127"/>
      <c r="TSA136" s="127"/>
      <c r="TSB136" s="127"/>
      <c r="TSC136" s="127"/>
      <c r="TSD136" s="127"/>
      <c r="TSE136" s="127"/>
      <c r="TSF136" s="127"/>
      <c r="TSG136" s="127"/>
      <c r="TSH136" s="127"/>
      <c r="TSI136" s="127"/>
      <c r="TSJ136" s="127"/>
      <c r="TSK136" s="127"/>
      <c r="TSL136" s="127"/>
      <c r="TSM136" s="127"/>
      <c r="TSN136" s="127"/>
      <c r="TSO136" s="127"/>
      <c r="TSP136" s="127"/>
      <c r="TSQ136" s="127"/>
      <c r="TSR136" s="127"/>
      <c r="TSS136" s="127"/>
      <c r="TST136" s="127"/>
      <c r="TSU136" s="127"/>
      <c r="TSV136" s="127"/>
      <c r="TSW136" s="127"/>
      <c r="TSX136" s="127"/>
      <c r="TSY136" s="127"/>
      <c r="TSZ136" s="127"/>
      <c r="TTA136" s="127"/>
      <c r="TTB136" s="127"/>
      <c r="TTC136" s="127"/>
      <c r="TTD136" s="127"/>
      <c r="TTE136" s="127"/>
      <c r="TTF136" s="127"/>
      <c r="TTG136" s="127"/>
      <c r="TTH136" s="127"/>
      <c r="TTI136" s="127"/>
      <c r="TTJ136" s="127"/>
      <c r="TTK136" s="127"/>
      <c r="TTL136" s="127"/>
      <c r="TTM136" s="127"/>
      <c r="TTN136" s="127"/>
      <c r="TTO136" s="127"/>
      <c r="TTP136" s="127"/>
      <c r="TTQ136" s="127"/>
      <c r="TTR136" s="127"/>
      <c r="TTS136" s="127"/>
      <c r="TTT136" s="127"/>
      <c r="TTU136" s="127"/>
      <c r="TTV136" s="127"/>
      <c r="TTW136" s="127"/>
      <c r="TTX136" s="127"/>
      <c r="TTY136" s="127"/>
      <c r="TTZ136" s="127"/>
      <c r="TUA136" s="127"/>
      <c r="TUB136" s="127"/>
      <c r="TUC136" s="127"/>
      <c r="TUD136" s="127"/>
      <c r="TUE136" s="127"/>
      <c r="TUF136" s="127"/>
      <c r="TUG136" s="127"/>
      <c r="TUH136" s="127"/>
      <c r="TUI136" s="127"/>
      <c r="TUJ136" s="127"/>
      <c r="TUK136" s="127"/>
      <c r="TUL136" s="127"/>
      <c r="TUM136" s="127"/>
      <c r="TUN136" s="127"/>
      <c r="TUO136" s="127"/>
      <c r="TUP136" s="127"/>
      <c r="TUQ136" s="127"/>
      <c r="TUR136" s="127"/>
      <c r="TUS136" s="127"/>
      <c r="TUT136" s="127"/>
      <c r="TUU136" s="127"/>
      <c r="TUV136" s="127"/>
      <c r="TUW136" s="127"/>
      <c r="TUX136" s="127"/>
      <c r="TUY136" s="127"/>
      <c r="TUZ136" s="127"/>
      <c r="TVA136" s="127"/>
      <c r="TVB136" s="127"/>
      <c r="TVC136" s="127"/>
      <c r="TVD136" s="127"/>
      <c r="TVE136" s="127"/>
      <c r="TVF136" s="127"/>
      <c r="TVG136" s="127"/>
      <c r="TVH136" s="127"/>
      <c r="TVI136" s="127"/>
      <c r="TVJ136" s="127"/>
      <c r="TVK136" s="127"/>
      <c r="TVL136" s="127"/>
      <c r="TVM136" s="127"/>
      <c r="TVN136" s="127"/>
      <c r="TVO136" s="127"/>
      <c r="TVP136" s="127"/>
      <c r="TVQ136" s="127"/>
      <c r="TVR136" s="127"/>
      <c r="TVS136" s="127"/>
      <c r="TVT136" s="127"/>
      <c r="TVU136" s="127"/>
      <c r="TVV136" s="127"/>
      <c r="TVW136" s="127"/>
      <c r="TVX136" s="127"/>
      <c r="TVY136" s="127"/>
      <c r="TVZ136" s="127"/>
      <c r="TWA136" s="127"/>
      <c r="TWB136" s="127"/>
      <c r="TWC136" s="127"/>
      <c r="TWD136" s="127"/>
      <c r="TWE136" s="127"/>
      <c r="TWF136" s="127"/>
      <c r="TWG136" s="127"/>
      <c r="TWH136" s="127"/>
      <c r="TWI136" s="127"/>
      <c r="TWJ136" s="127"/>
      <c r="TWK136" s="127"/>
      <c r="TWL136" s="127"/>
      <c r="TWM136" s="127"/>
      <c r="TWN136" s="127"/>
      <c r="TWO136" s="127"/>
      <c r="TWP136" s="127"/>
      <c r="TWQ136" s="127"/>
      <c r="TWR136" s="127"/>
      <c r="TWS136" s="127"/>
      <c r="TWT136" s="127"/>
      <c r="TWU136" s="127"/>
      <c r="TWV136" s="127"/>
      <c r="TWW136" s="127"/>
      <c r="TWX136" s="127"/>
      <c r="TWY136" s="127"/>
      <c r="TWZ136" s="127"/>
      <c r="TXA136" s="127"/>
      <c r="TXB136" s="127"/>
      <c r="TXC136" s="127"/>
      <c r="TXD136" s="127"/>
      <c r="TXE136" s="127"/>
      <c r="TXF136" s="127"/>
      <c r="TXG136" s="127"/>
      <c r="TXH136" s="127"/>
      <c r="TXI136" s="127"/>
      <c r="TXJ136" s="127"/>
      <c r="TXK136" s="127"/>
      <c r="TXL136" s="127"/>
      <c r="TXM136" s="127"/>
      <c r="TXN136" s="127"/>
      <c r="TXO136" s="127"/>
      <c r="TXP136" s="127"/>
      <c r="TXQ136" s="127"/>
      <c r="TXR136" s="127"/>
      <c r="TXS136" s="127"/>
      <c r="TXT136" s="127"/>
      <c r="TXU136" s="127"/>
      <c r="TXV136" s="127"/>
      <c r="TXW136" s="127"/>
      <c r="TXX136" s="127"/>
      <c r="TXY136" s="127"/>
      <c r="TXZ136" s="127"/>
      <c r="TYA136" s="127"/>
      <c r="TYB136" s="127"/>
      <c r="TYC136" s="127"/>
      <c r="TYD136" s="127"/>
      <c r="TYE136" s="127"/>
      <c r="TYF136" s="127"/>
      <c r="TYG136" s="127"/>
      <c r="TYH136" s="127"/>
      <c r="TYI136" s="127"/>
      <c r="TYJ136" s="127"/>
      <c r="TYK136" s="127"/>
      <c r="TYL136" s="127"/>
      <c r="TYM136" s="127"/>
      <c r="TYN136" s="127"/>
      <c r="TYO136" s="127"/>
      <c r="TYP136" s="127"/>
      <c r="TYQ136" s="127"/>
      <c r="TYR136" s="127"/>
      <c r="TYS136" s="127"/>
      <c r="TYT136" s="127"/>
      <c r="TYU136" s="127"/>
      <c r="TYV136" s="127"/>
      <c r="TYW136" s="127"/>
      <c r="TYX136" s="127"/>
      <c r="TYY136" s="127"/>
      <c r="TYZ136" s="127"/>
      <c r="TZA136" s="127"/>
      <c r="TZB136" s="127"/>
      <c r="TZC136" s="127"/>
      <c r="TZD136" s="127"/>
      <c r="TZE136" s="127"/>
      <c r="TZF136" s="127"/>
      <c r="TZG136" s="127"/>
      <c r="TZH136" s="127"/>
      <c r="TZI136" s="127"/>
      <c r="TZJ136" s="127"/>
      <c r="TZK136" s="127"/>
      <c r="TZL136" s="127"/>
      <c r="TZM136" s="127"/>
      <c r="TZN136" s="127"/>
      <c r="TZO136" s="127"/>
      <c r="TZP136" s="127"/>
      <c r="TZQ136" s="127"/>
      <c r="TZR136" s="127"/>
      <c r="TZS136" s="127"/>
      <c r="TZT136" s="127"/>
      <c r="TZU136" s="127"/>
      <c r="TZV136" s="127"/>
      <c r="TZW136" s="127"/>
      <c r="TZX136" s="127"/>
      <c r="TZY136" s="127"/>
      <c r="TZZ136" s="127"/>
      <c r="UAA136" s="127"/>
      <c r="UAB136" s="127"/>
      <c r="UAC136" s="127"/>
      <c r="UAD136" s="127"/>
      <c r="UAE136" s="127"/>
      <c r="UAF136" s="127"/>
      <c r="UAG136" s="127"/>
      <c r="UAH136" s="127"/>
      <c r="UAI136" s="127"/>
      <c r="UAJ136" s="127"/>
      <c r="UAK136" s="127"/>
      <c r="UAL136" s="127"/>
      <c r="UAM136" s="127"/>
      <c r="UAN136" s="127"/>
      <c r="UAO136" s="127"/>
      <c r="UAP136" s="127"/>
      <c r="UAQ136" s="127"/>
      <c r="UAR136" s="127"/>
      <c r="UAS136" s="127"/>
      <c r="UAT136" s="127"/>
      <c r="UAU136" s="127"/>
      <c r="UAV136" s="127"/>
      <c r="UAW136" s="127"/>
      <c r="UAX136" s="127"/>
      <c r="UAY136" s="127"/>
      <c r="UAZ136" s="127"/>
      <c r="UBA136" s="127"/>
      <c r="UBB136" s="127"/>
      <c r="UBC136" s="127"/>
      <c r="UBD136" s="127"/>
      <c r="UBE136" s="127"/>
      <c r="UBF136" s="127"/>
      <c r="UBG136" s="127"/>
      <c r="UBH136" s="127"/>
      <c r="UBI136" s="127"/>
      <c r="UBJ136" s="127"/>
      <c r="UBK136" s="127"/>
      <c r="UBL136" s="127"/>
      <c r="UBM136" s="127"/>
      <c r="UBN136" s="127"/>
      <c r="UBO136" s="127"/>
      <c r="UBP136" s="127"/>
      <c r="UBQ136" s="127"/>
      <c r="UBR136" s="127"/>
      <c r="UBS136" s="127"/>
      <c r="UBT136" s="127"/>
      <c r="UBU136" s="127"/>
      <c r="UBV136" s="127"/>
      <c r="UBW136" s="127"/>
      <c r="UBX136" s="127"/>
      <c r="UBY136" s="127"/>
      <c r="UBZ136" s="127"/>
      <c r="UCA136" s="127"/>
      <c r="UCB136" s="127"/>
      <c r="UCC136" s="127"/>
      <c r="UCD136" s="127"/>
      <c r="UCE136" s="127"/>
      <c r="UCF136" s="127"/>
      <c r="UCG136" s="127"/>
      <c r="UCH136" s="127"/>
      <c r="UCI136" s="127"/>
      <c r="UCJ136" s="127"/>
      <c r="UCK136" s="127"/>
      <c r="UCL136" s="127"/>
      <c r="UCM136" s="127"/>
      <c r="UCN136" s="127"/>
      <c r="UCO136" s="127"/>
      <c r="UCP136" s="127"/>
      <c r="UCQ136" s="127"/>
      <c r="UCR136" s="127"/>
      <c r="UCS136" s="127"/>
      <c r="UCT136" s="127"/>
      <c r="UCU136" s="127"/>
      <c r="UCV136" s="127"/>
      <c r="UCW136" s="127"/>
      <c r="UCX136" s="127"/>
      <c r="UCY136" s="127"/>
      <c r="UCZ136" s="127"/>
      <c r="UDA136" s="127"/>
      <c r="UDB136" s="127"/>
      <c r="UDC136" s="127"/>
      <c r="UDD136" s="127"/>
      <c r="UDE136" s="127"/>
      <c r="UDF136" s="127"/>
      <c r="UDG136" s="127"/>
      <c r="UDH136" s="127"/>
      <c r="UDI136" s="127"/>
      <c r="UDJ136" s="127"/>
      <c r="UDK136" s="127"/>
      <c r="UDL136" s="127"/>
      <c r="UDM136" s="127"/>
      <c r="UDN136" s="127"/>
      <c r="UDO136" s="127"/>
      <c r="UDP136" s="127"/>
      <c r="UDQ136" s="127"/>
      <c r="UDR136" s="127"/>
      <c r="UDS136" s="127"/>
      <c r="UDT136" s="127"/>
      <c r="UDU136" s="127"/>
      <c r="UDV136" s="127"/>
      <c r="UDW136" s="127"/>
      <c r="UDX136" s="127"/>
      <c r="UDY136" s="127"/>
      <c r="UDZ136" s="127"/>
      <c r="UEA136" s="127"/>
      <c r="UEB136" s="127"/>
      <c r="UEC136" s="127"/>
      <c r="UED136" s="127"/>
      <c r="UEE136" s="127"/>
      <c r="UEF136" s="127"/>
      <c r="UEG136" s="127"/>
      <c r="UEH136" s="127"/>
      <c r="UEI136" s="127"/>
      <c r="UEJ136" s="127"/>
      <c r="UEK136" s="127"/>
      <c r="UEL136" s="127"/>
      <c r="UEM136" s="127"/>
      <c r="UEN136" s="127"/>
      <c r="UEO136" s="127"/>
      <c r="UEP136" s="127"/>
      <c r="UEQ136" s="127"/>
      <c r="UER136" s="127"/>
      <c r="UES136" s="127"/>
      <c r="UET136" s="127"/>
      <c r="UEU136" s="127"/>
      <c r="UEV136" s="127"/>
      <c r="UEW136" s="127"/>
      <c r="UEX136" s="127"/>
      <c r="UEY136" s="127"/>
      <c r="UEZ136" s="127"/>
      <c r="UFA136" s="127"/>
      <c r="UFB136" s="127"/>
      <c r="UFC136" s="127"/>
      <c r="UFD136" s="127"/>
      <c r="UFE136" s="127"/>
      <c r="UFF136" s="127"/>
      <c r="UFG136" s="127"/>
      <c r="UFH136" s="127"/>
      <c r="UFI136" s="127"/>
      <c r="UFJ136" s="127"/>
      <c r="UFK136" s="127"/>
      <c r="UFL136" s="127"/>
      <c r="UFM136" s="127"/>
      <c r="UFN136" s="127"/>
      <c r="UFO136" s="127"/>
      <c r="UFP136" s="127"/>
      <c r="UFQ136" s="127"/>
      <c r="UFR136" s="127"/>
      <c r="UFS136" s="127"/>
      <c r="UFT136" s="127"/>
      <c r="UFU136" s="127"/>
      <c r="UFV136" s="127"/>
      <c r="UFW136" s="127"/>
      <c r="UFX136" s="127"/>
      <c r="UFY136" s="127"/>
      <c r="UFZ136" s="127"/>
      <c r="UGA136" s="127"/>
      <c r="UGB136" s="127"/>
      <c r="UGC136" s="127"/>
      <c r="UGD136" s="127"/>
      <c r="UGE136" s="127"/>
      <c r="UGF136" s="127"/>
      <c r="UGG136" s="127"/>
      <c r="UGH136" s="127"/>
      <c r="UGI136" s="127"/>
      <c r="UGJ136" s="127"/>
      <c r="UGK136" s="127"/>
      <c r="UGL136" s="127"/>
      <c r="UGM136" s="127"/>
      <c r="UGN136" s="127"/>
      <c r="UGO136" s="127"/>
      <c r="UGP136" s="127"/>
      <c r="UGQ136" s="127"/>
      <c r="UGR136" s="127"/>
      <c r="UGS136" s="127"/>
      <c r="UGT136" s="127"/>
      <c r="UGU136" s="127"/>
      <c r="UGV136" s="127"/>
      <c r="UGW136" s="127"/>
      <c r="UGX136" s="127"/>
      <c r="UGY136" s="127"/>
      <c r="UGZ136" s="127"/>
      <c r="UHA136" s="127"/>
      <c r="UHB136" s="127"/>
      <c r="UHC136" s="127"/>
      <c r="UHD136" s="127"/>
      <c r="UHE136" s="127"/>
      <c r="UHF136" s="127"/>
      <c r="UHG136" s="127"/>
      <c r="UHH136" s="127"/>
      <c r="UHI136" s="127"/>
      <c r="UHJ136" s="127"/>
      <c r="UHK136" s="127"/>
      <c r="UHL136" s="127"/>
      <c r="UHM136" s="127"/>
      <c r="UHN136" s="127"/>
      <c r="UHO136" s="127"/>
      <c r="UHP136" s="127"/>
      <c r="UHQ136" s="127"/>
      <c r="UHR136" s="127"/>
      <c r="UHS136" s="127"/>
      <c r="UHT136" s="127"/>
      <c r="UHU136" s="127"/>
      <c r="UHV136" s="127"/>
      <c r="UHW136" s="127"/>
      <c r="UHX136" s="127"/>
      <c r="UHY136" s="127"/>
      <c r="UHZ136" s="127"/>
      <c r="UIA136" s="127"/>
      <c r="UIB136" s="127"/>
      <c r="UIC136" s="127"/>
      <c r="UID136" s="127"/>
      <c r="UIE136" s="127"/>
      <c r="UIF136" s="127"/>
      <c r="UIG136" s="127"/>
      <c r="UIH136" s="127"/>
      <c r="UII136" s="127"/>
      <c r="UIJ136" s="127"/>
      <c r="UIK136" s="127"/>
      <c r="UIL136" s="127"/>
      <c r="UIM136" s="127"/>
      <c r="UIN136" s="127"/>
      <c r="UIO136" s="127"/>
      <c r="UIP136" s="127"/>
      <c r="UIQ136" s="127"/>
      <c r="UIR136" s="127"/>
      <c r="UIS136" s="127"/>
      <c r="UIT136" s="127"/>
      <c r="UIU136" s="127"/>
      <c r="UIV136" s="127"/>
      <c r="UIW136" s="127"/>
      <c r="UIX136" s="127"/>
      <c r="UIY136" s="127"/>
      <c r="UIZ136" s="127"/>
      <c r="UJA136" s="127"/>
      <c r="UJB136" s="127"/>
      <c r="UJC136" s="127"/>
      <c r="UJD136" s="127"/>
      <c r="UJE136" s="127"/>
      <c r="UJF136" s="127"/>
      <c r="UJG136" s="127"/>
      <c r="UJH136" s="127"/>
      <c r="UJI136" s="127"/>
      <c r="UJJ136" s="127"/>
      <c r="UJK136" s="127"/>
      <c r="UJL136" s="127"/>
      <c r="UJM136" s="127"/>
      <c r="UJN136" s="127"/>
      <c r="UJO136" s="127"/>
      <c r="UJP136" s="127"/>
      <c r="UJQ136" s="127"/>
      <c r="UJR136" s="127"/>
      <c r="UJS136" s="127"/>
      <c r="UJT136" s="127"/>
      <c r="UJU136" s="127"/>
      <c r="UJV136" s="127"/>
      <c r="UJW136" s="127"/>
      <c r="UJX136" s="127"/>
      <c r="UJY136" s="127"/>
      <c r="UJZ136" s="127"/>
      <c r="UKA136" s="127"/>
      <c r="UKB136" s="127"/>
      <c r="UKC136" s="127"/>
      <c r="UKD136" s="127"/>
      <c r="UKE136" s="127"/>
      <c r="UKF136" s="127"/>
      <c r="UKG136" s="127"/>
      <c r="UKH136" s="127"/>
      <c r="UKI136" s="127"/>
      <c r="UKJ136" s="127"/>
      <c r="UKK136" s="127"/>
      <c r="UKL136" s="127"/>
      <c r="UKM136" s="127"/>
      <c r="UKN136" s="127"/>
      <c r="UKO136" s="127"/>
      <c r="UKP136" s="127"/>
      <c r="UKQ136" s="127"/>
      <c r="UKR136" s="127"/>
      <c r="UKS136" s="127"/>
      <c r="UKT136" s="127"/>
      <c r="UKU136" s="127"/>
      <c r="UKV136" s="127"/>
      <c r="UKW136" s="127"/>
      <c r="UKX136" s="127"/>
      <c r="UKY136" s="127"/>
      <c r="UKZ136" s="127"/>
      <c r="ULA136" s="127"/>
      <c r="ULB136" s="127"/>
      <c r="ULC136" s="127"/>
      <c r="ULD136" s="127"/>
      <c r="ULE136" s="127"/>
      <c r="ULF136" s="127"/>
      <c r="ULG136" s="127"/>
      <c r="ULH136" s="127"/>
      <c r="ULI136" s="127"/>
      <c r="ULJ136" s="127"/>
      <c r="ULK136" s="127"/>
      <c r="ULL136" s="127"/>
      <c r="ULM136" s="127"/>
      <c r="ULN136" s="127"/>
      <c r="ULO136" s="127"/>
      <c r="ULP136" s="127"/>
      <c r="ULQ136" s="127"/>
      <c r="ULR136" s="127"/>
      <c r="ULS136" s="127"/>
      <c r="ULT136" s="127"/>
      <c r="ULU136" s="127"/>
      <c r="ULV136" s="127"/>
      <c r="ULW136" s="127"/>
      <c r="ULX136" s="127"/>
      <c r="ULY136" s="127"/>
      <c r="ULZ136" s="127"/>
      <c r="UMA136" s="127"/>
      <c r="UMB136" s="127"/>
      <c r="UMC136" s="127"/>
      <c r="UMD136" s="127"/>
      <c r="UME136" s="127"/>
      <c r="UMF136" s="127"/>
      <c r="UMG136" s="127"/>
      <c r="UMH136" s="127"/>
      <c r="UMI136" s="127"/>
      <c r="UMJ136" s="127"/>
      <c r="UMK136" s="127"/>
      <c r="UML136" s="127"/>
      <c r="UMM136" s="127"/>
      <c r="UMN136" s="127"/>
      <c r="UMO136" s="127"/>
      <c r="UMP136" s="127"/>
      <c r="UMQ136" s="127"/>
      <c r="UMR136" s="127"/>
      <c r="UMS136" s="127"/>
      <c r="UMT136" s="127"/>
      <c r="UMU136" s="127"/>
      <c r="UMV136" s="127"/>
      <c r="UMW136" s="127"/>
      <c r="UMX136" s="127"/>
      <c r="UMY136" s="127"/>
      <c r="UMZ136" s="127"/>
      <c r="UNA136" s="127"/>
      <c r="UNB136" s="127"/>
      <c r="UNC136" s="127"/>
      <c r="UND136" s="127"/>
      <c r="UNE136" s="127"/>
      <c r="UNF136" s="127"/>
      <c r="UNG136" s="127"/>
      <c r="UNH136" s="127"/>
      <c r="UNI136" s="127"/>
      <c r="UNJ136" s="127"/>
      <c r="UNK136" s="127"/>
      <c r="UNL136" s="127"/>
      <c r="UNM136" s="127"/>
      <c r="UNN136" s="127"/>
      <c r="UNO136" s="127"/>
      <c r="UNP136" s="127"/>
      <c r="UNQ136" s="127"/>
      <c r="UNR136" s="127"/>
      <c r="UNS136" s="127"/>
      <c r="UNT136" s="127"/>
      <c r="UNU136" s="127"/>
      <c r="UNV136" s="127"/>
      <c r="UNW136" s="127"/>
      <c r="UNX136" s="127"/>
      <c r="UNY136" s="127"/>
      <c r="UNZ136" s="127"/>
      <c r="UOA136" s="127"/>
      <c r="UOB136" s="127"/>
      <c r="UOC136" s="127"/>
      <c r="UOD136" s="127"/>
      <c r="UOE136" s="127"/>
      <c r="UOF136" s="127"/>
      <c r="UOG136" s="127"/>
      <c r="UOH136" s="127"/>
      <c r="UOI136" s="127"/>
      <c r="UOJ136" s="127"/>
      <c r="UOK136" s="127"/>
      <c r="UOL136" s="127"/>
      <c r="UOM136" s="127"/>
      <c r="UON136" s="127"/>
      <c r="UOO136" s="127"/>
      <c r="UOP136" s="127"/>
      <c r="UOQ136" s="127"/>
      <c r="UOR136" s="127"/>
      <c r="UOS136" s="127"/>
      <c r="UOT136" s="127"/>
      <c r="UOU136" s="127"/>
      <c r="UOV136" s="127"/>
      <c r="UOW136" s="127"/>
      <c r="UOX136" s="127"/>
      <c r="UOY136" s="127"/>
      <c r="UOZ136" s="127"/>
      <c r="UPA136" s="127"/>
      <c r="UPB136" s="127"/>
      <c r="UPC136" s="127"/>
      <c r="UPD136" s="127"/>
      <c r="UPE136" s="127"/>
      <c r="UPF136" s="127"/>
      <c r="UPG136" s="127"/>
      <c r="UPH136" s="127"/>
      <c r="UPI136" s="127"/>
      <c r="UPJ136" s="127"/>
      <c r="UPK136" s="127"/>
      <c r="UPL136" s="127"/>
      <c r="UPM136" s="127"/>
      <c r="UPN136" s="127"/>
      <c r="UPO136" s="127"/>
      <c r="UPP136" s="127"/>
      <c r="UPQ136" s="127"/>
      <c r="UPR136" s="127"/>
      <c r="UPS136" s="127"/>
      <c r="UPT136" s="127"/>
      <c r="UPU136" s="127"/>
      <c r="UPV136" s="127"/>
      <c r="UPW136" s="127"/>
      <c r="UPX136" s="127"/>
      <c r="UPY136" s="127"/>
      <c r="UPZ136" s="127"/>
      <c r="UQA136" s="127"/>
      <c r="UQB136" s="127"/>
      <c r="UQC136" s="127"/>
      <c r="UQD136" s="127"/>
      <c r="UQE136" s="127"/>
      <c r="UQF136" s="127"/>
      <c r="UQG136" s="127"/>
      <c r="UQH136" s="127"/>
      <c r="UQI136" s="127"/>
      <c r="UQJ136" s="127"/>
      <c r="UQK136" s="127"/>
      <c r="UQL136" s="127"/>
      <c r="UQM136" s="127"/>
      <c r="UQN136" s="127"/>
      <c r="UQO136" s="127"/>
      <c r="UQP136" s="127"/>
      <c r="UQQ136" s="127"/>
      <c r="UQR136" s="127"/>
      <c r="UQS136" s="127"/>
      <c r="UQT136" s="127"/>
      <c r="UQU136" s="127"/>
      <c r="UQV136" s="127"/>
      <c r="UQW136" s="127"/>
      <c r="UQX136" s="127"/>
      <c r="UQY136" s="127"/>
      <c r="UQZ136" s="127"/>
      <c r="URA136" s="127"/>
      <c r="URB136" s="127"/>
      <c r="URC136" s="127"/>
      <c r="URD136" s="127"/>
      <c r="URE136" s="127"/>
      <c r="URF136" s="127"/>
      <c r="URG136" s="127"/>
      <c r="URH136" s="127"/>
      <c r="URI136" s="127"/>
      <c r="URJ136" s="127"/>
      <c r="URK136" s="127"/>
      <c r="URL136" s="127"/>
      <c r="URM136" s="127"/>
      <c r="URN136" s="127"/>
      <c r="URO136" s="127"/>
      <c r="URP136" s="127"/>
      <c r="URQ136" s="127"/>
      <c r="URR136" s="127"/>
      <c r="URS136" s="127"/>
      <c r="URT136" s="127"/>
      <c r="URU136" s="127"/>
      <c r="URV136" s="127"/>
      <c r="URW136" s="127"/>
      <c r="URX136" s="127"/>
      <c r="URY136" s="127"/>
      <c r="URZ136" s="127"/>
      <c r="USA136" s="127"/>
      <c r="USB136" s="127"/>
      <c r="USC136" s="127"/>
      <c r="USD136" s="127"/>
      <c r="USE136" s="127"/>
      <c r="USF136" s="127"/>
      <c r="USG136" s="127"/>
      <c r="USH136" s="127"/>
      <c r="USI136" s="127"/>
      <c r="USJ136" s="127"/>
      <c r="USK136" s="127"/>
      <c r="USL136" s="127"/>
      <c r="USM136" s="127"/>
      <c r="USN136" s="127"/>
      <c r="USO136" s="127"/>
      <c r="USP136" s="127"/>
      <c r="USQ136" s="127"/>
      <c r="USR136" s="127"/>
      <c r="USS136" s="127"/>
      <c r="UST136" s="127"/>
      <c r="USU136" s="127"/>
      <c r="USV136" s="127"/>
      <c r="USW136" s="127"/>
      <c r="USX136" s="127"/>
      <c r="USY136" s="127"/>
      <c r="USZ136" s="127"/>
      <c r="UTA136" s="127"/>
      <c r="UTB136" s="127"/>
      <c r="UTC136" s="127"/>
      <c r="UTD136" s="127"/>
      <c r="UTE136" s="127"/>
      <c r="UTF136" s="127"/>
      <c r="UTG136" s="127"/>
      <c r="UTH136" s="127"/>
      <c r="UTI136" s="127"/>
      <c r="UTJ136" s="127"/>
      <c r="UTK136" s="127"/>
      <c r="UTL136" s="127"/>
      <c r="UTM136" s="127"/>
      <c r="UTN136" s="127"/>
      <c r="UTO136" s="127"/>
      <c r="UTP136" s="127"/>
      <c r="UTQ136" s="127"/>
      <c r="UTR136" s="127"/>
      <c r="UTS136" s="127"/>
      <c r="UTT136" s="127"/>
      <c r="UTU136" s="127"/>
      <c r="UTV136" s="127"/>
      <c r="UTW136" s="127"/>
      <c r="UTX136" s="127"/>
      <c r="UTY136" s="127"/>
      <c r="UTZ136" s="127"/>
      <c r="UUA136" s="127"/>
      <c r="UUB136" s="127"/>
      <c r="UUC136" s="127"/>
      <c r="UUD136" s="127"/>
      <c r="UUE136" s="127"/>
      <c r="UUF136" s="127"/>
      <c r="UUG136" s="127"/>
      <c r="UUH136" s="127"/>
      <c r="UUI136" s="127"/>
      <c r="UUJ136" s="127"/>
      <c r="UUK136" s="127"/>
      <c r="UUL136" s="127"/>
      <c r="UUM136" s="127"/>
      <c r="UUN136" s="127"/>
      <c r="UUO136" s="127"/>
      <c r="UUP136" s="127"/>
      <c r="UUQ136" s="127"/>
      <c r="UUR136" s="127"/>
      <c r="UUS136" s="127"/>
      <c r="UUT136" s="127"/>
      <c r="UUU136" s="127"/>
      <c r="UUV136" s="127"/>
      <c r="UUW136" s="127"/>
      <c r="UUX136" s="127"/>
      <c r="UUY136" s="127"/>
      <c r="UUZ136" s="127"/>
      <c r="UVA136" s="127"/>
      <c r="UVB136" s="127"/>
      <c r="UVC136" s="127"/>
      <c r="UVD136" s="127"/>
      <c r="UVE136" s="127"/>
      <c r="UVF136" s="127"/>
      <c r="UVG136" s="127"/>
      <c r="UVH136" s="127"/>
      <c r="UVI136" s="127"/>
      <c r="UVJ136" s="127"/>
      <c r="UVK136" s="127"/>
      <c r="UVL136" s="127"/>
      <c r="UVM136" s="127"/>
      <c r="UVN136" s="127"/>
      <c r="UVO136" s="127"/>
      <c r="UVP136" s="127"/>
      <c r="UVQ136" s="127"/>
      <c r="UVR136" s="127"/>
      <c r="UVS136" s="127"/>
      <c r="UVT136" s="127"/>
      <c r="UVU136" s="127"/>
      <c r="UVV136" s="127"/>
      <c r="UVW136" s="127"/>
      <c r="UVX136" s="127"/>
      <c r="UVY136" s="127"/>
      <c r="UVZ136" s="127"/>
      <c r="UWA136" s="127"/>
      <c r="UWB136" s="127"/>
      <c r="UWC136" s="127"/>
      <c r="UWD136" s="127"/>
      <c r="UWE136" s="127"/>
      <c r="UWF136" s="127"/>
      <c r="UWG136" s="127"/>
      <c r="UWH136" s="127"/>
      <c r="UWI136" s="127"/>
      <c r="UWJ136" s="127"/>
      <c r="UWK136" s="127"/>
      <c r="UWL136" s="127"/>
      <c r="UWM136" s="127"/>
      <c r="UWN136" s="127"/>
      <c r="UWO136" s="127"/>
      <c r="UWP136" s="127"/>
      <c r="UWQ136" s="127"/>
      <c r="UWR136" s="127"/>
      <c r="UWS136" s="127"/>
      <c r="UWT136" s="127"/>
      <c r="UWU136" s="127"/>
      <c r="UWV136" s="127"/>
      <c r="UWW136" s="127"/>
      <c r="UWX136" s="127"/>
      <c r="UWY136" s="127"/>
      <c r="UWZ136" s="127"/>
      <c r="UXA136" s="127"/>
      <c r="UXB136" s="127"/>
      <c r="UXC136" s="127"/>
      <c r="UXD136" s="127"/>
      <c r="UXE136" s="127"/>
      <c r="UXF136" s="127"/>
      <c r="UXG136" s="127"/>
      <c r="UXH136" s="127"/>
      <c r="UXI136" s="127"/>
      <c r="UXJ136" s="127"/>
      <c r="UXK136" s="127"/>
      <c r="UXL136" s="127"/>
      <c r="UXM136" s="127"/>
      <c r="UXN136" s="127"/>
      <c r="UXO136" s="127"/>
      <c r="UXP136" s="127"/>
      <c r="UXQ136" s="127"/>
      <c r="UXR136" s="127"/>
      <c r="UXS136" s="127"/>
      <c r="UXT136" s="127"/>
      <c r="UXU136" s="127"/>
      <c r="UXV136" s="127"/>
      <c r="UXW136" s="127"/>
      <c r="UXX136" s="127"/>
      <c r="UXY136" s="127"/>
      <c r="UXZ136" s="127"/>
      <c r="UYA136" s="127"/>
      <c r="UYB136" s="127"/>
      <c r="UYC136" s="127"/>
      <c r="UYD136" s="127"/>
      <c r="UYE136" s="127"/>
      <c r="UYF136" s="127"/>
      <c r="UYG136" s="127"/>
      <c r="UYH136" s="127"/>
      <c r="UYI136" s="127"/>
      <c r="UYJ136" s="127"/>
      <c r="UYK136" s="127"/>
      <c r="UYL136" s="127"/>
      <c r="UYM136" s="127"/>
      <c r="UYN136" s="127"/>
      <c r="UYO136" s="127"/>
      <c r="UYP136" s="127"/>
      <c r="UYQ136" s="127"/>
      <c r="UYR136" s="127"/>
      <c r="UYS136" s="127"/>
      <c r="UYT136" s="127"/>
      <c r="UYU136" s="127"/>
      <c r="UYV136" s="127"/>
      <c r="UYW136" s="127"/>
      <c r="UYX136" s="127"/>
      <c r="UYY136" s="127"/>
      <c r="UYZ136" s="127"/>
      <c r="UZA136" s="127"/>
      <c r="UZB136" s="127"/>
      <c r="UZC136" s="127"/>
      <c r="UZD136" s="127"/>
      <c r="UZE136" s="127"/>
      <c r="UZF136" s="127"/>
      <c r="UZG136" s="127"/>
      <c r="UZH136" s="127"/>
      <c r="UZI136" s="127"/>
      <c r="UZJ136" s="127"/>
      <c r="UZK136" s="127"/>
      <c r="UZL136" s="127"/>
      <c r="UZM136" s="127"/>
      <c r="UZN136" s="127"/>
      <c r="UZO136" s="127"/>
      <c r="UZP136" s="127"/>
      <c r="UZQ136" s="127"/>
      <c r="UZR136" s="127"/>
      <c r="UZS136" s="127"/>
      <c r="UZT136" s="127"/>
      <c r="UZU136" s="127"/>
      <c r="UZV136" s="127"/>
      <c r="UZW136" s="127"/>
      <c r="UZX136" s="127"/>
      <c r="UZY136" s="127"/>
      <c r="UZZ136" s="127"/>
      <c r="VAA136" s="127"/>
      <c r="VAB136" s="127"/>
      <c r="VAC136" s="127"/>
      <c r="VAD136" s="127"/>
      <c r="VAE136" s="127"/>
      <c r="VAF136" s="127"/>
      <c r="VAG136" s="127"/>
      <c r="VAH136" s="127"/>
      <c r="VAI136" s="127"/>
      <c r="VAJ136" s="127"/>
      <c r="VAK136" s="127"/>
      <c r="VAL136" s="127"/>
      <c r="VAM136" s="127"/>
      <c r="VAN136" s="127"/>
      <c r="VAO136" s="127"/>
      <c r="VAP136" s="127"/>
      <c r="VAQ136" s="127"/>
      <c r="VAR136" s="127"/>
      <c r="VAS136" s="127"/>
      <c r="VAT136" s="127"/>
      <c r="VAU136" s="127"/>
      <c r="VAV136" s="127"/>
      <c r="VAW136" s="127"/>
      <c r="VAX136" s="127"/>
      <c r="VAY136" s="127"/>
      <c r="VAZ136" s="127"/>
      <c r="VBA136" s="127"/>
      <c r="VBB136" s="127"/>
      <c r="VBC136" s="127"/>
      <c r="VBD136" s="127"/>
      <c r="VBE136" s="127"/>
      <c r="VBF136" s="127"/>
      <c r="VBG136" s="127"/>
      <c r="VBH136" s="127"/>
      <c r="VBI136" s="127"/>
      <c r="VBJ136" s="127"/>
      <c r="VBK136" s="127"/>
      <c r="VBL136" s="127"/>
      <c r="VBM136" s="127"/>
      <c r="VBN136" s="127"/>
      <c r="VBO136" s="127"/>
      <c r="VBP136" s="127"/>
      <c r="VBQ136" s="127"/>
      <c r="VBR136" s="127"/>
      <c r="VBS136" s="127"/>
      <c r="VBT136" s="127"/>
      <c r="VBU136" s="127"/>
      <c r="VBV136" s="127"/>
      <c r="VBW136" s="127"/>
      <c r="VBX136" s="127"/>
      <c r="VBY136" s="127"/>
      <c r="VBZ136" s="127"/>
      <c r="VCA136" s="127"/>
      <c r="VCB136" s="127"/>
      <c r="VCC136" s="127"/>
      <c r="VCD136" s="127"/>
      <c r="VCE136" s="127"/>
      <c r="VCF136" s="127"/>
      <c r="VCG136" s="127"/>
      <c r="VCH136" s="127"/>
      <c r="VCI136" s="127"/>
      <c r="VCJ136" s="127"/>
      <c r="VCK136" s="127"/>
      <c r="VCL136" s="127"/>
      <c r="VCM136" s="127"/>
      <c r="VCN136" s="127"/>
      <c r="VCO136" s="127"/>
      <c r="VCP136" s="127"/>
      <c r="VCQ136" s="127"/>
      <c r="VCR136" s="127"/>
      <c r="VCS136" s="127"/>
      <c r="VCT136" s="127"/>
      <c r="VCU136" s="127"/>
      <c r="VCV136" s="127"/>
      <c r="VCW136" s="127"/>
      <c r="VCX136" s="127"/>
      <c r="VCY136" s="127"/>
      <c r="VCZ136" s="127"/>
      <c r="VDA136" s="127"/>
      <c r="VDB136" s="127"/>
      <c r="VDC136" s="127"/>
      <c r="VDD136" s="127"/>
      <c r="VDE136" s="127"/>
      <c r="VDF136" s="127"/>
      <c r="VDG136" s="127"/>
      <c r="VDH136" s="127"/>
      <c r="VDI136" s="127"/>
      <c r="VDJ136" s="127"/>
      <c r="VDK136" s="127"/>
      <c r="VDL136" s="127"/>
      <c r="VDM136" s="127"/>
      <c r="VDN136" s="127"/>
      <c r="VDO136" s="127"/>
      <c r="VDP136" s="127"/>
      <c r="VDQ136" s="127"/>
      <c r="VDR136" s="127"/>
      <c r="VDS136" s="127"/>
      <c r="VDT136" s="127"/>
      <c r="VDU136" s="127"/>
      <c r="VDV136" s="127"/>
      <c r="VDW136" s="127"/>
      <c r="VDX136" s="127"/>
      <c r="VDY136" s="127"/>
      <c r="VDZ136" s="127"/>
      <c r="VEA136" s="127"/>
      <c r="VEB136" s="127"/>
      <c r="VEC136" s="127"/>
      <c r="VED136" s="127"/>
      <c r="VEE136" s="127"/>
      <c r="VEF136" s="127"/>
      <c r="VEG136" s="127"/>
      <c r="VEH136" s="127"/>
      <c r="VEI136" s="127"/>
      <c r="VEJ136" s="127"/>
      <c r="VEK136" s="127"/>
      <c r="VEL136" s="127"/>
      <c r="VEM136" s="127"/>
      <c r="VEN136" s="127"/>
      <c r="VEO136" s="127"/>
      <c r="VEP136" s="127"/>
      <c r="VEQ136" s="127"/>
      <c r="VER136" s="127"/>
      <c r="VES136" s="127"/>
      <c r="VET136" s="127"/>
      <c r="VEU136" s="127"/>
      <c r="VEV136" s="127"/>
      <c r="VEW136" s="127"/>
      <c r="VEX136" s="127"/>
      <c r="VEY136" s="127"/>
      <c r="VEZ136" s="127"/>
      <c r="VFA136" s="127"/>
      <c r="VFB136" s="127"/>
      <c r="VFC136" s="127"/>
      <c r="VFD136" s="127"/>
      <c r="VFE136" s="127"/>
      <c r="VFF136" s="127"/>
      <c r="VFG136" s="127"/>
      <c r="VFH136" s="127"/>
      <c r="VFI136" s="127"/>
      <c r="VFJ136" s="127"/>
      <c r="VFK136" s="127"/>
      <c r="VFL136" s="127"/>
      <c r="VFM136" s="127"/>
      <c r="VFN136" s="127"/>
      <c r="VFO136" s="127"/>
      <c r="VFP136" s="127"/>
      <c r="VFQ136" s="127"/>
      <c r="VFR136" s="127"/>
      <c r="VFS136" s="127"/>
      <c r="VFT136" s="127"/>
      <c r="VFU136" s="127"/>
      <c r="VFV136" s="127"/>
      <c r="VFW136" s="127"/>
      <c r="VFX136" s="127"/>
      <c r="VFY136" s="127"/>
      <c r="VFZ136" s="127"/>
      <c r="VGA136" s="127"/>
      <c r="VGB136" s="127"/>
      <c r="VGC136" s="127"/>
      <c r="VGD136" s="127"/>
      <c r="VGE136" s="127"/>
      <c r="VGF136" s="127"/>
      <c r="VGG136" s="127"/>
      <c r="VGH136" s="127"/>
      <c r="VGI136" s="127"/>
      <c r="VGJ136" s="127"/>
      <c r="VGK136" s="127"/>
      <c r="VGL136" s="127"/>
      <c r="VGM136" s="127"/>
      <c r="VGN136" s="127"/>
      <c r="VGO136" s="127"/>
      <c r="VGP136" s="127"/>
      <c r="VGQ136" s="127"/>
      <c r="VGR136" s="127"/>
      <c r="VGS136" s="127"/>
      <c r="VGT136" s="127"/>
      <c r="VGU136" s="127"/>
      <c r="VGV136" s="127"/>
      <c r="VGW136" s="127"/>
      <c r="VGX136" s="127"/>
      <c r="VGY136" s="127"/>
      <c r="VGZ136" s="127"/>
      <c r="VHA136" s="127"/>
      <c r="VHB136" s="127"/>
      <c r="VHC136" s="127"/>
      <c r="VHD136" s="127"/>
      <c r="VHE136" s="127"/>
      <c r="VHF136" s="127"/>
      <c r="VHG136" s="127"/>
      <c r="VHH136" s="127"/>
      <c r="VHI136" s="127"/>
      <c r="VHJ136" s="127"/>
      <c r="VHK136" s="127"/>
      <c r="VHL136" s="127"/>
      <c r="VHM136" s="127"/>
      <c r="VHN136" s="127"/>
      <c r="VHO136" s="127"/>
      <c r="VHP136" s="127"/>
      <c r="VHQ136" s="127"/>
      <c r="VHR136" s="127"/>
      <c r="VHS136" s="127"/>
      <c r="VHT136" s="127"/>
      <c r="VHU136" s="127"/>
      <c r="VHV136" s="127"/>
      <c r="VHW136" s="127"/>
      <c r="VHX136" s="127"/>
      <c r="VHY136" s="127"/>
      <c r="VHZ136" s="127"/>
      <c r="VIA136" s="127"/>
      <c r="VIB136" s="127"/>
      <c r="VIC136" s="127"/>
      <c r="VID136" s="127"/>
      <c r="VIE136" s="127"/>
      <c r="VIF136" s="127"/>
      <c r="VIG136" s="127"/>
      <c r="VIH136" s="127"/>
      <c r="VII136" s="127"/>
      <c r="VIJ136" s="127"/>
      <c r="VIK136" s="127"/>
      <c r="VIL136" s="127"/>
      <c r="VIM136" s="127"/>
      <c r="VIN136" s="127"/>
      <c r="VIO136" s="127"/>
      <c r="VIP136" s="127"/>
      <c r="VIQ136" s="127"/>
      <c r="VIR136" s="127"/>
      <c r="VIS136" s="127"/>
      <c r="VIT136" s="127"/>
      <c r="VIU136" s="127"/>
      <c r="VIV136" s="127"/>
      <c r="VIW136" s="127"/>
      <c r="VIX136" s="127"/>
      <c r="VIY136" s="127"/>
      <c r="VIZ136" s="127"/>
      <c r="VJA136" s="127"/>
      <c r="VJB136" s="127"/>
      <c r="VJC136" s="127"/>
      <c r="VJD136" s="127"/>
      <c r="VJE136" s="127"/>
      <c r="VJF136" s="127"/>
      <c r="VJG136" s="127"/>
      <c r="VJH136" s="127"/>
      <c r="VJI136" s="127"/>
      <c r="VJJ136" s="127"/>
      <c r="VJK136" s="127"/>
      <c r="VJL136" s="127"/>
      <c r="VJM136" s="127"/>
      <c r="VJN136" s="127"/>
      <c r="VJO136" s="127"/>
      <c r="VJP136" s="127"/>
      <c r="VJQ136" s="127"/>
      <c r="VJR136" s="127"/>
      <c r="VJS136" s="127"/>
      <c r="VJT136" s="127"/>
      <c r="VJU136" s="127"/>
      <c r="VJV136" s="127"/>
      <c r="VJW136" s="127"/>
      <c r="VJX136" s="127"/>
      <c r="VJY136" s="127"/>
      <c r="VJZ136" s="127"/>
      <c r="VKA136" s="127"/>
      <c r="VKB136" s="127"/>
      <c r="VKC136" s="127"/>
      <c r="VKD136" s="127"/>
      <c r="VKE136" s="127"/>
      <c r="VKF136" s="127"/>
      <c r="VKG136" s="127"/>
      <c r="VKH136" s="127"/>
      <c r="VKI136" s="127"/>
      <c r="VKJ136" s="127"/>
      <c r="VKK136" s="127"/>
      <c r="VKL136" s="127"/>
      <c r="VKM136" s="127"/>
      <c r="VKN136" s="127"/>
      <c r="VKO136" s="127"/>
      <c r="VKP136" s="127"/>
      <c r="VKQ136" s="127"/>
      <c r="VKR136" s="127"/>
      <c r="VKS136" s="127"/>
      <c r="VKT136" s="127"/>
      <c r="VKU136" s="127"/>
      <c r="VKV136" s="127"/>
      <c r="VKW136" s="127"/>
      <c r="VKX136" s="127"/>
      <c r="VKY136" s="127"/>
      <c r="VKZ136" s="127"/>
      <c r="VLA136" s="127"/>
      <c r="VLB136" s="127"/>
      <c r="VLC136" s="127"/>
      <c r="VLD136" s="127"/>
      <c r="VLE136" s="127"/>
      <c r="VLF136" s="127"/>
      <c r="VLG136" s="127"/>
      <c r="VLH136" s="127"/>
      <c r="VLI136" s="127"/>
      <c r="VLJ136" s="127"/>
      <c r="VLK136" s="127"/>
      <c r="VLL136" s="127"/>
      <c r="VLM136" s="127"/>
      <c r="VLN136" s="127"/>
      <c r="VLO136" s="127"/>
      <c r="VLP136" s="127"/>
      <c r="VLQ136" s="127"/>
      <c r="VLR136" s="127"/>
      <c r="VLS136" s="127"/>
      <c r="VLT136" s="127"/>
      <c r="VLU136" s="127"/>
      <c r="VLV136" s="127"/>
      <c r="VLW136" s="127"/>
      <c r="VLX136" s="127"/>
      <c r="VLY136" s="127"/>
      <c r="VLZ136" s="127"/>
      <c r="VMA136" s="127"/>
      <c r="VMB136" s="127"/>
      <c r="VMC136" s="127"/>
      <c r="VMD136" s="127"/>
      <c r="VME136" s="127"/>
      <c r="VMF136" s="127"/>
      <c r="VMG136" s="127"/>
      <c r="VMH136" s="127"/>
      <c r="VMI136" s="127"/>
      <c r="VMJ136" s="127"/>
      <c r="VMK136" s="127"/>
      <c r="VML136" s="127"/>
      <c r="VMM136" s="127"/>
      <c r="VMN136" s="127"/>
      <c r="VMO136" s="127"/>
      <c r="VMP136" s="127"/>
      <c r="VMQ136" s="127"/>
      <c r="VMR136" s="127"/>
      <c r="VMS136" s="127"/>
      <c r="VMT136" s="127"/>
      <c r="VMU136" s="127"/>
      <c r="VMV136" s="127"/>
      <c r="VMW136" s="127"/>
      <c r="VMX136" s="127"/>
      <c r="VMY136" s="127"/>
      <c r="VMZ136" s="127"/>
      <c r="VNA136" s="127"/>
      <c r="VNB136" s="127"/>
      <c r="VNC136" s="127"/>
      <c r="VND136" s="127"/>
      <c r="VNE136" s="127"/>
      <c r="VNF136" s="127"/>
      <c r="VNG136" s="127"/>
      <c r="VNH136" s="127"/>
      <c r="VNI136" s="127"/>
      <c r="VNJ136" s="127"/>
      <c r="VNK136" s="127"/>
      <c r="VNL136" s="127"/>
      <c r="VNM136" s="127"/>
      <c r="VNN136" s="127"/>
      <c r="VNO136" s="127"/>
      <c r="VNP136" s="127"/>
      <c r="VNQ136" s="127"/>
      <c r="VNR136" s="127"/>
      <c r="VNS136" s="127"/>
      <c r="VNT136" s="127"/>
      <c r="VNU136" s="127"/>
      <c r="VNV136" s="127"/>
      <c r="VNW136" s="127"/>
      <c r="VNX136" s="127"/>
      <c r="VNY136" s="127"/>
      <c r="VNZ136" s="127"/>
      <c r="VOA136" s="127"/>
      <c r="VOB136" s="127"/>
      <c r="VOC136" s="127"/>
      <c r="VOD136" s="127"/>
      <c r="VOE136" s="127"/>
      <c r="VOF136" s="127"/>
      <c r="VOG136" s="127"/>
      <c r="VOH136" s="127"/>
      <c r="VOI136" s="127"/>
      <c r="VOJ136" s="127"/>
      <c r="VOK136" s="127"/>
      <c r="VOL136" s="127"/>
      <c r="VOM136" s="127"/>
      <c r="VON136" s="127"/>
      <c r="VOO136" s="127"/>
      <c r="VOP136" s="127"/>
      <c r="VOQ136" s="127"/>
      <c r="VOR136" s="127"/>
      <c r="VOS136" s="127"/>
      <c r="VOT136" s="127"/>
      <c r="VOU136" s="127"/>
      <c r="VOV136" s="127"/>
      <c r="VOW136" s="127"/>
      <c r="VOX136" s="127"/>
      <c r="VOY136" s="127"/>
      <c r="VOZ136" s="127"/>
      <c r="VPA136" s="127"/>
      <c r="VPB136" s="127"/>
      <c r="VPC136" s="127"/>
      <c r="VPD136" s="127"/>
      <c r="VPE136" s="127"/>
      <c r="VPF136" s="127"/>
      <c r="VPG136" s="127"/>
      <c r="VPH136" s="127"/>
      <c r="VPI136" s="127"/>
      <c r="VPJ136" s="127"/>
      <c r="VPK136" s="127"/>
      <c r="VPL136" s="127"/>
      <c r="VPM136" s="127"/>
      <c r="VPN136" s="127"/>
      <c r="VPO136" s="127"/>
      <c r="VPP136" s="127"/>
      <c r="VPQ136" s="127"/>
      <c r="VPR136" s="127"/>
      <c r="VPS136" s="127"/>
      <c r="VPT136" s="127"/>
      <c r="VPU136" s="127"/>
      <c r="VPV136" s="127"/>
      <c r="VPW136" s="127"/>
      <c r="VPX136" s="127"/>
      <c r="VPY136" s="127"/>
      <c r="VPZ136" s="127"/>
      <c r="VQA136" s="127"/>
      <c r="VQB136" s="127"/>
      <c r="VQC136" s="127"/>
      <c r="VQD136" s="127"/>
      <c r="VQE136" s="127"/>
      <c r="VQF136" s="127"/>
      <c r="VQG136" s="127"/>
      <c r="VQH136" s="127"/>
      <c r="VQI136" s="127"/>
      <c r="VQJ136" s="127"/>
      <c r="VQK136" s="127"/>
      <c r="VQL136" s="127"/>
      <c r="VQM136" s="127"/>
      <c r="VQN136" s="127"/>
      <c r="VQO136" s="127"/>
      <c r="VQP136" s="127"/>
      <c r="VQQ136" s="127"/>
      <c r="VQR136" s="127"/>
      <c r="VQS136" s="127"/>
      <c r="VQT136" s="127"/>
      <c r="VQU136" s="127"/>
      <c r="VQV136" s="127"/>
      <c r="VQW136" s="127"/>
      <c r="VQX136" s="127"/>
      <c r="VQY136" s="127"/>
      <c r="VQZ136" s="127"/>
      <c r="VRA136" s="127"/>
      <c r="VRB136" s="127"/>
      <c r="VRC136" s="127"/>
      <c r="VRD136" s="127"/>
      <c r="VRE136" s="127"/>
      <c r="VRF136" s="127"/>
      <c r="VRG136" s="127"/>
      <c r="VRH136" s="127"/>
      <c r="VRI136" s="127"/>
      <c r="VRJ136" s="127"/>
      <c r="VRK136" s="127"/>
      <c r="VRL136" s="127"/>
      <c r="VRM136" s="127"/>
      <c r="VRN136" s="127"/>
      <c r="VRO136" s="127"/>
      <c r="VRP136" s="127"/>
      <c r="VRQ136" s="127"/>
      <c r="VRR136" s="127"/>
      <c r="VRS136" s="127"/>
      <c r="VRT136" s="127"/>
      <c r="VRU136" s="127"/>
      <c r="VRV136" s="127"/>
      <c r="VRW136" s="127"/>
      <c r="VRX136" s="127"/>
      <c r="VRY136" s="127"/>
      <c r="VRZ136" s="127"/>
      <c r="VSA136" s="127"/>
      <c r="VSB136" s="127"/>
      <c r="VSC136" s="127"/>
      <c r="VSD136" s="127"/>
      <c r="VSE136" s="127"/>
      <c r="VSF136" s="127"/>
      <c r="VSG136" s="127"/>
      <c r="VSH136" s="127"/>
      <c r="VSI136" s="127"/>
      <c r="VSJ136" s="127"/>
      <c r="VSK136" s="127"/>
      <c r="VSL136" s="127"/>
      <c r="VSM136" s="127"/>
      <c r="VSN136" s="127"/>
      <c r="VSO136" s="127"/>
      <c r="VSP136" s="127"/>
      <c r="VSQ136" s="127"/>
      <c r="VSR136" s="127"/>
      <c r="VSS136" s="127"/>
      <c r="VST136" s="127"/>
      <c r="VSU136" s="127"/>
      <c r="VSV136" s="127"/>
      <c r="VSW136" s="127"/>
      <c r="VSX136" s="127"/>
      <c r="VSY136" s="127"/>
      <c r="VSZ136" s="127"/>
      <c r="VTA136" s="127"/>
      <c r="VTB136" s="127"/>
      <c r="VTC136" s="127"/>
      <c r="VTD136" s="127"/>
      <c r="VTE136" s="127"/>
      <c r="VTF136" s="127"/>
      <c r="VTG136" s="127"/>
      <c r="VTH136" s="127"/>
      <c r="VTI136" s="127"/>
      <c r="VTJ136" s="127"/>
      <c r="VTK136" s="127"/>
      <c r="VTL136" s="127"/>
      <c r="VTM136" s="127"/>
      <c r="VTN136" s="127"/>
      <c r="VTO136" s="127"/>
      <c r="VTP136" s="127"/>
      <c r="VTQ136" s="127"/>
      <c r="VTR136" s="127"/>
      <c r="VTS136" s="127"/>
      <c r="VTT136" s="127"/>
      <c r="VTU136" s="127"/>
      <c r="VTV136" s="127"/>
      <c r="VTW136" s="127"/>
      <c r="VTX136" s="127"/>
      <c r="VTY136" s="127"/>
      <c r="VTZ136" s="127"/>
      <c r="VUA136" s="127"/>
      <c r="VUB136" s="127"/>
      <c r="VUC136" s="127"/>
      <c r="VUD136" s="127"/>
      <c r="VUE136" s="127"/>
      <c r="VUF136" s="127"/>
      <c r="VUG136" s="127"/>
      <c r="VUH136" s="127"/>
      <c r="VUI136" s="127"/>
      <c r="VUJ136" s="127"/>
      <c r="VUK136" s="127"/>
      <c r="VUL136" s="127"/>
      <c r="VUM136" s="127"/>
      <c r="VUN136" s="127"/>
      <c r="VUO136" s="127"/>
      <c r="VUP136" s="127"/>
      <c r="VUQ136" s="127"/>
      <c r="VUR136" s="127"/>
      <c r="VUS136" s="127"/>
      <c r="VUT136" s="127"/>
      <c r="VUU136" s="127"/>
      <c r="VUV136" s="127"/>
      <c r="VUW136" s="127"/>
      <c r="VUX136" s="127"/>
      <c r="VUY136" s="127"/>
      <c r="VUZ136" s="127"/>
      <c r="VVA136" s="127"/>
      <c r="VVB136" s="127"/>
      <c r="VVC136" s="127"/>
      <c r="VVD136" s="127"/>
      <c r="VVE136" s="127"/>
      <c r="VVF136" s="127"/>
      <c r="VVG136" s="127"/>
      <c r="VVH136" s="127"/>
      <c r="VVI136" s="127"/>
      <c r="VVJ136" s="127"/>
      <c r="VVK136" s="127"/>
      <c r="VVL136" s="127"/>
      <c r="VVM136" s="127"/>
      <c r="VVN136" s="127"/>
      <c r="VVO136" s="127"/>
      <c r="VVP136" s="127"/>
      <c r="VVQ136" s="127"/>
      <c r="VVR136" s="127"/>
      <c r="VVS136" s="127"/>
      <c r="VVT136" s="127"/>
      <c r="VVU136" s="127"/>
      <c r="VVV136" s="127"/>
      <c r="VVW136" s="127"/>
      <c r="VVX136" s="127"/>
      <c r="VVY136" s="127"/>
      <c r="VVZ136" s="127"/>
      <c r="VWA136" s="127"/>
      <c r="VWB136" s="127"/>
      <c r="VWC136" s="127"/>
      <c r="VWD136" s="127"/>
      <c r="VWE136" s="127"/>
      <c r="VWF136" s="127"/>
      <c r="VWG136" s="127"/>
      <c r="VWH136" s="127"/>
      <c r="VWI136" s="127"/>
      <c r="VWJ136" s="127"/>
      <c r="VWK136" s="127"/>
      <c r="VWL136" s="127"/>
      <c r="VWM136" s="127"/>
      <c r="VWN136" s="127"/>
      <c r="VWO136" s="127"/>
      <c r="VWP136" s="127"/>
      <c r="VWQ136" s="127"/>
      <c r="VWR136" s="127"/>
      <c r="VWS136" s="127"/>
      <c r="VWT136" s="127"/>
      <c r="VWU136" s="127"/>
      <c r="VWV136" s="127"/>
      <c r="VWW136" s="127"/>
      <c r="VWX136" s="127"/>
      <c r="VWY136" s="127"/>
      <c r="VWZ136" s="127"/>
      <c r="VXA136" s="127"/>
      <c r="VXB136" s="127"/>
      <c r="VXC136" s="127"/>
      <c r="VXD136" s="127"/>
      <c r="VXE136" s="127"/>
      <c r="VXF136" s="127"/>
      <c r="VXG136" s="127"/>
      <c r="VXH136" s="127"/>
      <c r="VXI136" s="127"/>
      <c r="VXJ136" s="127"/>
      <c r="VXK136" s="127"/>
      <c r="VXL136" s="127"/>
      <c r="VXM136" s="127"/>
      <c r="VXN136" s="127"/>
      <c r="VXO136" s="127"/>
      <c r="VXP136" s="127"/>
      <c r="VXQ136" s="127"/>
      <c r="VXR136" s="127"/>
      <c r="VXS136" s="127"/>
      <c r="VXT136" s="127"/>
      <c r="VXU136" s="127"/>
      <c r="VXV136" s="127"/>
      <c r="VXW136" s="127"/>
      <c r="VXX136" s="127"/>
      <c r="VXY136" s="127"/>
      <c r="VXZ136" s="127"/>
      <c r="VYA136" s="127"/>
      <c r="VYB136" s="127"/>
      <c r="VYC136" s="127"/>
      <c r="VYD136" s="127"/>
      <c r="VYE136" s="127"/>
      <c r="VYF136" s="127"/>
      <c r="VYG136" s="127"/>
      <c r="VYH136" s="127"/>
      <c r="VYI136" s="127"/>
      <c r="VYJ136" s="127"/>
      <c r="VYK136" s="127"/>
      <c r="VYL136" s="127"/>
      <c r="VYM136" s="127"/>
      <c r="VYN136" s="127"/>
      <c r="VYO136" s="127"/>
      <c r="VYP136" s="127"/>
      <c r="VYQ136" s="127"/>
      <c r="VYR136" s="127"/>
      <c r="VYS136" s="127"/>
      <c r="VYT136" s="127"/>
      <c r="VYU136" s="127"/>
      <c r="VYV136" s="127"/>
      <c r="VYW136" s="127"/>
      <c r="VYX136" s="127"/>
      <c r="VYY136" s="127"/>
      <c r="VYZ136" s="127"/>
      <c r="VZA136" s="127"/>
      <c r="VZB136" s="127"/>
      <c r="VZC136" s="127"/>
      <c r="VZD136" s="127"/>
      <c r="VZE136" s="127"/>
      <c r="VZF136" s="127"/>
      <c r="VZG136" s="127"/>
      <c r="VZH136" s="127"/>
      <c r="VZI136" s="127"/>
      <c r="VZJ136" s="127"/>
      <c r="VZK136" s="127"/>
      <c r="VZL136" s="127"/>
      <c r="VZM136" s="127"/>
      <c r="VZN136" s="127"/>
      <c r="VZO136" s="127"/>
      <c r="VZP136" s="127"/>
      <c r="VZQ136" s="127"/>
      <c r="VZR136" s="127"/>
      <c r="VZS136" s="127"/>
      <c r="VZT136" s="127"/>
      <c r="VZU136" s="127"/>
      <c r="VZV136" s="127"/>
      <c r="VZW136" s="127"/>
      <c r="VZX136" s="127"/>
      <c r="VZY136" s="127"/>
      <c r="VZZ136" s="127"/>
      <c r="WAA136" s="127"/>
      <c r="WAB136" s="127"/>
      <c r="WAC136" s="127"/>
      <c r="WAD136" s="127"/>
      <c r="WAE136" s="127"/>
      <c r="WAF136" s="127"/>
      <c r="WAG136" s="127"/>
      <c r="WAH136" s="127"/>
      <c r="WAI136" s="127"/>
      <c r="WAJ136" s="127"/>
      <c r="WAK136" s="127"/>
      <c r="WAL136" s="127"/>
      <c r="WAM136" s="127"/>
      <c r="WAN136" s="127"/>
      <c r="WAO136" s="127"/>
      <c r="WAP136" s="127"/>
      <c r="WAQ136" s="127"/>
      <c r="WAR136" s="127"/>
      <c r="WAS136" s="127"/>
      <c r="WAT136" s="127"/>
      <c r="WAU136" s="127"/>
      <c r="WAV136" s="127"/>
      <c r="WAW136" s="127"/>
      <c r="WAX136" s="127"/>
      <c r="WAY136" s="127"/>
      <c r="WAZ136" s="127"/>
      <c r="WBA136" s="127"/>
      <c r="WBB136" s="127"/>
      <c r="WBC136" s="127"/>
      <c r="WBD136" s="127"/>
      <c r="WBE136" s="127"/>
      <c r="WBF136" s="127"/>
      <c r="WBG136" s="127"/>
      <c r="WBH136" s="127"/>
      <c r="WBI136" s="127"/>
      <c r="WBJ136" s="127"/>
      <c r="WBK136" s="127"/>
      <c r="WBL136" s="127"/>
      <c r="WBM136" s="127"/>
      <c r="WBN136" s="127"/>
      <c r="WBO136" s="127"/>
      <c r="WBP136" s="127"/>
      <c r="WBQ136" s="127"/>
      <c r="WBR136" s="127"/>
      <c r="WBS136" s="127"/>
      <c r="WBT136" s="127"/>
      <c r="WBU136" s="127"/>
      <c r="WBV136" s="127"/>
      <c r="WBW136" s="127"/>
      <c r="WBX136" s="127"/>
      <c r="WBY136" s="127"/>
      <c r="WBZ136" s="127"/>
      <c r="WCA136" s="127"/>
      <c r="WCB136" s="127"/>
      <c r="WCC136" s="127"/>
      <c r="WCD136" s="127"/>
      <c r="WCE136" s="127"/>
      <c r="WCF136" s="127"/>
      <c r="WCG136" s="127"/>
      <c r="WCH136" s="127"/>
      <c r="WCI136" s="127"/>
      <c r="WCJ136" s="127"/>
      <c r="WCK136" s="127"/>
      <c r="WCL136" s="127"/>
      <c r="WCM136" s="127"/>
      <c r="WCN136" s="127"/>
      <c r="WCO136" s="127"/>
      <c r="WCP136" s="127"/>
      <c r="WCQ136" s="127"/>
      <c r="WCR136" s="127"/>
      <c r="WCS136" s="127"/>
      <c r="WCT136" s="127"/>
      <c r="WCU136" s="127"/>
      <c r="WCV136" s="127"/>
      <c r="WCW136" s="127"/>
      <c r="WCX136" s="127"/>
      <c r="WCY136" s="127"/>
      <c r="WCZ136" s="127"/>
      <c r="WDA136" s="127"/>
      <c r="WDB136" s="127"/>
      <c r="WDC136" s="127"/>
      <c r="WDD136" s="127"/>
      <c r="WDE136" s="127"/>
      <c r="WDF136" s="127"/>
      <c r="WDG136" s="127"/>
      <c r="WDH136" s="127"/>
      <c r="WDI136" s="127"/>
      <c r="WDJ136" s="127"/>
      <c r="WDK136" s="127"/>
      <c r="WDL136" s="127"/>
      <c r="WDM136" s="127"/>
      <c r="WDN136" s="127"/>
      <c r="WDO136" s="127"/>
      <c r="WDP136" s="127"/>
      <c r="WDQ136" s="127"/>
      <c r="WDR136" s="127"/>
      <c r="WDS136" s="127"/>
      <c r="WDT136" s="127"/>
      <c r="WDU136" s="127"/>
      <c r="WDV136" s="127"/>
      <c r="WDW136" s="127"/>
      <c r="WDX136" s="127"/>
      <c r="WDY136" s="127"/>
      <c r="WDZ136" s="127"/>
      <c r="WEA136" s="127"/>
      <c r="WEB136" s="127"/>
      <c r="WEC136" s="127"/>
      <c r="WED136" s="127"/>
      <c r="WEE136" s="127"/>
      <c r="WEF136" s="127"/>
      <c r="WEG136" s="127"/>
      <c r="WEH136" s="127"/>
      <c r="WEI136" s="127"/>
      <c r="WEJ136" s="127"/>
      <c r="WEK136" s="127"/>
      <c r="WEL136" s="127"/>
      <c r="WEM136" s="127"/>
      <c r="WEN136" s="127"/>
      <c r="WEO136" s="127"/>
      <c r="WEP136" s="127"/>
      <c r="WEQ136" s="127"/>
      <c r="WER136" s="127"/>
      <c r="WES136" s="127"/>
      <c r="WET136" s="127"/>
      <c r="WEU136" s="127"/>
      <c r="WEV136" s="127"/>
      <c r="WEW136" s="127"/>
      <c r="WEX136" s="127"/>
      <c r="WEY136" s="127"/>
      <c r="WEZ136" s="127"/>
      <c r="WFA136" s="127"/>
      <c r="WFB136" s="127"/>
      <c r="WFC136" s="127"/>
      <c r="WFD136" s="127"/>
      <c r="WFE136" s="127"/>
      <c r="WFF136" s="127"/>
      <c r="WFG136" s="127"/>
      <c r="WFH136" s="127"/>
      <c r="WFI136" s="127"/>
      <c r="WFJ136" s="127"/>
      <c r="WFK136" s="127"/>
      <c r="WFL136" s="127"/>
      <c r="WFM136" s="127"/>
      <c r="WFN136" s="127"/>
      <c r="WFO136" s="127"/>
      <c r="WFP136" s="127"/>
      <c r="WFQ136" s="127"/>
      <c r="WFR136" s="127"/>
      <c r="WFS136" s="127"/>
      <c r="WFT136" s="127"/>
      <c r="WFU136" s="127"/>
      <c r="WFV136" s="127"/>
      <c r="WFW136" s="127"/>
      <c r="WFX136" s="127"/>
      <c r="WFY136" s="127"/>
      <c r="WFZ136" s="127"/>
      <c r="WGA136" s="127"/>
      <c r="WGB136" s="127"/>
      <c r="WGC136" s="127"/>
      <c r="WGD136" s="127"/>
      <c r="WGE136" s="127"/>
      <c r="WGF136" s="127"/>
      <c r="WGG136" s="127"/>
      <c r="WGH136" s="127"/>
      <c r="WGI136" s="127"/>
      <c r="WGJ136" s="127"/>
      <c r="WGK136" s="127"/>
      <c r="WGL136" s="127"/>
      <c r="WGM136" s="127"/>
      <c r="WGN136" s="127"/>
      <c r="WGO136" s="127"/>
      <c r="WGP136" s="127"/>
      <c r="WGQ136" s="127"/>
      <c r="WGR136" s="127"/>
      <c r="WGS136" s="127"/>
      <c r="WGT136" s="127"/>
      <c r="WGU136" s="127"/>
      <c r="WGV136" s="127"/>
      <c r="WGW136" s="127"/>
      <c r="WGX136" s="127"/>
      <c r="WGY136" s="127"/>
      <c r="WGZ136" s="127"/>
      <c r="WHA136" s="127"/>
      <c r="WHB136" s="127"/>
      <c r="WHC136" s="127"/>
      <c r="WHD136" s="127"/>
      <c r="WHE136" s="127"/>
      <c r="WHF136" s="127"/>
      <c r="WHG136" s="127"/>
      <c r="WHH136" s="127"/>
      <c r="WHI136" s="127"/>
      <c r="WHJ136" s="127"/>
      <c r="WHK136" s="127"/>
      <c r="WHL136" s="127"/>
      <c r="WHM136" s="127"/>
      <c r="WHN136" s="127"/>
      <c r="WHO136" s="127"/>
      <c r="WHP136" s="127"/>
      <c r="WHQ136" s="127"/>
      <c r="WHR136" s="127"/>
      <c r="WHS136" s="127"/>
      <c r="WHT136" s="127"/>
      <c r="WHU136" s="127"/>
      <c r="WHV136" s="127"/>
      <c r="WHW136" s="127"/>
      <c r="WHX136" s="127"/>
      <c r="WHY136" s="127"/>
      <c r="WHZ136" s="127"/>
      <c r="WIA136" s="127"/>
      <c r="WIB136" s="127"/>
      <c r="WIC136" s="127"/>
      <c r="WID136" s="127"/>
      <c r="WIE136" s="127"/>
      <c r="WIF136" s="127"/>
      <c r="WIG136" s="127"/>
      <c r="WIH136" s="127"/>
      <c r="WII136" s="127"/>
      <c r="WIJ136" s="127"/>
      <c r="WIK136" s="127"/>
      <c r="WIL136" s="127"/>
      <c r="WIM136" s="127"/>
      <c r="WIN136" s="127"/>
      <c r="WIO136" s="127"/>
      <c r="WIP136" s="127"/>
      <c r="WIQ136" s="127"/>
      <c r="WIR136" s="127"/>
      <c r="WIS136" s="127"/>
      <c r="WIT136" s="127"/>
      <c r="WIU136" s="127"/>
      <c r="WIV136" s="127"/>
      <c r="WIW136" s="127"/>
      <c r="WIX136" s="127"/>
      <c r="WIY136" s="127"/>
      <c r="WIZ136" s="127"/>
      <c r="WJA136" s="127"/>
      <c r="WJB136" s="127"/>
      <c r="WJC136" s="127"/>
      <c r="WJD136" s="127"/>
      <c r="WJE136" s="127"/>
      <c r="WJF136" s="127"/>
      <c r="WJG136" s="127"/>
      <c r="WJH136" s="127"/>
      <c r="WJI136" s="127"/>
      <c r="WJJ136" s="127"/>
      <c r="WJK136" s="127"/>
      <c r="WJL136" s="127"/>
      <c r="WJM136" s="127"/>
      <c r="WJN136" s="127"/>
      <c r="WJO136" s="127"/>
      <c r="WJP136" s="127"/>
      <c r="WJQ136" s="127"/>
      <c r="WJR136" s="127"/>
      <c r="WJS136" s="127"/>
      <c r="WJT136" s="127"/>
      <c r="WJU136" s="127"/>
      <c r="WJV136" s="127"/>
      <c r="WJW136" s="127"/>
      <c r="WJX136" s="127"/>
      <c r="WJY136" s="127"/>
      <c r="WJZ136" s="127"/>
      <c r="WKA136" s="127"/>
      <c r="WKB136" s="127"/>
      <c r="WKC136" s="127"/>
      <c r="WKD136" s="127"/>
      <c r="WKE136" s="127"/>
      <c r="WKF136" s="127"/>
      <c r="WKG136" s="127"/>
      <c r="WKH136" s="127"/>
      <c r="WKI136" s="127"/>
      <c r="WKJ136" s="127"/>
      <c r="WKK136" s="127"/>
      <c r="WKL136" s="127"/>
      <c r="WKM136" s="127"/>
      <c r="WKN136" s="127"/>
      <c r="WKO136" s="127"/>
      <c r="WKP136" s="127"/>
      <c r="WKQ136" s="127"/>
      <c r="WKR136" s="127"/>
      <c r="WKS136" s="127"/>
      <c r="WKT136" s="127"/>
      <c r="WKU136" s="127"/>
      <c r="WKV136" s="127"/>
      <c r="WKW136" s="127"/>
      <c r="WKX136" s="127"/>
      <c r="WKY136" s="127"/>
      <c r="WKZ136" s="127"/>
      <c r="WLA136" s="127"/>
      <c r="WLB136" s="127"/>
      <c r="WLC136" s="127"/>
      <c r="WLD136" s="127"/>
      <c r="WLE136" s="127"/>
      <c r="WLF136" s="127"/>
      <c r="WLG136" s="127"/>
      <c r="WLH136" s="127"/>
      <c r="WLI136" s="127"/>
      <c r="WLJ136" s="127"/>
      <c r="WLK136" s="127"/>
      <c r="WLL136" s="127"/>
      <c r="WLM136" s="127"/>
      <c r="WLN136" s="127"/>
      <c r="WLO136" s="127"/>
      <c r="WLP136" s="127"/>
      <c r="WLQ136" s="127"/>
      <c r="WLR136" s="127"/>
      <c r="WLS136" s="127"/>
      <c r="WLT136" s="127"/>
      <c r="WLU136" s="127"/>
      <c r="WLV136" s="127"/>
      <c r="WLW136" s="127"/>
      <c r="WLX136" s="127"/>
      <c r="WLY136" s="127"/>
      <c r="WLZ136" s="127"/>
      <c r="WMA136" s="127"/>
      <c r="WMB136" s="127"/>
      <c r="WMC136" s="127"/>
      <c r="WMD136" s="127"/>
      <c r="WME136" s="127"/>
      <c r="WMF136" s="127"/>
      <c r="WMG136" s="127"/>
      <c r="WMH136" s="127"/>
      <c r="WMI136" s="127"/>
      <c r="WMJ136" s="127"/>
      <c r="WMK136" s="127"/>
      <c r="WML136" s="127"/>
      <c r="WMM136" s="127"/>
      <c r="WMN136" s="127"/>
      <c r="WMO136" s="127"/>
      <c r="WMP136" s="127"/>
      <c r="WMQ136" s="127"/>
      <c r="WMR136" s="127"/>
      <c r="WMS136" s="127"/>
      <c r="WMT136" s="127"/>
      <c r="WMU136" s="127"/>
      <c r="WMV136" s="127"/>
      <c r="WMW136" s="127"/>
      <c r="WMX136" s="127"/>
      <c r="WMY136" s="127"/>
      <c r="WMZ136" s="127"/>
      <c r="WNA136" s="127"/>
      <c r="WNB136" s="127"/>
      <c r="WNC136" s="127"/>
      <c r="WND136" s="127"/>
      <c r="WNE136" s="127"/>
      <c r="WNF136" s="127"/>
      <c r="WNG136" s="127"/>
      <c r="WNH136" s="127"/>
      <c r="WNI136" s="127"/>
      <c r="WNJ136" s="127"/>
      <c r="WNK136" s="127"/>
      <c r="WNL136" s="127"/>
      <c r="WNM136" s="127"/>
      <c r="WNN136" s="127"/>
      <c r="WNO136" s="127"/>
      <c r="WNP136" s="127"/>
      <c r="WNQ136" s="127"/>
      <c r="WNR136" s="127"/>
      <c r="WNS136" s="127"/>
      <c r="WNT136" s="127"/>
      <c r="WNU136" s="127"/>
      <c r="WNV136" s="127"/>
      <c r="WNW136" s="127"/>
      <c r="WNX136" s="127"/>
      <c r="WNY136" s="127"/>
      <c r="WNZ136" s="127"/>
      <c r="WOA136" s="127"/>
      <c r="WOB136" s="127"/>
      <c r="WOC136" s="127"/>
      <c r="WOD136" s="127"/>
      <c r="WOE136" s="127"/>
      <c r="WOF136" s="127"/>
      <c r="WOG136" s="127"/>
      <c r="WOH136" s="127"/>
      <c r="WOI136" s="127"/>
      <c r="WOJ136" s="127"/>
      <c r="WOK136" s="127"/>
      <c r="WOL136" s="127"/>
      <c r="WOM136" s="127"/>
      <c r="WON136" s="127"/>
      <c r="WOO136" s="127"/>
      <c r="WOP136" s="127"/>
      <c r="WOQ136" s="127"/>
      <c r="WOR136" s="127"/>
      <c r="WOS136" s="127"/>
      <c r="WOT136" s="127"/>
      <c r="WOU136" s="127"/>
      <c r="WOV136" s="127"/>
      <c r="WOW136" s="127"/>
      <c r="WOX136" s="127"/>
      <c r="WOY136" s="127"/>
      <c r="WOZ136" s="127"/>
      <c r="WPA136" s="127"/>
      <c r="WPB136" s="127"/>
      <c r="WPC136" s="127"/>
      <c r="WPD136" s="127"/>
      <c r="WPE136" s="127"/>
      <c r="WPF136" s="127"/>
      <c r="WPG136" s="127"/>
      <c r="WPH136" s="127"/>
      <c r="WPI136" s="127"/>
      <c r="WPJ136" s="127"/>
      <c r="WPK136" s="127"/>
      <c r="WPL136" s="127"/>
      <c r="WPM136" s="127"/>
      <c r="WPN136" s="127"/>
      <c r="WPO136" s="127"/>
      <c r="WPP136" s="127"/>
      <c r="WPQ136" s="127"/>
      <c r="WPR136" s="127"/>
      <c r="WPS136" s="127"/>
      <c r="WPT136" s="127"/>
      <c r="WPU136" s="127"/>
      <c r="WPV136" s="127"/>
      <c r="WPW136" s="127"/>
      <c r="WPX136" s="127"/>
      <c r="WPY136" s="127"/>
      <c r="WPZ136" s="127"/>
      <c r="WQA136" s="127"/>
      <c r="WQB136" s="127"/>
      <c r="WQC136" s="127"/>
      <c r="WQD136" s="127"/>
      <c r="WQE136" s="127"/>
      <c r="WQF136" s="127"/>
      <c r="WQG136" s="127"/>
      <c r="WQH136" s="127"/>
      <c r="WQI136" s="127"/>
      <c r="WQJ136" s="127"/>
      <c r="WQK136" s="127"/>
      <c r="WQL136" s="127"/>
      <c r="WQM136" s="127"/>
      <c r="WQN136" s="127"/>
      <c r="WQO136" s="127"/>
      <c r="WQP136" s="127"/>
      <c r="WQQ136" s="127"/>
      <c r="WQR136" s="127"/>
      <c r="WQS136" s="127"/>
      <c r="WQT136" s="127"/>
      <c r="WQU136" s="127"/>
      <c r="WQV136" s="127"/>
      <c r="WQW136" s="127"/>
      <c r="WQX136" s="127"/>
      <c r="WQY136" s="127"/>
      <c r="WQZ136" s="127"/>
      <c r="WRA136" s="127"/>
      <c r="WRB136" s="127"/>
      <c r="WRC136" s="127"/>
      <c r="WRD136" s="127"/>
      <c r="WRE136" s="127"/>
      <c r="WRF136" s="127"/>
      <c r="WRG136" s="127"/>
      <c r="WRH136" s="127"/>
      <c r="WRI136" s="127"/>
      <c r="WRJ136" s="127"/>
      <c r="WRK136" s="127"/>
      <c r="WRL136" s="127"/>
      <c r="WRM136" s="127"/>
      <c r="WRN136" s="127"/>
      <c r="WRO136" s="127"/>
      <c r="WRP136" s="127"/>
      <c r="WRQ136" s="127"/>
      <c r="WRR136" s="127"/>
      <c r="WRS136" s="127"/>
      <c r="WRT136" s="127"/>
      <c r="WRU136" s="127"/>
      <c r="WRV136" s="127"/>
      <c r="WRW136" s="127"/>
      <c r="WRX136" s="127"/>
      <c r="WRY136" s="127"/>
      <c r="WRZ136" s="127"/>
      <c r="WSA136" s="127"/>
      <c r="WSB136" s="127"/>
      <c r="WSC136" s="127"/>
      <c r="WSD136" s="127"/>
      <c r="WSE136" s="127"/>
      <c r="WSF136" s="127"/>
      <c r="WSG136" s="127"/>
      <c r="WSH136" s="127"/>
      <c r="WSI136" s="127"/>
      <c r="WSJ136" s="127"/>
      <c r="WSK136" s="127"/>
      <c r="WSL136" s="127"/>
      <c r="WSM136" s="127"/>
      <c r="WSN136" s="127"/>
      <c r="WSO136" s="127"/>
      <c r="WSP136" s="127"/>
      <c r="WSQ136" s="127"/>
      <c r="WSR136" s="127"/>
      <c r="WSS136" s="127"/>
      <c r="WST136" s="127"/>
      <c r="WSU136" s="127"/>
      <c r="WSV136" s="127"/>
      <c r="WSW136" s="127"/>
      <c r="WSX136" s="127"/>
      <c r="WSY136" s="127"/>
      <c r="WSZ136" s="127"/>
      <c r="WTA136" s="127"/>
      <c r="WTB136" s="127"/>
      <c r="WTC136" s="127"/>
      <c r="WTD136" s="127"/>
      <c r="WTE136" s="127"/>
      <c r="WTF136" s="127"/>
      <c r="WTG136" s="127"/>
      <c r="WTH136" s="127"/>
      <c r="WTI136" s="127"/>
      <c r="WTJ136" s="127"/>
      <c r="WTK136" s="127"/>
      <c r="WTL136" s="127"/>
      <c r="WTM136" s="127"/>
      <c r="WTN136" s="127"/>
      <c r="WTO136" s="127"/>
      <c r="WTP136" s="127"/>
      <c r="WTQ136" s="127"/>
      <c r="WTR136" s="127"/>
      <c r="WTS136" s="127"/>
      <c r="WTT136" s="127"/>
      <c r="WTU136" s="127"/>
      <c r="WTV136" s="127"/>
      <c r="WTW136" s="127"/>
      <c r="WTX136" s="127"/>
      <c r="WTY136" s="127"/>
      <c r="WTZ136" s="127"/>
      <c r="WUA136" s="127"/>
      <c r="WUB136" s="127"/>
      <c r="WUC136" s="127"/>
      <c r="WUD136" s="127"/>
      <c r="WUE136" s="127"/>
      <c r="WUF136" s="127"/>
      <c r="WUG136" s="127"/>
      <c r="WUH136" s="127"/>
      <c r="WUI136" s="127"/>
      <c r="WUJ136" s="127"/>
      <c r="WUK136" s="127"/>
      <c r="WUL136" s="127"/>
      <c r="WUM136" s="127"/>
      <c r="WUN136" s="127"/>
      <c r="WUO136" s="127"/>
      <c r="WUP136" s="127"/>
      <c r="WUQ136" s="127"/>
      <c r="WUR136" s="127"/>
      <c r="WUS136" s="127"/>
      <c r="WUT136" s="127"/>
      <c r="WUU136" s="127"/>
      <c r="WUV136" s="127"/>
      <c r="WUW136" s="127"/>
      <c r="WUX136" s="127"/>
      <c r="WUY136" s="127"/>
      <c r="WUZ136" s="127"/>
      <c r="WVA136" s="127"/>
      <c r="WVB136" s="127"/>
      <c r="WVC136" s="127"/>
      <c r="WVD136" s="127"/>
      <c r="WVE136" s="127"/>
      <c r="WVF136" s="127"/>
      <c r="WVG136" s="127"/>
      <c r="WVH136" s="127"/>
      <c r="WVI136" s="127"/>
      <c r="WVJ136" s="127"/>
      <c r="WVK136" s="127"/>
      <c r="WVL136" s="127"/>
      <c r="WVM136" s="127"/>
      <c r="WVN136" s="127"/>
      <c r="WVO136" s="127"/>
      <c r="WVP136" s="127"/>
      <c r="WVQ136" s="127"/>
      <c r="WVR136" s="127"/>
      <c r="WVS136" s="127"/>
      <c r="WVT136" s="127"/>
      <c r="WVU136" s="127"/>
      <c r="WVV136" s="127"/>
      <c r="WVW136" s="127"/>
      <c r="WVX136" s="127"/>
      <c r="WVY136" s="127"/>
    </row>
  </sheetData>
  <mergeCells count="15">
    <mergeCell ref="A12:M12"/>
    <mergeCell ref="L1:M1"/>
    <mergeCell ref="A2:M2"/>
    <mergeCell ref="A3:M3"/>
    <mergeCell ref="A5:A6"/>
    <mergeCell ref="B5:B6"/>
    <mergeCell ref="C5:D5"/>
    <mergeCell ref="E5:F5"/>
    <mergeCell ref="G5:H5"/>
    <mergeCell ref="I5:I6"/>
    <mergeCell ref="J5:J6"/>
    <mergeCell ref="K5:K6"/>
    <mergeCell ref="L5:L6"/>
    <mergeCell ref="M5:M6"/>
    <mergeCell ref="A11:B11"/>
  </mergeCells>
  <printOptions horizontalCentered="1"/>
  <pageMargins left="0.39370078740157483" right="0.39370078740157483" top="0.98425196850393704" bottom="0.39370078740157483" header="0" footer="0"/>
  <pageSetup paperSize="9" scale="90" fitToHeight="0" orientation="landscape" r:id="rId1"/>
  <drawing r:id="rId2"/>
</worksheet>
</file>

<file path=xl/worksheets/sheet17.xml><?xml version="1.0" encoding="utf-8"?>
<worksheet xmlns="http://schemas.openxmlformats.org/spreadsheetml/2006/main" xmlns:r="http://schemas.openxmlformats.org/officeDocument/2006/relationships">
  <sheetPr>
    <tabColor rgb="FF16365C"/>
  </sheetPr>
  <dimension ref="A1:N154"/>
  <sheetViews>
    <sheetView view="pageBreakPreview" zoomScale="115" zoomScaleNormal="70" zoomScaleSheetLayoutView="115" workbookViewId="0">
      <selection activeCell="H17" sqref="H17"/>
    </sheetView>
  </sheetViews>
  <sheetFormatPr defaultRowHeight="13.8"/>
  <cols>
    <col min="1" max="1" width="10.5546875" style="312" customWidth="1"/>
    <col min="2" max="2" width="5.44140625" style="312" customWidth="1"/>
    <col min="3" max="3" width="22.88671875" style="312" customWidth="1"/>
    <col min="4" max="4" width="15" style="316" customWidth="1"/>
    <col min="5" max="5" width="9" style="317" customWidth="1"/>
    <col min="6" max="6" width="15" style="316" customWidth="1"/>
    <col min="7" max="7" width="8.44140625" style="317" customWidth="1"/>
    <col min="8" max="8" width="14.6640625" style="316" customWidth="1"/>
    <col min="9" max="9" width="8.5546875" style="317" customWidth="1"/>
    <col min="10" max="10" width="15.33203125" style="316" customWidth="1"/>
    <col min="11" max="11" width="8.5546875" style="317" customWidth="1"/>
    <col min="12" max="12" width="9.109375" style="312"/>
    <col min="13" max="13" width="14" style="312" bestFit="1" customWidth="1"/>
    <col min="14" max="257" width="9.109375" style="312"/>
    <col min="258" max="258" width="6.33203125" style="312" customWidth="1"/>
    <col min="259" max="259" width="22.88671875" style="312" customWidth="1"/>
    <col min="260" max="260" width="15.5546875" style="312" customWidth="1"/>
    <col min="261" max="261" width="8.44140625" style="312" bestFit="1" customWidth="1"/>
    <col min="262" max="262" width="16" style="312" customWidth="1"/>
    <col min="263" max="263" width="8.44140625" style="312" customWidth="1"/>
    <col min="264" max="264" width="14.6640625" style="312" customWidth="1"/>
    <col min="265" max="265" width="8.5546875" style="312" customWidth="1"/>
    <col min="266" max="266" width="15.33203125" style="312" customWidth="1"/>
    <col min="267" max="267" width="8.5546875" style="312" customWidth="1"/>
    <col min="268" max="513" width="9.109375" style="312"/>
    <col min="514" max="514" width="6.33203125" style="312" customWidth="1"/>
    <col min="515" max="515" width="22.88671875" style="312" customWidth="1"/>
    <col min="516" max="516" width="15.5546875" style="312" customWidth="1"/>
    <col min="517" max="517" width="8.44140625" style="312" bestFit="1" customWidth="1"/>
    <col min="518" max="518" width="16" style="312" customWidth="1"/>
    <col min="519" max="519" width="8.44140625" style="312" customWidth="1"/>
    <col min="520" max="520" width="14.6640625" style="312" customWidth="1"/>
    <col min="521" max="521" width="8.5546875" style="312" customWidth="1"/>
    <col min="522" max="522" width="15.33203125" style="312" customWidth="1"/>
    <col min="523" max="523" width="8.5546875" style="312" customWidth="1"/>
    <col min="524" max="769" width="9.109375" style="312"/>
    <col min="770" max="770" width="6.33203125" style="312" customWidth="1"/>
    <col min="771" max="771" width="22.88671875" style="312" customWidth="1"/>
    <col min="772" max="772" width="15.5546875" style="312" customWidth="1"/>
    <col min="773" max="773" width="8.44140625" style="312" bestFit="1" customWidth="1"/>
    <col min="774" max="774" width="16" style="312" customWidth="1"/>
    <col min="775" max="775" width="8.44140625" style="312" customWidth="1"/>
    <col min="776" max="776" width="14.6640625" style="312" customWidth="1"/>
    <col min="777" max="777" width="8.5546875" style="312" customWidth="1"/>
    <col min="778" max="778" width="15.33203125" style="312" customWidth="1"/>
    <col min="779" max="779" width="8.5546875" style="312" customWidth="1"/>
    <col min="780" max="1025" width="9.109375" style="312"/>
    <col min="1026" max="1026" width="6.33203125" style="312" customWidth="1"/>
    <col min="1027" max="1027" width="22.88671875" style="312" customWidth="1"/>
    <col min="1028" max="1028" width="15.5546875" style="312" customWidth="1"/>
    <col min="1029" max="1029" width="8.44140625" style="312" bestFit="1" customWidth="1"/>
    <col min="1030" max="1030" width="16" style="312" customWidth="1"/>
    <col min="1031" max="1031" width="8.44140625" style="312" customWidth="1"/>
    <col min="1032" max="1032" width="14.6640625" style="312" customWidth="1"/>
    <col min="1033" max="1033" width="8.5546875" style="312" customWidth="1"/>
    <col min="1034" max="1034" width="15.33203125" style="312" customWidth="1"/>
    <col min="1035" max="1035" width="8.5546875" style="312" customWidth="1"/>
    <col min="1036" max="1281" width="9.109375" style="312"/>
    <col min="1282" max="1282" width="6.33203125" style="312" customWidth="1"/>
    <col min="1283" max="1283" width="22.88671875" style="312" customWidth="1"/>
    <col min="1284" max="1284" width="15.5546875" style="312" customWidth="1"/>
    <col min="1285" max="1285" width="8.44140625" style="312" bestFit="1" customWidth="1"/>
    <col min="1286" max="1286" width="16" style="312" customWidth="1"/>
    <col min="1287" max="1287" width="8.44140625" style="312" customWidth="1"/>
    <col min="1288" max="1288" width="14.6640625" style="312" customWidth="1"/>
    <col min="1289" max="1289" width="8.5546875" style="312" customWidth="1"/>
    <col min="1290" max="1290" width="15.33203125" style="312" customWidth="1"/>
    <col min="1291" max="1291" width="8.5546875" style="312" customWidth="1"/>
    <col min="1292" max="1537" width="9.109375" style="312"/>
    <col min="1538" max="1538" width="6.33203125" style="312" customWidth="1"/>
    <col min="1539" max="1539" width="22.88671875" style="312" customWidth="1"/>
    <col min="1540" max="1540" width="15.5546875" style="312" customWidth="1"/>
    <col min="1541" max="1541" width="8.44140625" style="312" bestFit="1" customWidth="1"/>
    <col min="1542" max="1542" width="16" style="312" customWidth="1"/>
    <col min="1543" max="1543" width="8.44140625" style="312" customWidth="1"/>
    <col min="1544" max="1544" width="14.6640625" style="312" customWidth="1"/>
    <col min="1545" max="1545" width="8.5546875" style="312" customWidth="1"/>
    <col min="1546" max="1546" width="15.33203125" style="312" customWidth="1"/>
    <col min="1547" max="1547" width="8.5546875" style="312" customWidth="1"/>
    <col min="1548" max="1793" width="9.109375" style="312"/>
    <col min="1794" max="1794" width="6.33203125" style="312" customWidth="1"/>
    <col min="1795" max="1795" width="22.88671875" style="312" customWidth="1"/>
    <col min="1796" max="1796" width="15.5546875" style="312" customWidth="1"/>
    <col min="1797" max="1797" width="8.44140625" style="312" bestFit="1" customWidth="1"/>
    <col min="1798" max="1798" width="16" style="312" customWidth="1"/>
    <col min="1799" max="1799" width="8.44140625" style="312" customWidth="1"/>
    <col min="1800" max="1800" width="14.6640625" style="312" customWidth="1"/>
    <col min="1801" max="1801" width="8.5546875" style="312" customWidth="1"/>
    <col min="1802" max="1802" width="15.33203125" style="312" customWidth="1"/>
    <col min="1803" max="1803" width="8.5546875" style="312" customWidth="1"/>
    <col min="1804" max="2049" width="9.109375" style="312"/>
    <col min="2050" max="2050" width="6.33203125" style="312" customWidth="1"/>
    <col min="2051" max="2051" width="22.88671875" style="312" customWidth="1"/>
    <col min="2052" max="2052" width="15.5546875" style="312" customWidth="1"/>
    <col min="2053" max="2053" width="8.44140625" style="312" bestFit="1" customWidth="1"/>
    <col min="2054" max="2054" width="16" style="312" customWidth="1"/>
    <col min="2055" max="2055" width="8.44140625" style="312" customWidth="1"/>
    <col min="2056" max="2056" width="14.6640625" style="312" customWidth="1"/>
    <col min="2057" max="2057" width="8.5546875" style="312" customWidth="1"/>
    <col min="2058" max="2058" width="15.33203125" style="312" customWidth="1"/>
    <col min="2059" max="2059" width="8.5546875" style="312" customWidth="1"/>
    <col min="2060" max="2305" width="9.109375" style="312"/>
    <col min="2306" max="2306" width="6.33203125" style="312" customWidth="1"/>
    <col min="2307" max="2307" width="22.88671875" style="312" customWidth="1"/>
    <col min="2308" max="2308" width="15.5546875" style="312" customWidth="1"/>
    <col min="2309" max="2309" width="8.44140625" style="312" bestFit="1" customWidth="1"/>
    <col min="2310" max="2310" width="16" style="312" customWidth="1"/>
    <col min="2311" max="2311" width="8.44140625" style="312" customWidth="1"/>
    <col min="2312" max="2312" width="14.6640625" style="312" customWidth="1"/>
    <col min="2313" max="2313" width="8.5546875" style="312" customWidth="1"/>
    <col min="2314" max="2314" width="15.33203125" style="312" customWidth="1"/>
    <col min="2315" max="2315" width="8.5546875" style="312" customWidth="1"/>
    <col min="2316" max="2561" width="9.109375" style="312"/>
    <col min="2562" max="2562" width="6.33203125" style="312" customWidth="1"/>
    <col min="2563" max="2563" width="22.88671875" style="312" customWidth="1"/>
    <col min="2564" max="2564" width="15.5546875" style="312" customWidth="1"/>
    <col min="2565" max="2565" width="8.44140625" style="312" bestFit="1" customWidth="1"/>
    <col min="2566" max="2566" width="16" style="312" customWidth="1"/>
    <col min="2567" max="2567" width="8.44140625" style="312" customWidth="1"/>
    <col min="2568" max="2568" width="14.6640625" style="312" customWidth="1"/>
    <col min="2569" max="2569" width="8.5546875" style="312" customWidth="1"/>
    <col min="2570" max="2570" width="15.33203125" style="312" customWidth="1"/>
    <col min="2571" max="2571" width="8.5546875" style="312" customWidth="1"/>
    <col min="2572" max="2817" width="9.109375" style="312"/>
    <col min="2818" max="2818" width="6.33203125" style="312" customWidth="1"/>
    <col min="2819" max="2819" width="22.88671875" style="312" customWidth="1"/>
    <col min="2820" max="2820" width="15.5546875" style="312" customWidth="1"/>
    <col min="2821" max="2821" width="8.44140625" style="312" bestFit="1" customWidth="1"/>
    <col min="2822" max="2822" width="16" style="312" customWidth="1"/>
    <col min="2823" max="2823" width="8.44140625" style="312" customWidth="1"/>
    <col min="2824" max="2824" width="14.6640625" style="312" customWidth="1"/>
    <col min="2825" max="2825" width="8.5546875" style="312" customWidth="1"/>
    <col min="2826" max="2826" width="15.33203125" style="312" customWidth="1"/>
    <col min="2827" max="2827" width="8.5546875" style="312" customWidth="1"/>
    <col min="2828" max="3073" width="9.109375" style="312"/>
    <col min="3074" max="3074" width="6.33203125" style="312" customWidth="1"/>
    <col min="3075" max="3075" width="22.88671875" style="312" customWidth="1"/>
    <col min="3076" max="3076" width="15.5546875" style="312" customWidth="1"/>
    <col min="3077" max="3077" width="8.44140625" style="312" bestFit="1" customWidth="1"/>
    <col min="3078" max="3078" width="16" style="312" customWidth="1"/>
    <col min="3079" max="3079" width="8.44140625" style="312" customWidth="1"/>
    <col min="3080" max="3080" width="14.6640625" style="312" customWidth="1"/>
    <col min="3081" max="3081" width="8.5546875" style="312" customWidth="1"/>
    <col min="3082" max="3082" width="15.33203125" style="312" customWidth="1"/>
    <col min="3083" max="3083" width="8.5546875" style="312" customWidth="1"/>
    <col min="3084" max="3329" width="9.109375" style="312"/>
    <col min="3330" max="3330" width="6.33203125" style="312" customWidth="1"/>
    <col min="3331" max="3331" width="22.88671875" style="312" customWidth="1"/>
    <col min="3332" max="3332" width="15.5546875" style="312" customWidth="1"/>
    <col min="3333" max="3333" width="8.44140625" style="312" bestFit="1" customWidth="1"/>
    <col min="3334" max="3334" width="16" style="312" customWidth="1"/>
    <col min="3335" max="3335" width="8.44140625" style="312" customWidth="1"/>
    <col min="3336" max="3336" width="14.6640625" style="312" customWidth="1"/>
    <col min="3337" max="3337" width="8.5546875" style="312" customWidth="1"/>
    <col min="3338" max="3338" width="15.33203125" style="312" customWidth="1"/>
    <col min="3339" max="3339" width="8.5546875" style="312" customWidth="1"/>
    <col min="3340" max="3585" width="9.109375" style="312"/>
    <col min="3586" max="3586" width="6.33203125" style="312" customWidth="1"/>
    <col min="3587" max="3587" width="22.88671875" style="312" customWidth="1"/>
    <col min="3588" max="3588" width="15.5546875" style="312" customWidth="1"/>
    <col min="3589" max="3589" width="8.44140625" style="312" bestFit="1" customWidth="1"/>
    <col min="3590" max="3590" width="16" style="312" customWidth="1"/>
    <col min="3591" max="3591" width="8.44140625" style="312" customWidth="1"/>
    <col min="3592" max="3592" width="14.6640625" style="312" customWidth="1"/>
    <col min="3593" max="3593" width="8.5546875" style="312" customWidth="1"/>
    <col min="3594" max="3594" width="15.33203125" style="312" customWidth="1"/>
    <col min="3595" max="3595" width="8.5546875" style="312" customWidth="1"/>
    <col min="3596" max="3841" width="9.109375" style="312"/>
    <col min="3842" max="3842" width="6.33203125" style="312" customWidth="1"/>
    <col min="3843" max="3843" width="22.88671875" style="312" customWidth="1"/>
    <col min="3844" max="3844" width="15.5546875" style="312" customWidth="1"/>
    <col min="3845" max="3845" width="8.44140625" style="312" bestFit="1" customWidth="1"/>
    <col min="3846" max="3846" width="16" style="312" customWidth="1"/>
    <col min="3847" max="3847" width="8.44140625" style="312" customWidth="1"/>
    <col min="3848" max="3848" width="14.6640625" style="312" customWidth="1"/>
    <col min="3849" max="3849" width="8.5546875" style="312" customWidth="1"/>
    <col min="3850" max="3850" width="15.33203125" style="312" customWidth="1"/>
    <col min="3851" max="3851" width="8.5546875" style="312" customWidth="1"/>
    <col min="3852" max="4097" width="9.109375" style="312"/>
    <col min="4098" max="4098" width="6.33203125" style="312" customWidth="1"/>
    <col min="4099" max="4099" width="22.88671875" style="312" customWidth="1"/>
    <col min="4100" max="4100" width="15.5546875" style="312" customWidth="1"/>
    <col min="4101" max="4101" width="8.44140625" style="312" bestFit="1" customWidth="1"/>
    <col min="4102" max="4102" width="16" style="312" customWidth="1"/>
    <col min="4103" max="4103" width="8.44140625" style="312" customWidth="1"/>
    <col min="4104" max="4104" width="14.6640625" style="312" customWidth="1"/>
    <col min="4105" max="4105" width="8.5546875" style="312" customWidth="1"/>
    <col min="4106" max="4106" width="15.33203125" style="312" customWidth="1"/>
    <col min="4107" max="4107" width="8.5546875" style="312" customWidth="1"/>
    <col min="4108" max="4353" width="9.109375" style="312"/>
    <col min="4354" max="4354" width="6.33203125" style="312" customWidth="1"/>
    <col min="4355" max="4355" width="22.88671875" style="312" customWidth="1"/>
    <col min="4356" max="4356" width="15.5546875" style="312" customWidth="1"/>
    <col min="4357" max="4357" width="8.44140625" style="312" bestFit="1" customWidth="1"/>
    <col min="4358" max="4358" width="16" style="312" customWidth="1"/>
    <col min="4359" max="4359" width="8.44140625" style="312" customWidth="1"/>
    <col min="4360" max="4360" width="14.6640625" style="312" customWidth="1"/>
    <col min="4361" max="4361" width="8.5546875" style="312" customWidth="1"/>
    <col min="4362" max="4362" width="15.33203125" style="312" customWidth="1"/>
    <col min="4363" max="4363" width="8.5546875" style="312" customWidth="1"/>
    <col min="4364" max="4609" width="9.109375" style="312"/>
    <col min="4610" max="4610" width="6.33203125" style="312" customWidth="1"/>
    <col min="4611" max="4611" width="22.88671875" style="312" customWidth="1"/>
    <col min="4612" max="4612" width="15.5546875" style="312" customWidth="1"/>
    <col min="4613" max="4613" width="8.44140625" style="312" bestFit="1" customWidth="1"/>
    <col min="4614" max="4614" width="16" style="312" customWidth="1"/>
    <col min="4615" max="4615" width="8.44140625" style="312" customWidth="1"/>
    <col min="4616" max="4616" width="14.6640625" style="312" customWidth="1"/>
    <col min="4617" max="4617" width="8.5546875" style="312" customWidth="1"/>
    <col min="4618" max="4618" width="15.33203125" style="312" customWidth="1"/>
    <col min="4619" max="4619" width="8.5546875" style="312" customWidth="1"/>
    <col min="4620" max="4865" width="9.109375" style="312"/>
    <col min="4866" max="4866" width="6.33203125" style="312" customWidth="1"/>
    <col min="4867" max="4867" width="22.88671875" style="312" customWidth="1"/>
    <col min="4868" max="4868" width="15.5546875" style="312" customWidth="1"/>
    <col min="4869" max="4869" width="8.44140625" style="312" bestFit="1" customWidth="1"/>
    <col min="4870" max="4870" width="16" style="312" customWidth="1"/>
    <col min="4871" max="4871" width="8.44140625" style="312" customWidth="1"/>
    <col min="4872" max="4872" width="14.6640625" style="312" customWidth="1"/>
    <col min="4873" max="4873" width="8.5546875" style="312" customWidth="1"/>
    <col min="4874" max="4874" width="15.33203125" style="312" customWidth="1"/>
    <col min="4875" max="4875" width="8.5546875" style="312" customWidth="1"/>
    <col min="4876" max="5121" width="9.109375" style="312"/>
    <col min="5122" max="5122" width="6.33203125" style="312" customWidth="1"/>
    <col min="5123" max="5123" width="22.88671875" style="312" customWidth="1"/>
    <col min="5124" max="5124" width="15.5546875" style="312" customWidth="1"/>
    <col min="5125" max="5125" width="8.44140625" style="312" bestFit="1" customWidth="1"/>
    <col min="5126" max="5126" width="16" style="312" customWidth="1"/>
    <col min="5127" max="5127" width="8.44140625" style="312" customWidth="1"/>
    <col min="5128" max="5128" width="14.6640625" style="312" customWidth="1"/>
    <col min="5129" max="5129" width="8.5546875" style="312" customWidth="1"/>
    <col min="5130" max="5130" width="15.33203125" style="312" customWidth="1"/>
    <col min="5131" max="5131" width="8.5546875" style="312" customWidth="1"/>
    <col min="5132" max="5377" width="9.109375" style="312"/>
    <col min="5378" max="5378" width="6.33203125" style="312" customWidth="1"/>
    <col min="5379" max="5379" width="22.88671875" style="312" customWidth="1"/>
    <col min="5380" max="5380" width="15.5546875" style="312" customWidth="1"/>
    <col min="5381" max="5381" width="8.44140625" style="312" bestFit="1" customWidth="1"/>
    <col min="5382" max="5382" width="16" style="312" customWidth="1"/>
    <col min="5383" max="5383" width="8.44140625" style="312" customWidth="1"/>
    <col min="5384" max="5384" width="14.6640625" style="312" customWidth="1"/>
    <col min="5385" max="5385" width="8.5546875" style="312" customWidth="1"/>
    <col min="5386" max="5386" width="15.33203125" style="312" customWidth="1"/>
    <col min="5387" max="5387" width="8.5546875" style="312" customWidth="1"/>
    <col min="5388" max="5633" width="9.109375" style="312"/>
    <col min="5634" max="5634" width="6.33203125" style="312" customWidth="1"/>
    <col min="5635" max="5635" width="22.88671875" style="312" customWidth="1"/>
    <col min="5636" max="5636" width="15.5546875" style="312" customWidth="1"/>
    <col min="5637" max="5637" width="8.44140625" style="312" bestFit="1" customWidth="1"/>
    <col min="5638" max="5638" width="16" style="312" customWidth="1"/>
    <col min="5639" max="5639" width="8.44140625" style="312" customWidth="1"/>
    <col min="5640" max="5640" width="14.6640625" style="312" customWidth="1"/>
    <col min="5641" max="5641" width="8.5546875" style="312" customWidth="1"/>
    <col min="5642" max="5642" width="15.33203125" style="312" customWidth="1"/>
    <col min="5643" max="5643" width="8.5546875" style="312" customWidth="1"/>
    <col min="5644" max="5889" width="9.109375" style="312"/>
    <col min="5890" max="5890" width="6.33203125" style="312" customWidth="1"/>
    <col min="5891" max="5891" width="22.88671875" style="312" customWidth="1"/>
    <col min="5892" max="5892" width="15.5546875" style="312" customWidth="1"/>
    <col min="5893" max="5893" width="8.44140625" style="312" bestFit="1" customWidth="1"/>
    <col min="5894" max="5894" width="16" style="312" customWidth="1"/>
    <col min="5895" max="5895" width="8.44140625" style="312" customWidth="1"/>
    <col min="5896" max="5896" width="14.6640625" style="312" customWidth="1"/>
    <col min="5897" max="5897" width="8.5546875" style="312" customWidth="1"/>
    <col min="5898" max="5898" width="15.33203125" style="312" customWidth="1"/>
    <col min="5899" max="5899" width="8.5546875" style="312" customWidth="1"/>
    <col min="5900" max="6145" width="9.109375" style="312"/>
    <col min="6146" max="6146" width="6.33203125" style="312" customWidth="1"/>
    <col min="6147" max="6147" width="22.88671875" style="312" customWidth="1"/>
    <col min="6148" max="6148" width="15.5546875" style="312" customWidth="1"/>
    <col min="6149" max="6149" width="8.44140625" style="312" bestFit="1" customWidth="1"/>
    <col min="6150" max="6150" width="16" style="312" customWidth="1"/>
    <col min="6151" max="6151" width="8.44140625" style="312" customWidth="1"/>
    <col min="6152" max="6152" width="14.6640625" style="312" customWidth="1"/>
    <col min="6153" max="6153" width="8.5546875" style="312" customWidth="1"/>
    <col min="6154" max="6154" width="15.33203125" style="312" customWidth="1"/>
    <col min="6155" max="6155" width="8.5546875" style="312" customWidth="1"/>
    <col min="6156" max="6401" width="9.109375" style="312"/>
    <col min="6402" max="6402" width="6.33203125" style="312" customWidth="1"/>
    <col min="6403" max="6403" width="22.88671875" style="312" customWidth="1"/>
    <col min="6404" max="6404" width="15.5546875" style="312" customWidth="1"/>
    <col min="6405" max="6405" width="8.44140625" style="312" bestFit="1" customWidth="1"/>
    <col min="6406" max="6406" width="16" style="312" customWidth="1"/>
    <col min="6407" max="6407" width="8.44140625" style="312" customWidth="1"/>
    <col min="6408" max="6408" width="14.6640625" style="312" customWidth="1"/>
    <col min="6409" max="6409" width="8.5546875" style="312" customWidth="1"/>
    <col min="6410" max="6410" width="15.33203125" style="312" customWidth="1"/>
    <col min="6411" max="6411" width="8.5546875" style="312" customWidth="1"/>
    <col min="6412" max="6657" width="9.109375" style="312"/>
    <col min="6658" max="6658" width="6.33203125" style="312" customWidth="1"/>
    <col min="6659" max="6659" width="22.88671875" style="312" customWidth="1"/>
    <col min="6660" max="6660" width="15.5546875" style="312" customWidth="1"/>
    <col min="6661" max="6661" width="8.44140625" style="312" bestFit="1" customWidth="1"/>
    <col min="6662" max="6662" width="16" style="312" customWidth="1"/>
    <col min="6663" max="6663" width="8.44140625" style="312" customWidth="1"/>
    <col min="6664" max="6664" width="14.6640625" style="312" customWidth="1"/>
    <col min="6665" max="6665" width="8.5546875" style="312" customWidth="1"/>
    <col min="6666" max="6666" width="15.33203125" style="312" customWidth="1"/>
    <col min="6667" max="6667" width="8.5546875" style="312" customWidth="1"/>
    <col min="6668" max="6913" width="9.109375" style="312"/>
    <col min="6914" max="6914" width="6.33203125" style="312" customWidth="1"/>
    <col min="6915" max="6915" width="22.88671875" style="312" customWidth="1"/>
    <col min="6916" max="6916" width="15.5546875" style="312" customWidth="1"/>
    <col min="6917" max="6917" width="8.44140625" style="312" bestFit="1" customWidth="1"/>
    <col min="6918" max="6918" width="16" style="312" customWidth="1"/>
    <col min="6919" max="6919" width="8.44140625" style="312" customWidth="1"/>
    <col min="6920" max="6920" width="14.6640625" style="312" customWidth="1"/>
    <col min="6921" max="6921" width="8.5546875" style="312" customWidth="1"/>
    <col min="6922" max="6922" width="15.33203125" style="312" customWidth="1"/>
    <col min="6923" max="6923" width="8.5546875" style="312" customWidth="1"/>
    <col min="6924" max="7169" width="9.109375" style="312"/>
    <col min="7170" max="7170" width="6.33203125" style="312" customWidth="1"/>
    <col min="7171" max="7171" width="22.88671875" style="312" customWidth="1"/>
    <col min="7172" max="7172" width="15.5546875" style="312" customWidth="1"/>
    <col min="7173" max="7173" width="8.44140625" style="312" bestFit="1" customWidth="1"/>
    <col min="7174" max="7174" width="16" style="312" customWidth="1"/>
    <col min="7175" max="7175" width="8.44140625" style="312" customWidth="1"/>
    <col min="7176" max="7176" width="14.6640625" style="312" customWidth="1"/>
    <col min="7177" max="7177" width="8.5546875" style="312" customWidth="1"/>
    <col min="7178" max="7178" width="15.33203125" style="312" customWidth="1"/>
    <col min="7179" max="7179" width="8.5546875" style="312" customWidth="1"/>
    <col min="7180" max="7425" width="9.109375" style="312"/>
    <col min="7426" max="7426" width="6.33203125" style="312" customWidth="1"/>
    <col min="7427" max="7427" width="22.88671875" style="312" customWidth="1"/>
    <col min="7428" max="7428" width="15.5546875" style="312" customWidth="1"/>
    <col min="7429" max="7429" width="8.44140625" style="312" bestFit="1" customWidth="1"/>
    <col min="7430" max="7430" width="16" style="312" customWidth="1"/>
    <col min="7431" max="7431" width="8.44140625" style="312" customWidth="1"/>
    <col min="7432" max="7432" width="14.6640625" style="312" customWidth="1"/>
    <col min="7433" max="7433" width="8.5546875" style="312" customWidth="1"/>
    <col min="7434" max="7434" width="15.33203125" style="312" customWidth="1"/>
    <col min="7435" max="7435" width="8.5546875" style="312" customWidth="1"/>
    <col min="7436" max="7681" width="9.109375" style="312"/>
    <col min="7682" max="7682" width="6.33203125" style="312" customWidth="1"/>
    <col min="7683" max="7683" width="22.88671875" style="312" customWidth="1"/>
    <col min="7684" max="7684" width="15.5546875" style="312" customWidth="1"/>
    <col min="7685" max="7685" width="8.44140625" style="312" bestFit="1" customWidth="1"/>
    <col min="7686" max="7686" width="16" style="312" customWidth="1"/>
    <col min="7687" max="7687" width="8.44140625" style="312" customWidth="1"/>
    <col min="7688" max="7688" width="14.6640625" style="312" customWidth="1"/>
    <col min="7689" max="7689" width="8.5546875" style="312" customWidth="1"/>
    <col min="7690" max="7690" width="15.33203125" style="312" customWidth="1"/>
    <col min="7691" max="7691" width="8.5546875" style="312" customWidth="1"/>
    <col min="7692" max="7937" width="9.109375" style="312"/>
    <col min="7938" max="7938" width="6.33203125" style="312" customWidth="1"/>
    <col min="7939" max="7939" width="22.88671875" style="312" customWidth="1"/>
    <col min="7940" max="7940" width="15.5546875" style="312" customWidth="1"/>
    <col min="7941" max="7941" width="8.44140625" style="312" bestFit="1" customWidth="1"/>
    <col min="7942" max="7942" width="16" style="312" customWidth="1"/>
    <col min="7943" max="7943" width="8.44140625" style="312" customWidth="1"/>
    <col min="7944" max="7944" width="14.6640625" style="312" customWidth="1"/>
    <col min="7945" max="7945" width="8.5546875" style="312" customWidth="1"/>
    <col min="7946" max="7946" width="15.33203125" style="312" customWidth="1"/>
    <col min="7947" max="7947" width="8.5546875" style="312" customWidth="1"/>
    <col min="7948" max="8193" width="9.109375" style="312"/>
    <col min="8194" max="8194" width="6.33203125" style="312" customWidth="1"/>
    <col min="8195" max="8195" width="22.88671875" style="312" customWidth="1"/>
    <col min="8196" max="8196" width="15.5546875" style="312" customWidth="1"/>
    <col min="8197" max="8197" width="8.44140625" style="312" bestFit="1" customWidth="1"/>
    <col min="8198" max="8198" width="16" style="312" customWidth="1"/>
    <col min="8199" max="8199" width="8.44140625" style="312" customWidth="1"/>
    <col min="8200" max="8200" width="14.6640625" style="312" customWidth="1"/>
    <col min="8201" max="8201" width="8.5546875" style="312" customWidth="1"/>
    <col min="8202" max="8202" width="15.33203125" style="312" customWidth="1"/>
    <col min="8203" max="8203" width="8.5546875" style="312" customWidth="1"/>
    <col min="8204" max="8449" width="9.109375" style="312"/>
    <col min="8450" max="8450" width="6.33203125" style="312" customWidth="1"/>
    <col min="8451" max="8451" width="22.88671875" style="312" customWidth="1"/>
    <col min="8452" max="8452" width="15.5546875" style="312" customWidth="1"/>
    <col min="8453" max="8453" width="8.44140625" style="312" bestFit="1" customWidth="1"/>
    <col min="8454" max="8454" width="16" style="312" customWidth="1"/>
    <col min="8455" max="8455" width="8.44140625" style="312" customWidth="1"/>
    <col min="8456" max="8456" width="14.6640625" style="312" customWidth="1"/>
    <col min="8457" max="8457" width="8.5546875" style="312" customWidth="1"/>
    <col min="8458" max="8458" width="15.33203125" style="312" customWidth="1"/>
    <col min="8459" max="8459" width="8.5546875" style="312" customWidth="1"/>
    <col min="8460" max="8705" width="9.109375" style="312"/>
    <col min="8706" max="8706" width="6.33203125" style="312" customWidth="1"/>
    <col min="8707" max="8707" width="22.88671875" style="312" customWidth="1"/>
    <col min="8708" max="8708" width="15.5546875" style="312" customWidth="1"/>
    <col min="8709" max="8709" width="8.44140625" style="312" bestFit="1" customWidth="1"/>
    <col min="8710" max="8710" width="16" style="312" customWidth="1"/>
    <col min="8711" max="8711" width="8.44140625" style="312" customWidth="1"/>
    <col min="8712" max="8712" width="14.6640625" style="312" customWidth="1"/>
    <col min="8713" max="8713" width="8.5546875" style="312" customWidth="1"/>
    <col min="8714" max="8714" width="15.33203125" style="312" customWidth="1"/>
    <col min="8715" max="8715" width="8.5546875" style="312" customWidth="1"/>
    <col min="8716" max="8961" width="9.109375" style="312"/>
    <col min="8962" max="8962" width="6.33203125" style="312" customWidth="1"/>
    <col min="8963" max="8963" width="22.88671875" style="312" customWidth="1"/>
    <col min="8964" max="8964" width="15.5546875" style="312" customWidth="1"/>
    <col min="8965" max="8965" width="8.44140625" style="312" bestFit="1" customWidth="1"/>
    <col min="8966" max="8966" width="16" style="312" customWidth="1"/>
    <col min="8967" max="8967" width="8.44140625" style="312" customWidth="1"/>
    <col min="8968" max="8968" width="14.6640625" style="312" customWidth="1"/>
    <col min="8969" max="8969" width="8.5546875" style="312" customWidth="1"/>
    <col min="8970" max="8970" width="15.33203125" style="312" customWidth="1"/>
    <col min="8971" max="8971" width="8.5546875" style="312" customWidth="1"/>
    <col min="8972" max="9217" width="9.109375" style="312"/>
    <col min="9218" max="9218" width="6.33203125" style="312" customWidth="1"/>
    <col min="9219" max="9219" width="22.88671875" style="312" customWidth="1"/>
    <col min="9220" max="9220" width="15.5546875" style="312" customWidth="1"/>
    <col min="9221" max="9221" width="8.44140625" style="312" bestFit="1" customWidth="1"/>
    <col min="9222" max="9222" width="16" style="312" customWidth="1"/>
    <col min="9223" max="9223" width="8.44140625" style="312" customWidth="1"/>
    <col min="9224" max="9224" width="14.6640625" style="312" customWidth="1"/>
    <col min="9225" max="9225" width="8.5546875" style="312" customWidth="1"/>
    <col min="9226" max="9226" width="15.33203125" style="312" customWidth="1"/>
    <col min="9227" max="9227" width="8.5546875" style="312" customWidth="1"/>
    <col min="9228" max="9473" width="9.109375" style="312"/>
    <col min="9474" max="9474" width="6.33203125" style="312" customWidth="1"/>
    <col min="9475" max="9475" width="22.88671875" style="312" customWidth="1"/>
    <col min="9476" max="9476" width="15.5546875" style="312" customWidth="1"/>
    <col min="9477" max="9477" width="8.44140625" style="312" bestFit="1" customWidth="1"/>
    <col min="9478" max="9478" width="16" style="312" customWidth="1"/>
    <col min="9479" max="9479" width="8.44140625" style="312" customWidth="1"/>
    <col min="9480" max="9480" width="14.6640625" style="312" customWidth="1"/>
    <col min="9481" max="9481" width="8.5546875" style="312" customWidth="1"/>
    <col min="9482" max="9482" width="15.33203125" style="312" customWidth="1"/>
    <col min="9483" max="9483" width="8.5546875" style="312" customWidth="1"/>
    <col min="9484" max="9729" width="9.109375" style="312"/>
    <col min="9730" max="9730" width="6.33203125" style="312" customWidth="1"/>
    <col min="9731" max="9731" width="22.88671875" style="312" customWidth="1"/>
    <col min="9732" max="9732" width="15.5546875" style="312" customWidth="1"/>
    <col min="9733" max="9733" width="8.44140625" style="312" bestFit="1" customWidth="1"/>
    <col min="9734" max="9734" width="16" style="312" customWidth="1"/>
    <col min="9735" max="9735" width="8.44140625" style="312" customWidth="1"/>
    <col min="9736" max="9736" width="14.6640625" style="312" customWidth="1"/>
    <col min="9737" max="9737" width="8.5546875" style="312" customWidth="1"/>
    <col min="9738" max="9738" width="15.33203125" style="312" customWidth="1"/>
    <col min="9739" max="9739" width="8.5546875" style="312" customWidth="1"/>
    <col min="9740" max="9985" width="9.109375" style="312"/>
    <col min="9986" max="9986" width="6.33203125" style="312" customWidth="1"/>
    <col min="9987" max="9987" width="22.88671875" style="312" customWidth="1"/>
    <col min="9988" max="9988" width="15.5546875" style="312" customWidth="1"/>
    <col min="9989" max="9989" width="8.44140625" style="312" bestFit="1" customWidth="1"/>
    <col min="9990" max="9990" width="16" style="312" customWidth="1"/>
    <col min="9991" max="9991" width="8.44140625" style="312" customWidth="1"/>
    <col min="9992" max="9992" width="14.6640625" style="312" customWidth="1"/>
    <col min="9993" max="9993" width="8.5546875" style="312" customWidth="1"/>
    <col min="9994" max="9994" width="15.33203125" style="312" customWidth="1"/>
    <col min="9995" max="9995" width="8.5546875" style="312" customWidth="1"/>
    <col min="9996" max="10241" width="9.109375" style="312"/>
    <col min="10242" max="10242" width="6.33203125" style="312" customWidth="1"/>
    <col min="10243" max="10243" width="22.88671875" style="312" customWidth="1"/>
    <col min="10244" max="10244" width="15.5546875" style="312" customWidth="1"/>
    <col min="10245" max="10245" width="8.44140625" style="312" bestFit="1" customWidth="1"/>
    <col min="10246" max="10246" width="16" style="312" customWidth="1"/>
    <col min="10247" max="10247" width="8.44140625" style="312" customWidth="1"/>
    <col min="10248" max="10248" width="14.6640625" style="312" customWidth="1"/>
    <col min="10249" max="10249" width="8.5546875" style="312" customWidth="1"/>
    <col min="10250" max="10250" width="15.33203125" style="312" customWidth="1"/>
    <col min="10251" max="10251" width="8.5546875" style="312" customWidth="1"/>
    <col min="10252" max="10497" width="9.109375" style="312"/>
    <col min="10498" max="10498" width="6.33203125" style="312" customWidth="1"/>
    <col min="10499" max="10499" width="22.88671875" style="312" customWidth="1"/>
    <col min="10500" max="10500" width="15.5546875" style="312" customWidth="1"/>
    <col min="10501" max="10501" width="8.44140625" style="312" bestFit="1" customWidth="1"/>
    <col min="10502" max="10502" width="16" style="312" customWidth="1"/>
    <col min="10503" max="10503" width="8.44140625" style="312" customWidth="1"/>
    <col min="10504" max="10504" width="14.6640625" style="312" customWidth="1"/>
    <col min="10505" max="10505" width="8.5546875" style="312" customWidth="1"/>
    <col min="10506" max="10506" width="15.33203125" style="312" customWidth="1"/>
    <col min="10507" max="10507" width="8.5546875" style="312" customWidth="1"/>
    <col min="10508" max="10753" width="9.109375" style="312"/>
    <col min="10754" max="10754" width="6.33203125" style="312" customWidth="1"/>
    <col min="10755" max="10755" width="22.88671875" style="312" customWidth="1"/>
    <col min="10756" max="10756" width="15.5546875" style="312" customWidth="1"/>
    <col min="10757" max="10757" width="8.44140625" style="312" bestFit="1" customWidth="1"/>
    <col min="10758" max="10758" width="16" style="312" customWidth="1"/>
    <col min="10759" max="10759" width="8.44140625" style="312" customWidth="1"/>
    <col min="10760" max="10760" width="14.6640625" style="312" customWidth="1"/>
    <col min="10761" max="10761" width="8.5546875" style="312" customWidth="1"/>
    <col min="10762" max="10762" width="15.33203125" style="312" customWidth="1"/>
    <col min="10763" max="10763" width="8.5546875" style="312" customWidth="1"/>
    <col min="10764" max="11009" width="9.109375" style="312"/>
    <col min="11010" max="11010" width="6.33203125" style="312" customWidth="1"/>
    <col min="11011" max="11011" width="22.88671875" style="312" customWidth="1"/>
    <col min="11012" max="11012" width="15.5546875" style="312" customWidth="1"/>
    <col min="11013" max="11013" width="8.44140625" style="312" bestFit="1" customWidth="1"/>
    <col min="11014" max="11014" width="16" style="312" customWidth="1"/>
    <col min="11015" max="11015" width="8.44140625" style="312" customWidth="1"/>
    <col min="11016" max="11016" width="14.6640625" style="312" customWidth="1"/>
    <col min="11017" max="11017" width="8.5546875" style="312" customWidth="1"/>
    <col min="11018" max="11018" width="15.33203125" style="312" customWidth="1"/>
    <col min="11019" max="11019" width="8.5546875" style="312" customWidth="1"/>
    <col min="11020" max="11265" width="9.109375" style="312"/>
    <col min="11266" max="11266" width="6.33203125" style="312" customWidth="1"/>
    <col min="11267" max="11267" width="22.88671875" style="312" customWidth="1"/>
    <col min="11268" max="11268" width="15.5546875" style="312" customWidth="1"/>
    <col min="11269" max="11269" width="8.44140625" style="312" bestFit="1" customWidth="1"/>
    <col min="11270" max="11270" width="16" style="312" customWidth="1"/>
    <col min="11271" max="11271" width="8.44140625" style="312" customWidth="1"/>
    <col min="11272" max="11272" width="14.6640625" style="312" customWidth="1"/>
    <col min="11273" max="11273" width="8.5546875" style="312" customWidth="1"/>
    <col min="11274" max="11274" width="15.33203125" style="312" customWidth="1"/>
    <col min="11275" max="11275" width="8.5546875" style="312" customWidth="1"/>
    <col min="11276" max="11521" width="9.109375" style="312"/>
    <col min="11522" max="11522" width="6.33203125" style="312" customWidth="1"/>
    <col min="11523" max="11523" width="22.88671875" style="312" customWidth="1"/>
    <col min="11524" max="11524" width="15.5546875" style="312" customWidth="1"/>
    <col min="11525" max="11525" width="8.44140625" style="312" bestFit="1" customWidth="1"/>
    <col min="11526" max="11526" width="16" style="312" customWidth="1"/>
    <col min="11527" max="11527" width="8.44140625" style="312" customWidth="1"/>
    <col min="11528" max="11528" width="14.6640625" style="312" customWidth="1"/>
    <col min="11529" max="11529" width="8.5546875" style="312" customWidth="1"/>
    <col min="11530" max="11530" width="15.33203125" style="312" customWidth="1"/>
    <col min="11531" max="11531" width="8.5546875" style="312" customWidth="1"/>
    <col min="11532" max="11777" width="9.109375" style="312"/>
    <col min="11778" max="11778" width="6.33203125" style="312" customWidth="1"/>
    <col min="11779" max="11779" width="22.88671875" style="312" customWidth="1"/>
    <col min="11780" max="11780" width="15.5546875" style="312" customWidth="1"/>
    <col min="11781" max="11781" width="8.44140625" style="312" bestFit="1" customWidth="1"/>
    <col min="11782" max="11782" width="16" style="312" customWidth="1"/>
    <col min="11783" max="11783" width="8.44140625" style="312" customWidth="1"/>
    <col min="11784" max="11784" width="14.6640625" style="312" customWidth="1"/>
    <col min="11785" max="11785" width="8.5546875" style="312" customWidth="1"/>
    <col min="11786" max="11786" width="15.33203125" style="312" customWidth="1"/>
    <col min="11787" max="11787" width="8.5546875" style="312" customWidth="1"/>
    <col min="11788" max="12033" width="9.109375" style="312"/>
    <col min="12034" max="12034" width="6.33203125" style="312" customWidth="1"/>
    <col min="12035" max="12035" width="22.88671875" style="312" customWidth="1"/>
    <col min="12036" max="12036" width="15.5546875" style="312" customWidth="1"/>
    <col min="12037" max="12037" width="8.44140625" style="312" bestFit="1" customWidth="1"/>
    <col min="12038" max="12038" width="16" style="312" customWidth="1"/>
    <col min="12039" max="12039" width="8.44140625" style="312" customWidth="1"/>
    <col min="12040" max="12040" width="14.6640625" style="312" customWidth="1"/>
    <col min="12041" max="12041" width="8.5546875" style="312" customWidth="1"/>
    <col min="12042" max="12042" width="15.33203125" style="312" customWidth="1"/>
    <col min="12043" max="12043" width="8.5546875" style="312" customWidth="1"/>
    <col min="12044" max="12289" width="9.109375" style="312"/>
    <col min="12290" max="12290" width="6.33203125" style="312" customWidth="1"/>
    <col min="12291" max="12291" width="22.88671875" style="312" customWidth="1"/>
    <col min="12292" max="12292" width="15.5546875" style="312" customWidth="1"/>
    <col min="12293" max="12293" width="8.44140625" style="312" bestFit="1" customWidth="1"/>
    <col min="12294" max="12294" width="16" style="312" customWidth="1"/>
    <col min="12295" max="12295" width="8.44140625" style="312" customWidth="1"/>
    <col min="12296" max="12296" width="14.6640625" style="312" customWidth="1"/>
    <col min="12297" max="12297" width="8.5546875" style="312" customWidth="1"/>
    <col min="12298" max="12298" width="15.33203125" style="312" customWidth="1"/>
    <col min="12299" max="12299" width="8.5546875" style="312" customWidth="1"/>
    <col min="12300" max="12545" width="9.109375" style="312"/>
    <col min="12546" max="12546" width="6.33203125" style="312" customWidth="1"/>
    <col min="12547" max="12547" width="22.88671875" style="312" customWidth="1"/>
    <col min="12548" max="12548" width="15.5546875" style="312" customWidth="1"/>
    <col min="12549" max="12549" width="8.44140625" style="312" bestFit="1" customWidth="1"/>
    <col min="12550" max="12550" width="16" style="312" customWidth="1"/>
    <col min="12551" max="12551" width="8.44140625" style="312" customWidth="1"/>
    <col min="12552" max="12552" width="14.6640625" style="312" customWidth="1"/>
    <col min="12553" max="12553" width="8.5546875" style="312" customWidth="1"/>
    <col min="12554" max="12554" width="15.33203125" style="312" customWidth="1"/>
    <col min="12555" max="12555" width="8.5546875" style="312" customWidth="1"/>
    <col min="12556" max="12801" width="9.109375" style="312"/>
    <col min="12802" max="12802" width="6.33203125" style="312" customWidth="1"/>
    <col min="12803" max="12803" width="22.88671875" style="312" customWidth="1"/>
    <col min="12804" max="12804" width="15.5546875" style="312" customWidth="1"/>
    <col min="12805" max="12805" width="8.44140625" style="312" bestFit="1" customWidth="1"/>
    <col min="12806" max="12806" width="16" style="312" customWidth="1"/>
    <col min="12807" max="12807" width="8.44140625" style="312" customWidth="1"/>
    <col min="12808" max="12808" width="14.6640625" style="312" customWidth="1"/>
    <col min="12809" max="12809" width="8.5546875" style="312" customWidth="1"/>
    <col min="12810" max="12810" width="15.33203125" style="312" customWidth="1"/>
    <col min="12811" max="12811" width="8.5546875" style="312" customWidth="1"/>
    <col min="12812" max="13057" width="9.109375" style="312"/>
    <col min="13058" max="13058" width="6.33203125" style="312" customWidth="1"/>
    <col min="13059" max="13059" width="22.88671875" style="312" customWidth="1"/>
    <col min="13060" max="13060" width="15.5546875" style="312" customWidth="1"/>
    <col min="13061" max="13061" width="8.44140625" style="312" bestFit="1" customWidth="1"/>
    <col min="13062" max="13062" width="16" style="312" customWidth="1"/>
    <col min="13063" max="13063" width="8.44140625" style="312" customWidth="1"/>
    <col min="13064" max="13064" width="14.6640625" style="312" customWidth="1"/>
    <col min="13065" max="13065" width="8.5546875" style="312" customWidth="1"/>
    <col min="13066" max="13066" width="15.33203125" style="312" customWidth="1"/>
    <col min="13067" max="13067" width="8.5546875" style="312" customWidth="1"/>
    <col min="13068" max="13313" width="9.109375" style="312"/>
    <col min="13314" max="13314" width="6.33203125" style="312" customWidth="1"/>
    <col min="13315" max="13315" width="22.88671875" style="312" customWidth="1"/>
    <col min="13316" max="13316" width="15.5546875" style="312" customWidth="1"/>
    <col min="13317" max="13317" width="8.44140625" style="312" bestFit="1" customWidth="1"/>
    <col min="13318" max="13318" width="16" style="312" customWidth="1"/>
    <col min="13319" max="13319" width="8.44140625" style="312" customWidth="1"/>
    <col min="13320" max="13320" width="14.6640625" style="312" customWidth="1"/>
    <col min="13321" max="13321" width="8.5546875" style="312" customWidth="1"/>
    <col min="13322" max="13322" width="15.33203125" style="312" customWidth="1"/>
    <col min="13323" max="13323" width="8.5546875" style="312" customWidth="1"/>
    <col min="13324" max="13569" width="9.109375" style="312"/>
    <col min="13570" max="13570" width="6.33203125" style="312" customWidth="1"/>
    <col min="13571" max="13571" width="22.88671875" style="312" customWidth="1"/>
    <col min="13572" max="13572" width="15.5546875" style="312" customWidth="1"/>
    <col min="13573" max="13573" width="8.44140625" style="312" bestFit="1" customWidth="1"/>
    <col min="13574" max="13574" width="16" style="312" customWidth="1"/>
    <col min="13575" max="13575" width="8.44140625" style="312" customWidth="1"/>
    <col min="13576" max="13576" width="14.6640625" style="312" customWidth="1"/>
    <col min="13577" max="13577" width="8.5546875" style="312" customWidth="1"/>
    <col min="13578" max="13578" width="15.33203125" style="312" customWidth="1"/>
    <col min="13579" max="13579" width="8.5546875" style="312" customWidth="1"/>
    <col min="13580" max="13825" width="9.109375" style="312"/>
    <col min="13826" max="13826" width="6.33203125" style="312" customWidth="1"/>
    <col min="13827" max="13827" width="22.88671875" style="312" customWidth="1"/>
    <col min="13828" max="13828" width="15.5546875" style="312" customWidth="1"/>
    <col min="13829" max="13829" width="8.44140625" style="312" bestFit="1" customWidth="1"/>
    <col min="13830" max="13830" width="16" style="312" customWidth="1"/>
    <col min="13831" max="13831" width="8.44140625" style="312" customWidth="1"/>
    <col min="13832" max="13832" width="14.6640625" style="312" customWidth="1"/>
    <col min="13833" max="13833" width="8.5546875" style="312" customWidth="1"/>
    <col min="13834" max="13834" width="15.33203125" style="312" customWidth="1"/>
    <col min="13835" max="13835" width="8.5546875" style="312" customWidth="1"/>
    <col min="13836" max="14081" width="9.109375" style="312"/>
    <col min="14082" max="14082" width="6.33203125" style="312" customWidth="1"/>
    <col min="14083" max="14083" width="22.88671875" style="312" customWidth="1"/>
    <col min="14084" max="14084" width="15.5546875" style="312" customWidth="1"/>
    <col min="14085" max="14085" width="8.44140625" style="312" bestFit="1" customWidth="1"/>
    <col min="14086" max="14086" width="16" style="312" customWidth="1"/>
    <col min="14087" max="14087" width="8.44140625" style="312" customWidth="1"/>
    <col min="14088" max="14088" width="14.6640625" style="312" customWidth="1"/>
    <col min="14089" max="14089" width="8.5546875" style="312" customWidth="1"/>
    <col min="14090" max="14090" width="15.33203125" style="312" customWidth="1"/>
    <col min="14091" max="14091" width="8.5546875" style="312" customWidth="1"/>
    <col min="14092" max="14337" width="9.109375" style="312"/>
    <col min="14338" max="14338" width="6.33203125" style="312" customWidth="1"/>
    <col min="14339" max="14339" width="22.88671875" style="312" customWidth="1"/>
    <col min="14340" max="14340" width="15.5546875" style="312" customWidth="1"/>
    <col min="14341" max="14341" width="8.44140625" style="312" bestFit="1" customWidth="1"/>
    <col min="14342" max="14342" width="16" style="312" customWidth="1"/>
    <col min="14343" max="14343" width="8.44140625" style="312" customWidth="1"/>
    <col min="14344" max="14344" width="14.6640625" style="312" customWidth="1"/>
    <col min="14345" max="14345" width="8.5546875" style="312" customWidth="1"/>
    <col min="14346" max="14346" width="15.33203125" style="312" customWidth="1"/>
    <col min="14347" max="14347" width="8.5546875" style="312" customWidth="1"/>
    <col min="14348" max="14593" width="9.109375" style="312"/>
    <col min="14594" max="14594" width="6.33203125" style="312" customWidth="1"/>
    <col min="14595" max="14595" width="22.88671875" style="312" customWidth="1"/>
    <col min="14596" max="14596" width="15.5546875" style="312" customWidth="1"/>
    <col min="14597" max="14597" width="8.44140625" style="312" bestFit="1" customWidth="1"/>
    <col min="14598" max="14598" width="16" style="312" customWidth="1"/>
    <col min="14599" max="14599" width="8.44140625" style="312" customWidth="1"/>
    <col min="14600" max="14600" width="14.6640625" style="312" customWidth="1"/>
    <col min="14601" max="14601" width="8.5546875" style="312" customWidth="1"/>
    <col min="14602" max="14602" width="15.33203125" style="312" customWidth="1"/>
    <col min="14603" max="14603" width="8.5546875" style="312" customWidth="1"/>
    <col min="14604" max="14849" width="9.109375" style="312"/>
    <col min="14850" max="14850" width="6.33203125" style="312" customWidth="1"/>
    <col min="14851" max="14851" width="22.88671875" style="312" customWidth="1"/>
    <col min="14852" max="14852" width="15.5546875" style="312" customWidth="1"/>
    <col min="14853" max="14853" width="8.44140625" style="312" bestFit="1" customWidth="1"/>
    <col min="14854" max="14854" width="16" style="312" customWidth="1"/>
    <col min="14855" max="14855" width="8.44140625" style="312" customWidth="1"/>
    <col min="14856" max="14856" width="14.6640625" style="312" customWidth="1"/>
    <col min="14857" max="14857" width="8.5546875" style="312" customWidth="1"/>
    <col min="14858" max="14858" width="15.33203125" style="312" customWidth="1"/>
    <col min="14859" max="14859" width="8.5546875" style="312" customWidth="1"/>
    <col min="14860" max="15105" width="9.109375" style="312"/>
    <col min="15106" max="15106" width="6.33203125" style="312" customWidth="1"/>
    <col min="15107" max="15107" width="22.88671875" style="312" customWidth="1"/>
    <col min="15108" max="15108" width="15.5546875" style="312" customWidth="1"/>
    <col min="15109" max="15109" width="8.44140625" style="312" bestFit="1" customWidth="1"/>
    <col min="15110" max="15110" width="16" style="312" customWidth="1"/>
    <col min="15111" max="15111" width="8.44140625" style="312" customWidth="1"/>
    <col min="15112" max="15112" width="14.6640625" style="312" customWidth="1"/>
    <col min="15113" max="15113" width="8.5546875" style="312" customWidth="1"/>
    <col min="15114" max="15114" width="15.33203125" style="312" customWidth="1"/>
    <col min="15115" max="15115" width="8.5546875" style="312" customWidth="1"/>
    <col min="15116" max="15361" width="9.109375" style="312"/>
    <col min="15362" max="15362" width="6.33203125" style="312" customWidth="1"/>
    <col min="15363" max="15363" width="22.88671875" style="312" customWidth="1"/>
    <col min="15364" max="15364" width="15.5546875" style="312" customWidth="1"/>
    <col min="15365" max="15365" width="8.44140625" style="312" bestFit="1" customWidth="1"/>
    <col min="15366" max="15366" width="16" style="312" customWidth="1"/>
    <col min="15367" max="15367" width="8.44140625" style="312" customWidth="1"/>
    <col min="15368" max="15368" width="14.6640625" style="312" customWidth="1"/>
    <col min="15369" max="15369" width="8.5546875" style="312" customWidth="1"/>
    <col min="15370" max="15370" width="15.33203125" style="312" customWidth="1"/>
    <col min="15371" max="15371" width="8.5546875" style="312" customWidth="1"/>
    <col min="15372" max="15617" width="9.109375" style="312"/>
    <col min="15618" max="15618" width="6.33203125" style="312" customWidth="1"/>
    <col min="15619" max="15619" width="22.88671875" style="312" customWidth="1"/>
    <col min="15620" max="15620" width="15.5546875" style="312" customWidth="1"/>
    <col min="15621" max="15621" width="8.44140625" style="312" bestFit="1" customWidth="1"/>
    <col min="15622" max="15622" width="16" style="312" customWidth="1"/>
    <col min="15623" max="15623" width="8.44140625" style="312" customWidth="1"/>
    <col min="15624" max="15624" width="14.6640625" style="312" customWidth="1"/>
    <col min="15625" max="15625" width="8.5546875" style="312" customWidth="1"/>
    <col min="15626" max="15626" width="15.33203125" style="312" customWidth="1"/>
    <col min="15627" max="15627" width="8.5546875" style="312" customWidth="1"/>
    <col min="15628" max="15873" width="9.109375" style="312"/>
    <col min="15874" max="15874" width="6.33203125" style="312" customWidth="1"/>
    <col min="15875" max="15875" width="22.88671875" style="312" customWidth="1"/>
    <col min="15876" max="15876" width="15.5546875" style="312" customWidth="1"/>
    <col min="15877" max="15877" width="8.44140625" style="312" bestFit="1" customWidth="1"/>
    <col min="15878" max="15878" width="16" style="312" customWidth="1"/>
    <col min="15879" max="15879" width="8.44140625" style="312" customWidth="1"/>
    <col min="15880" max="15880" width="14.6640625" style="312" customWidth="1"/>
    <col min="15881" max="15881" width="8.5546875" style="312" customWidth="1"/>
    <col min="15882" max="15882" width="15.33203125" style="312" customWidth="1"/>
    <col min="15883" max="15883" width="8.5546875" style="312" customWidth="1"/>
    <col min="15884" max="16129" width="9.109375" style="312"/>
    <col min="16130" max="16130" width="6.33203125" style="312" customWidth="1"/>
    <col min="16131" max="16131" width="22.88671875" style="312" customWidth="1"/>
    <col min="16132" max="16132" width="15.5546875" style="312" customWidth="1"/>
    <col min="16133" max="16133" width="8.44140625" style="312" bestFit="1" customWidth="1"/>
    <col min="16134" max="16134" width="16" style="312" customWidth="1"/>
    <col min="16135" max="16135" width="8.44140625" style="312" customWidth="1"/>
    <col min="16136" max="16136" width="14.6640625" style="312" customWidth="1"/>
    <col min="16137" max="16137" width="8.5546875" style="312" customWidth="1"/>
    <col min="16138" max="16138" width="15.33203125" style="312" customWidth="1"/>
    <col min="16139" max="16139" width="8.5546875" style="312" customWidth="1"/>
    <col min="16140" max="16384" width="9.109375" style="312"/>
  </cols>
  <sheetData>
    <row r="1" spans="1:14" s="7" customFormat="1" ht="16.5" customHeight="1">
      <c r="B1" s="3"/>
      <c r="C1" s="3"/>
      <c r="D1" s="4"/>
      <c r="E1" s="3"/>
      <c r="F1" s="5"/>
      <c r="G1" s="3"/>
      <c r="H1" s="5"/>
      <c r="I1" s="3"/>
      <c r="J1" s="694" t="s">
        <v>321</v>
      </c>
      <c r="K1" s="694"/>
      <c r="L1" s="694"/>
      <c r="M1" s="694"/>
    </row>
    <row r="2" spans="1:14" s="7" customFormat="1" ht="16.5" customHeight="1">
      <c r="B2" s="700" t="s">
        <v>336</v>
      </c>
      <c r="C2" s="700"/>
      <c r="D2" s="700"/>
      <c r="E2" s="700"/>
      <c r="F2" s="700"/>
      <c r="G2" s="700"/>
      <c r="H2" s="700"/>
      <c r="I2" s="700"/>
      <c r="J2" s="700"/>
      <c r="K2" s="700"/>
      <c r="L2" s="9"/>
      <c r="M2" s="10"/>
    </row>
    <row r="3" spans="1:14" s="7" customFormat="1" ht="15.75" customHeight="1" thickBot="1">
      <c r="B3" s="700" t="s">
        <v>681</v>
      </c>
      <c r="C3" s="700"/>
      <c r="D3" s="700"/>
      <c r="E3" s="700"/>
      <c r="F3" s="700"/>
      <c r="G3" s="700"/>
      <c r="H3" s="700"/>
      <c r="I3" s="700"/>
      <c r="J3" s="700"/>
      <c r="K3" s="700"/>
      <c r="L3" s="9"/>
      <c r="M3" s="10"/>
    </row>
    <row r="4" spans="1:14" s="7" customFormat="1" ht="16.5" hidden="1" customHeight="1" thickBot="1">
      <c r="B4" s="11"/>
      <c r="C4" s="301"/>
      <c r="D4" s="301"/>
      <c r="E4" s="301"/>
      <c r="F4" s="301"/>
      <c r="G4" s="301"/>
      <c r="H4" s="301"/>
      <c r="I4" s="301"/>
      <c r="J4" s="301"/>
      <c r="K4" s="301"/>
      <c r="L4" s="301"/>
      <c r="M4" s="10"/>
    </row>
    <row r="5" spans="1:14" ht="24.75" customHeight="1">
      <c r="A5" s="780" t="s">
        <v>324</v>
      </c>
      <c r="B5" s="789" t="s">
        <v>199</v>
      </c>
      <c r="C5" s="791" t="s">
        <v>325</v>
      </c>
      <c r="D5" s="793" t="s">
        <v>184</v>
      </c>
      <c r="E5" s="794"/>
      <c r="F5" s="793" t="s">
        <v>185</v>
      </c>
      <c r="G5" s="794"/>
      <c r="H5" s="795" t="s">
        <v>186</v>
      </c>
      <c r="I5" s="796"/>
      <c r="J5" s="797" t="s">
        <v>713</v>
      </c>
      <c r="K5" s="798"/>
    </row>
    <row r="6" spans="1:14" ht="30.75" customHeight="1" thickBot="1">
      <c r="A6" s="781"/>
      <c r="B6" s="790"/>
      <c r="C6" s="792"/>
      <c r="D6" s="319" t="s">
        <v>282</v>
      </c>
      <c r="E6" s="320" t="s">
        <v>283</v>
      </c>
      <c r="F6" s="321" t="s">
        <v>282</v>
      </c>
      <c r="G6" s="322" t="s">
        <v>283</v>
      </c>
      <c r="H6" s="319" t="s">
        <v>282</v>
      </c>
      <c r="I6" s="323" t="s">
        <v>283</v>
      </c>
      <c r="J6" s="324" t="s">
        <v>282</v>
      </c>
      <c r="K6" s="325" t="s">
        <v>283</v>
      </c>
    </row>
    <row r="7" spans="1:14" ht="30" customHeight="1">
      <c r="A7" s="787" t="s">
        <v>328</v>
      </c>
      <c r="B7" s="326">
        <v>1</v>
      </c>
      <c r="C7" s="318" t="s">
        <v>386</v>
      </c>
      <c r="D7" s="560">
        <f>'Anexa 6'!K85</f>
        <v>259287090.24999997</v>
      </c>
      <c r="E7" s="652">
        <f>'Anexa 6'!J85</f>
        <v>941</v>
      </c>
      <c r="F7" s="561">
        <f>'Anexa 6'!K86</f>
        <v>313130007.97000003</v>
      </c>
      <c r="G7" s="652">
        <f>'Anexa 6'!J86</f>
        <v>273</v>
      </c>
      <c r="H7" s="561">
        <f>'Anexa 6'!K87</f>
        <v>51872569.079999983</v>
      </c>
      <c r="I7" s="656">
        <f>'Anexa 6'!J87</f>
        <v>520</v>
      </c>
      <c r="J7" s="459">
        <f t="shared" ref="J7:K13" si="0">D7+F7+H7</f>
        <v>624289667.29999995</v>
      </c>
      <c r="K7" s="630">
        <f t="shared" si="0"/>
        <v>1734</v>
      </c>
    </row>
    <row r="8" spans="1:14" ht="28.2" customHeight="1" thickBot="1">
      <c r="A8" s="785"/>
      <c r="B8" s="537">
        <v>2</v>
      </c>
      <c r="C8" s="651" t="s">
        <v>330</v>
      </c>
      <c r="D8" s="562">
        <v>2701696168.3506975</v>
      </c>
      <c r="E8" s="653">
        <v>6852</v>
      </c>
      <c r="F8" s="563">
        <v>3677198953.8340001</v>
      </c>
      <c r="G8" s="653">
        <v>728</v>
      </c>
      <c r="H8" s="563">
        <v>636617487.00719988</v>
      </c>
      <c r="I8" s="657">
        <v>675</v>
      </c>
      <c r="J8" s="538">
        <f>D8+F8+H8</f>
        <v>7015512609.1918983</v>
      </c>
      <c r="K8" s="658">
        <f t="shared" si="0"/>
        <v>8255</v>
      </c>
    </row>
    <row r="9" spans="1:14" ht="25.8" customHeight="1">
      <c r="A9" s="785"/>
      <c r="B9" s="326">
        <v>3</v>
      </c>
      <c r="C9" s="318" t="s">
        <v>710</v>
      </c>
      <c r="D9" s="560">
        <f>'Anexa 6 (1)'!K73</f>
        <v>264789145.34</v>
      </c>
      <c r="E9" s="652">
        <f>'Anexa 6 (1)'!J73</f>
        <v>340</v>
      </c>
      <c r="F9" s="561">
        <f>'Anexa 6 (1)'!K74</f>
        <v>43717398.310000002</v>
      </c>
      <c r="G9" s="652">
        <f>'Anexa 6 (1)'!J74</f>
        <v>27</v>
      </c>
      <c r="H9" s="561">
        <f>'Anexa 6 (1)'!K75</f>
        <v>43956165.609999999</v>
      </c>
      <c r="I9" s="656">
        <f>'Anexa 6 (1)'!J75</f>
        <v>40</v>
      </c>
      <c r="J9" s="459">
        <f>D9+F9+H9</f>
        <v>352462709.25999999</v>
      </c>
      <c r="K9" s="630">
        <f t="shared" si="0"/>
        <v>407</v>
      </c>
    </row>
    <row r="10" spans="1:14" ht="36.6" customHeight="1" thickBot="1">
      <c r="A10" s="785"/>
      <c r="B10" s="537">
        <v>4</v>
      </c>
      <c r="C10" s="651" t="s">
        <v>387</v>
      </c>
      <c r="D10" s="562">
        <f>'Anexa 7'!K134</f>
        <v>244082517.19</v>
      </c>
      <c r="E10" s="653">
        <f>'Anexa 7'!J134</f>
        <v>4542</v>
      </c>
      <c r="F10" s="563">
        <f>'Anexa 7'!K135</f>
        <v>373130706.05999982</v>
      </c>
      <c r="G10" s="653">
        <f>'Anexa 7'!J135</f>
        <v>946</v>
      </c>
      <c r="H10" s="563">
        <f>'Anexa 7'!K136</f>
        <v>30326203.960000001</v>
      </c>
      <c r="I10" s="657">
        <f>'Anexa 7'!J136</f>
        <v>259</v>
      </c>
      <c r="J10" s="538">
        <f t="shared" si="0"/>
        <v>647539427.2099998</v>
      </c>
      <c r="K10" s="658">
        <f t="shared" si="0"/>
        <v>5747</v>
      </c>
    </row>
    <row r="11" spans="1:14" ht="34.200000000000003" customHeight="1">
      <c r="A11" s="785"/>
      <c r="B11" s="326">
        <v>5</v>
      </c>
      <c r="C11" s="318" t="s">
        <v>331</v>
      </c>
      <c r="D11" s="560">
        <v>193722842.43699992</v>
      </c>
      <c r="E11" s="652">
        <v>2805</v>
      </c>
      <c r="F11" s="561">
        <v>338719891.48800009</v>
      </c>
      <c r="G11" s="652">
        <v>799</v>
      </c>
      <c r="H11" s="561">
        <v>71941631.472800002</v>
      </c>
      <c r="I11" s="656">
        <v>465</v>
      </c>
      <c r="J11" s="459">
        <f>D11+F11+H11</f>
        <v>604384365.39779997</v>
      </c>
      <c r="K11" s="630">
        <f t="shared" si="0"/>
        <v>4069</v>
      </c>
    </row>
    <row r="12" spans="1:14" ht="35.4" customHeight="1" thickBot="1">
      <c r="A12" s="785"/>
      <c r="B12" s="537">
        <v>6</v>
      </c>
      <c r="C12" s="651" t="s">
        <v>711</v>
      </c>
      <c r="D12" s="562">
        <f>'Anexa 7 (1)'!K103</f>
        <v>53701941.569999993</v>
      </c>
      <c r="E12" s="653">
        <f>'Anexa 7 (1)'!J103</f>
        <v>498</v>
      </c>
      <c r="F12" s="563">
        <f>'Anexa 7 (1)'!K104</f>
        <v>55952540.320000008</v>
      </c>
      <c r="G12" s="653">
        <f>'Anexa 7 (1)'!J104</f>
        <v>138</v>
      </c>
      <c r="H12" s="563">
        <f>'Anexa 7 (1)'!K105</f>
        <v>9637464.8200000003</v>
      </c>
      <c r="I12" s="657">
        <f>'Anexa 7 (1)'!J105</f>
        <v>48</v>
      </c>
      <c r="J12" s="538">
        <f>D12+F12+H12</f>
        <v>119291946.71000001</v>
      </c>
      <c r="K12" s="658">
        <f t="shared" si="0"/>
        <v>684</v>
      </c>
    </row>
    <row r="13" spans="1:14" ht="27.6" customHeight="1">
      <c r="A13" s="788"/>
      <c r="B13" s="326">
        <v>7</v>
      </c>
      <c r="C13" s="318" t="s">
        <v>385</v>
      </c>
      <c r="D13" s="560">
        <f>'Anexa 10'!K17</f>
        <v>3200000</v>
      </c>
      <c r="E13" s="652">
        <f>'Anexa 10'!J17</f>
        <v>1</v>
      </c>
      <c r="F13" s="561">
        <f>'Anexa 10'!K18</f>
        <v>0</v>
      </c>
      <c r="G13" s="652">
        <f>'Anexa 10'!J18</f>
        <v>0</v>
      </c>
      <c r="H13" s="561">
        <f>'Anexa 10'!K19</f>
        <v>18063369.989999998</v>
      </c>
      <c r="I13" s="656">
        <f>'Anexa 10'!J19</f>
        <v>504</v>
      </c>
      <c r="J13" s="459">
        <f t="shared" si="0"/>
        <v>21263369.989999998</v>
      </c>
      <c r="K13" s="630">
        <f t="shared" si="0"/>
        <v>505</v>
      </c>
    </row>
    <row r="14" spans="1:14" ht="37.5" customHeight="1" thickBot="1">
      <c r="A14" s="784" t="s">
        <v>333</v>
      </c>
      <c r="B14" s="537">
        <v>8</v>
      </c>
      <c r="C14" s="651" t="s">
        <v>340</v>
      </c>
      <c r="D14" s="562">
        <f>'Anexa 8'!K132</f>
        <v>83256117.700000003</v>
      </c>
      <c r="E14" s="653">
        <f>'Anexa 8'!J132</f>
        <v>980</v>
      </c>
      <c r="F14" s="563">
        <f>'Anexa 8'!K133</f>
        <v>297844976.65000004</v>
      </c>
      <c r="G14" s="653">
        <f>'Anexa 8'!J133</f>
        <v>1509</v>
      </c>
      <c r="H14" s="563">
        <f>'Anexa 8'!K134</f>
        <v>23608556.600000009</v>
      </c>
      <c r="I14" s="657">
        <f>'Anexa 8'!J134</f>
        <v>178</v>
      </c>
      <c r="J14" s="538">
        <f t="shared" ref="J14:J16" si="1">D14+F14+H14</f>
        <v>404709650.95000005</v>
      </c>
      <c r="K14" s="658">
        <f>E14+G14+I14</f>
        <v>2667</v>
      </c>
      <c r="M14" s="446">
        <f>D16+F16+H16</f>
        <v>7072624.5500000007</v>
      </c>
      <c r="N14" s="362"/>
    </row>
    <row r="15" spans="1:14" ht="27.6" customHeight="1">
      <c r="A15" s="785"/>
      <c r="B15" s="326">
        <v>9</v>
      </c>
      <c r="C15" s="318" t="s">
        <v>455</v>
      </c>
      <c r="D15" s="560">
        <f>'Anexa 9'!K118</f>
        <v>138007223.70000002</v>
      </c>
      <c r="E15" s="652">
        <f>'Anexa 9'!J118</f>
        <v>204</v>
      </c>
      <c r="F15" s="561">
        <f>'Anexa 9'!K119</f>
        <v>240095126.93999997</v>
      </c>
      <c r="G15" s="652">
        <f>'Anexa 9'!J119</f>
        <v>428</v>
      </c>
      <c r="H15" s="561">
        <f>'Anexa 9'!K120-877743313.4</f>
        <v>334078487.22000039</v>
      </c>
      <c r="I15" s="656">
        <f>'Anexa 9'!J120-41</f>
        <v>585</v>
      </c>
      <c r="J15" s="459">
        <f t="shared" ref="J15" si="2">D15+F15+H15</f>
        <v>712180837.86000037</v>
      </c>
      <c r="K15" s="630">
        <f>E15+G15+I15</f>
        <v>1217</v>
      </c>
      <c r="M15" s="446"/>
      <c r="N15" s="362"/>
    </row>
    <row r="16" spans="1:14" ht="34.200000000000003" customHeight="1" thickBot="1">
      <c r="A16" s="786"/>
      <c r="B16" s="537">
        <v>10</v>
      </c>
      <c r="C16" s="651" t="s">
        <v>712</v>
      </c>
      <c r="D16" s="562">
        <f>'Anexa 9 (1)'!K29</f>
        <v>1739419.5</v>
      </c>
      <c r="E16" s="653">
        <f>'Anexa 9 (1)'!J29</f>
        <v>24</v>
      </c>
      <c r="F16" s="563">
        <f>'Anexa 9 (1)'!K30</f>
        <v>3345943.3200000003</v>
      </c>
      <c r="G16" s="653">
        <f>'Anexa 9 (1)'!J30</f>
        <v>7</v>
      </c>
      <c r="H16" s="563">
        <f>'Anexa 9 (1)'!K31</f>
        <v>1987261.73</v>
      </c>
      <c r="I16" s="657">
        <f>'Anexa 9 (1)'!J31</f>
        <v>11</v>
      </c>
      <c r="J16" s="538">
        <f t="shared" si="1"/>
        <v>7072624.5500000007</v>
      </c>
      <c r="K16" s="658">
        <f>E16+G16+I16</f>
        <v>42</v>
      </c>
      <c r="M16" s="447"/>
    </row>
    <row r="17" spans="1:13" ht="25.5" customHeight="1">
      <c r="A17" s="782" t="s">
        <v>341</v>
      </c>
      <c r="B17" s="783"/>
      <c r="C17" s="783"/>
      <c r="D17" s="364">
        <f t="shared" ref="D17:I17" si="3">SUM(D7:D16)</f>
        <v>3943482466.0376973</v>
      </c>
      <c r="E17" s="654">
        <f t="shared" si="3"/>
        <v>17187</v>
      </c>
      <c r="F17" s="365">
        <f t="shared" si="3"/>
        <v>5343135544.8919983</v>
      </c>
      <c r="G17" s="655">
        <f t="shared" si="3"/>
        <v>4855</v>
      </c>
      <c r="H17" s="365">
        <f t="shared" si="3"/>
        <v>1222089197.4900005</v>
      </c>
      <c r="I17" s="655">
        <f t="shared" si="3"/>
        <v>3285</v>
      </c>
      <c r="J17" s="365">
        <f t="shared" ref="J17" si="4">D17+F17+H17</f>
        <v>10508707208.419695</v>
      </c>
      <c r="K17" s="655">
        <f t="shared" ref="K17" si="5">E17+G17+I17</f>
        <v>25327</v>
      </c>
      <c r="M17" s="446"/>
    </row>
    <row r="18" spans="1:13" s="313" customFormat="1" ht="21" customHeight="1" thickBot="1">
      <c r="A18" s="778" t="s">
        <v>389</v>
      </c>
      <c r="B18" s="779"/>
      <c r="C18" s="779"/>
      <c r="D18" s="363">
        <f>D17*100/J17</f>
        <v>37.525857251766752</v>
      </c>
      <c r="E18" s="363">
        <f>E17*100/K17</f>
        <v>67.860386149168875</v>
      </c>
      <c r="F18" s="366">
        <f>F17/J17*100</f>
        <v>50.844841700518764</v>
      </c>
      <c r="G18" s="367">
        <f>G17/K17*100</f>
        <v>19.169266000710707</v>
      </c>
      <c r="H18" s="366">
        <f>H17/J17*100</f>
        <v>11.629301047714497</v>
      </c>
      <c r="I18" s="367">
        <f>I17/K17*100</f>
        <v>12.970347850120426</v>
      </c>
      <c r="J18" s="628">
        <f>D18+F18+H18</f>
        <v>100.00000000000001</v>
      </c>
      <c r="K18" s="629">
        <f>E18+G18+I18</f>
        <v>100</v>
      </c>
    </row>
    <row r="19" spans="1:13" ht="22.5" customHeight="1">
      <c r="C19" s="314" t="s">
        <v>342</v>
      </c>
      <c r="D19" s="315">
        <f>D17/J17</f>
        <v>0.37525857251766748</v>
      </c>
      <c r="E19" s="315">
        <f>E17/K17</f>
        <v>0.67860386149168872</v>
      </c>
      <c r="F19" s="315">
        <f>F17/J17</f>
        <v>0.50844841700518761</v>
      </c>
      <c r="G19" s="315">
        <f>G17/K17</f>
        <v>0.19169266000710705</v>
      </c>
      <c r="H19" s="315">
        <f>H17/J17</f>
        <v>0.11629301047714498</v>
      </c>
      <c r="I19" s="315">
        <f>I17/K17</f>
        <v>0.12970347850120426</v>
      </c>
      <c r="J19" s="315">
        <f t="shared" ref="J19:K19" si="6">D19+F19+H19</f>
        <v>1</v>
      </c>
      <c r="K19" s="315">
        <f t="shared" si="6"/>
        <v>1</v>
      </c>
    </row>
    <row r="20" spans="1:13" ht="40.5" customHeight="1">
      <c r="C20" s="314"/>
      <c r="D20" s="315" t="s">
        <v>370</v>
      </c>
      <c r="E20" s="315" t="s">
        <v>371</v>
      </c>
      <c r="F20" s="315" t="s">
        <v>372</v>
      </c>
      <c r="G20" s="315" t="s">
        <v>373</v>
      </c>
      <c r="H20" s="315" t="s">
        <v>374</v>
      </c>
      <c r="I20" s="315" t="s">
        <v>375</v>
      </c>
      <c r="J20" s="315"/>
      <c r="K20" s="315"/>
    </row>
    <row r="152" spans="3:6">
      <c r="C152" s="312">
        <f>SUM(C7:C86)</f>
        <v>0</v>
      </c>
      <c r="D152" s="312">
        <f>SUM(D7:D86)</f>
        <v>7886964969.97651</v>
      </c>
      <c r="E152" s="312">
        <f>SUM(E7:E86)</f>
        <v>34442.53899001066</v>
      </c>
      <c r="F152" s="312">
        <f>SUM(F7:F86)</f>
        <v>10686271141.137285</v>
      </c>
    </row>
    <row r="153" spans="3:6">
      <c r="C153" s="312">
        <f>SUM(C87:C91)</f>
        <v>0</v>
      </c>
      <c r="D153" s="312">
        <f t="shared" ref="D153:F153" si="7">SUM(D87:D91)</f>
        <v>0</v>
      </c>
      <c r="E153" s="312">
        <f t="shared" si="7"/>
        <v>0</v>
      </c>
      <c r="F153" s="312">
        <f t="shared" si="7"/>
        <v>0</v>
      </c>
    </row>
    <row r="154" spans="3:6">
      <c r="C154" s="312">
        <f>SUM(C92:C148)</f>
        <v>0</v>
      </c>
      <c r="D154" s="312">
        <f t="shared" ref="D154:F154" si="8">SUM(D92:D148)</f>
        <v>0</v>
      </c>
      <c r="E154" s="312">
        <f t="shared" si="8"/>
        <v>0</v>
      </c>
      <c r="F154" s="312">
        <f t="shared" si="8"/>
        <v>0</v>
      </c>
    </row>
  </sheetData>
  <mergeCells count="15">
    <mergeCell ref="L1:M1"/>
    <mergeCell ref="B2:K2"/>
    <mergeCell ref="B3:K3"/>
    <mergeCell ref="B5:B6"/>
    <mergeCell ref="C5:C6"/>
    <mergeCell ref="D5:E5"/>
    <mergeCell ref="F5:G5"/>
    <mergeCell ref="H5:I5"/>
    <mergeCell ref="J5:K5"/>
    <mergeCell ref="A18:C18"/>
    <mergeCell ref="A5:A6"/>
    <mergeCell ref="A17:C17"/>
    <mergeCell ref="J1:K1"/>
    <mergeCell ref="A14:A16"/>
    <mergeCell ref="A7:A13"/>
  </mergeCells>
  <pageMargins left="0.78740157480314965" right="0.78740157480314965" top="0.98425196850393704" bottom="0.98425196850393704" header="0.51181102362204722" footer="0.51181102362204722"/>
  <pageSetup paperSize="9" scale="9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sheetPr>
    <tabColor rgb="FF16365C"/>
    <pageSetUpPr fitToPage="1"/>
  </sheetPr>
  <dimension ref="A1:R161"/>
  <sheetViews>
    <sheetView view="pageBreakPreview" zoomScale="118" zoomScaleNormal="70" zoomScaleSheetLayoutView="118" workbookViewId="0">
      <pane xSplit="1" ySplit="7" topLeftCell="B17" activePane="bottomRight" state="frozen"/>
      <selection activeCell="P19" sqref="P19"/>
      <selection pane="topRight" activeCell="P19" sqref="P19"/>
      <selection pane="bottomLeft" activeCell="P19" sqref="P19"/>
      <selection pane="bottomRight" activeCell="A19" sqref="A19"/>
    </sheetView>
  </sheetViews>
  <sheetFormatPr defaultRowHeight="13.8"/>
  <cols>
    <col min="1" max="1" width="14" style="6" customWidth="1"/>
    <col min="2" max="2" width="5.109375" style="6" customWidth="1"/>
    <col min="3" max="3" width="22.88671875" style="128" customWidth="1"/>
    <col min="4" max="4" width="7.33203125" style="128" customWidth="1"/>
    <col min="5" max="5" width="8.5546875" style="129" customWidth="1"/>
    <col min="6" max="6" width="9.44140625" style="128" customWidth="1"/>
    <col min="7" max="7" width="14.109375" style="130" customWidth="1"/>
    <col min="8" max="8" width="5.88671875" style="128" customWidth="1"/>
    <col min="9" max="9" width="5.88671875" style="129" customWidth="1"/>
    <col min="10" max="10" width="7.44140625" style="6" customWidth="1"/>
    <col min="11" max="11" width="7.33203125" style="6" customWidth="1"/>
    <col min="12" max="12" width="9.44140625" style="6" customWidth="1"/>
    <col min="13" max="13" width="13.33203125" style="6" customWidth="1"/>
    <col min="14" max="15" width="5.88671875" style="6" customWidth="1"/>
    <col min="16" max="17" width="14.88671875" style="6" bestFit="1" customWidth="1"/>
    <col min="18" max="18" width="19.6640625" style="6" customWidth="1"/>
    <col min="19" max="250" width="9.109375" style="6"/>
    <col min="251" max="251" width="10.5546875" style="6" customWidth="1"/>
    <col min="252" max="252" width="5.109375" style="6" customWidth="1"/>
    <col min="253" max="253" width="20.44140625" style="6" customWidth="1"/>
    <col min="254" max="254" width="7.33203125" style="6" customWidth="1"/>
    <col min="255" max="255" width="8.5546875" style="6" customWidth="1"/>
    <col min="256" max="256" width="9.44140625" style="6" customWidth="1"/>
    <col min="257" max="257" width="13.33203125" style="6" customWidth="1"/>
    <col min="258" max="259" width="5.88671875" style="6" customWidth="1"/>
    <col min="260" max="260" width="7.44140625" style="6" customWidth="1"/>
    <col min="261" max="261" width="7.33203125" style="6" customWidth="1"/>
    <col min="262" max="262" width="9.44140625" style="6" customWidth="1"/>
    <col min="263" max="263" width="13.33203125" style="6" customWidth="1"/>
    <col min="264" max="265" width="5.88671875" style="6" customWidth="1"/>
    <col min="266" max="268" width="9.5546875" style="6" customWidth="1"/>
    <col min="269" max="269" width="9.6640625" style="6" customWidth="1"/>
    <col min="270" max="270" width="10.5546875" style="6" customWidth="1"/>
    <col min="271" max="271" width="9.5546875" style="6" customWidth="1"/>
    <col min="272" max="506" width="9.109375" style="6"/>
    <col min="507" max="507" width="10.5546875" style="6" customWidth="1"/>
    <col min="508" max="508" width="5.109375" style="6" customWidth="1"/>
    <col min="509" max="509" width="20.44140625" style="6" customWidth="1"/>
    <col min="510" max="510" width="7.33203125" style="6" customWidth="1"/>
    <col min="511" max="511" width="8.5546875" style="6" customWidth="1"/>
    <col min="512" max="512" width="9.44140625" style="6" customWidth="1"/>
    <col min="513" max="513" width="13.33203125" style="6" customWidth="1"/>
    <col min="514" max="515" width="5.88671875" style="6" customWidth="1"/>
    <col min="516" max="516" width="7.44140625" style="6" customWidth="1"/>
    <col min="517" max="517" width="7.33203125" style="6" customWidth="1"/>
    <col min="518" max="518" width="9.44140625" style="6" customWidth="1"/>
    <col min="519" max="519" width="13.33203125" style="6" customWidth="1"/>
    <col min="520" max="521" width="5.88671875" style="6" customWidth="1"/>
    <col min="522" max="524" width="9.5546875" style="6" customWidth="1"/>
    <col min="525" max="525" width="9.6640625" style="6" customWidth="1"/>
    <col min="526" max="526" width="10.5546875" style="6" customWidth="1"/>
    <col min="527" max="527" width="9.5546875" style="6" customWidth="1"/>
    <col min="528" max="762" width="9.109375" style="6"/>
    <col min="763" max="763" width="10.5546875" style="6" customWidth="1"/>
    <col min="764" max="764" width="5.109375" style="6" customWidth="1"/>
    <col min="765" max="765" width="20.44140625" style="6" customWidth="1"/>
    <col min="766" max="766" width="7.33203125" style="6" customWidth="1"/>
    <col min="767" max="767" width="8.5546875" style="6" customWidth="1"/>
    <col min="768" max="768" width="9.44140625" style="6" customWidth="1"/>
    <col min="769" max="769" width="13.33203125" style="6" customWidth="1"/>
    <col min="770" max="771" width="5.88671875" style="6" customWidth="1"/>
    <col min="772" max="772" width="7.44140625" style="6" customWidth="1"/>
    <col min="773" max="773" width="7.33203125" style="6" customWidth="1"/>
    <col min="774" max="774" width="9.44140625" style="6" customWidth="1"/>
    <col min="775" max="775" width="13.33203125" style="6" customWidth="1"/>
    <col min="776" max="777" width="5.88671875" style="6" customWidth="1"/>
    <col min="778" max="780" width="9.5546875" style="6" customWidth="1"/>
    <col min="781" max="781" width="9.6640625" style="6" customWidth="1"/>
    <col min="782" max="782" width="10.5546875" style="6" customWidth="1"/>
    <col min="783" max="783" width="9.5546875" style="6" customWidth="1"/>
    <col min="784" max="1018" width="9.109375" style="6"/>
    <col min="1019" max="1019" width="10.5546875" style="6" customWidth="1"/>
    <col min="1020" max="1020" width="5.109375" style="6" customWidth="1"/>
    <col min="1021" max="1021" width="20.44140625" style="6" customWidth="1"/>
    <col min="1022" max="1022" width="7.33203125" style="6" customWidth="1"/>
    <col min="1023" max="1023" width="8.5546875" style="6" customWidth="1"/>
    <col min="1024" max="1024" width="9.44140625" style="6" customWidth="1"/>
    <col min="1025" max="1025" width="13.33203125" style="6" customWidth="1"/>
    <col min="1026" max="1027" width="5.88671875" style="6" customWidth="1"/>
    <col min="1028" max="1028" width="7.44140625" style="6" customWidth="1"/>
    <col min="1029" max="1029" width="7.33203125" style="6" customWidth="1"/>
    <col min="1030" max="1030" width="9.44140625" style="6" customWidth="1"/>
    <col min="1031" max="1031" width="13.33203125" style="6" customWidth="1"/>
    <col min="1032" max="1033" width="5.88671875" style="6" customWidth="1"/>
    <col min="1034" max="1036" width="9.5546875" style="6" customWidth="1"/>
    <col min="1037" max="1037" width="9.6640625" style="6" customWidth="1"/>
    <col min="1038" max="1038" width="10.5546875" style="6" customWidth="1"/>
    <col min="1039" max="1039" width="9.5546875" style="6" customWidth="1"/>
    <col min="1040" max="1274" width="9.109375" style="6"/>
    <col min="1275" max="1275" width="10.5546875" style="6" customWidth="1"/>
    <col min="1276" max="1276" width="5.109375" style="6" customWidth="1"/>
    <col min="1277" max="1277" width="20.44140625" style="6" customWidth="1"/>
    <col min="1278" max="1278" width="7.33203125" style="6" customWidth="1"/>
    <col min="1279" max="1279" width="8.5546875" style="6" customWidth="1"/>
    <col min="1280" max="1280" width="9.44140625" style="6" customWidth="1"/>
    <col min="1281" max="1281" width="13.33203125" style="6" customWidth="1"/>
    <col min="1282" max="1283" width="5.88671875" style="6" customWidth="1"/>
    <col min="1284" max="1284" width="7.44140625" style="6" customWidth="1"/>
    <col min="1285" max="1285" width="7.33203125" style="6" customWidth="1"/>
    <col min="1286" max="1286" width="9.44140625" style="6" customWidth="1"/>
    <col min="1287" max="1287" width="13.33203125" style="6" customWidth="1"/>
    <col min="1288" max="1289" width="5.88671875" style="6" customWidth="1"/>
    <col min="1290" max="1292" width="9.5546875" style="6" customWidth="1"/>
    <col min="1293" max="1293" width="9.6640625" style="6" customWidth="1"/>
    <col min="1294" max="1294" width="10.5546875" style="6" customWidth="1"/>
    <col min="1295" max="1295" width="9.5546875" style="6" customWidth="1"/>
    <col min="1296" max="1530" width="9.109375" style="6"/>
    <col min="1531" max="1531" width="10.5546875" style="6" customWidth="1"/>
    <col min="1532" max="1532" width="5.109375" style="6" customWidth="1"/>
    <col min="1533" max="1533" width="20.44140625" style="6" customWidth="1"/>
    <col min="1534" max="1534" width="7.33203125" style="6" customWidth="1"/>
    <col min="1535" max="1535" width="8.5546875" style="6" customWidth="1"/>
    <col min="1536" max="1536" width="9.44140625" style="6" customWidth="1"/>
    <col min="1537" max="1537" width="13.33203125" style="6" customWidth="1"/>
    <col min="1538" max="1539" width="5.88671875" style="6" customWidth="1"/>
    <col min="1540" max="1540" width="7.44140625" style="6" customWidth="1"/>
    <col min="1541" max="1541" width="7.33203125" style="6" customWidth="1"/>
    <col min="1542" max="1542" width="9.44140625" style="6" customWidth="1"/>
    <col min="1543" max="1543" width="13.33203125" style="6" customWidth="1"/>
    <col min="1544" max="1545" width="5.88671875" style="6" customWidth="1"/>
    <col min="1546" max="1548" width="9.5546875" style="6" customWidth="1"/>
    <col min="1549" max="1549" width="9.6640625" style="6" customWidth="1"/>
    <col min="1550" max="1550" width="10.5546875" style="6" customWidth="1"/>
    <col min="1551" max="1551" width="9.5546875" style="6" customWidth="1"/>
    <col min="1552" max="1786" width="9.109375" style="6"/>
    <col min="1787" max="1787" width="10.5546875" style="6" customWidth="1"/>
    <col min="1788" max="1788" width="5.109375" style="6" customWidth="1"/>
    <col min="1789" max="1789" width="20.44140625" style="6" customWidth="1"/>
    <col min="1790" max="1790" width="7.33203125" style="6" customWidth="1"/>
    <col min="1791" max="1791" width="8.5546875" style="6" customWidth="1"/>
    <col min="1792" max="1792" width="9.44140625" style="6" customWidth="1"/>
    <col min="1793" max="1793" width="13.33203125" style="6" customWidth="1"/>
    <col min="1794" max="1795" width="5.88671875" style="6" customWidth="1"/>
    <col min="1796" max="1796" width="7.44140625" style="6" customWidth="1"/>
    <col min="1797" max="1797" width="7.33203125" style="6" customWidth="1"/>
    <col min="1798" max="1798" width="9.44140625" style="6" customWidth="1"/>
    <col min="1799" max="1799" width="13.33203125" style="6" customWidth="1"/>
    <col min="1800" max="1801" width="5.88671875" style="6" customWidth="1"/>
    <col min="1802" max="1804" width="9.5546875" style="6" customWidth="1"/>
    <col min="1805" max="1805" width="9.6640625" style="6" customWidth="1"/>
    <col min="1806" max="1806" width="10.5546875" style="6" customWidth="1"/>
    <col min="1807" max="1807" width="9.5546875" style="6" customWidth="1"/>
    <col min="1808" max="2042" width="9.109375" style="6"/>
    <col min="2043" max="2043" width="10.5546875" style="6" customWidth="1"/>
    <col min="2044" max="2044" width="5.109375" style="6" customWidth="1"/>
    <col min="2045" max="2045" width="20.44140625" style="6" customWidth="1"/>
    <col min="2046" max="2046" width="7.33203125" style="6" customWidth="1"/>
    <col min="2047" max="2047" width="8.5546875" style="6" customWidth="1"/>
    <col min="2048" max="2048" width="9.44140625" style="6" customWidth="1"/>
    <col min="2049" max="2049" width="13.33203125" style="6" customWidth="1"/>
    <col min="2050" max="2051" width="5.88671875" style="6" customWidth="1"/>
    <col min="2052" max="2052" width="7.44140625" style="6" customWidth="1"/>
    <col min="2053" max="2053" width="7.33203125" style="6" customWidth="1"/>
    <col min="2054" max="2054" width="9.44140625" style="6" customWidth="1"/>
    <col min="2055" max="2055" width="13.33203125" style="6" customWidth="1"/>
    <col min="2056" max="2057" width="5.88671875" style="6" customWidth="1"/>
    <col min="2058" max="2060" width="9.5546875" style="6" customWidth="1"/>
    <col min="2061" max="2061" width="9.6640625" style="6" customWidth="1"/>
    <col min="2062" max="2062" width="10.5546875" style="6" customWidth="1"/>
    <col min="2063" max="2063" width="9.5546875" style="6" customWidth="1"/>
    <col min="2064" max="2298" width="9.109375" style="6"/>
    <col min="2299" max="2299" width="10.5546875" style="6" customWidth="1"/>
    <col min="2300" max="2300" width="5.109375" style="6" customWidth="1"/>
    <col min="2301" max="2301" width="20.44140625" style="6" customWidth="1"/>
    <col min="2302" max="2302" width="7.33203125" style="6" customWidth="1"/>
    <col min="2303" max="2303" width="8.5546875" style="6" customWidth="1"/>
    <col min="2304" max="2304" width="9.44140625" style="6" customWidth="1"/>
    <col min="2305" max="2305" width="13.33203125" style="6" customWidth="1"/>
    <col min="2306" max="2307" width="5.88671875" style="6" customWidth="1"/>
    <col min="2308" max="2308" width="7.44140625" style="6" customWidth="1"/>
    <col min="2309" max="2309" width="7.33203125" style="6" customWidth="1"/>
    <col min="2310" max="2310" width="9.44140625" style="6" customWidth="1"/>
    <col min="2311" max="2311" width="13.33203125" style="6" customWidth="1"/>
    <col min="2312" max="2313" width="5.88671875" style="6" customWidth="1"/>
    <col min="2314" max="2316" width="9.5546875" style="6" customWidth="1"/>
    <col min="2317" max="2317" width="9.6640625" style="6" customWidth="1"/>
    <col min="2318" max="2318" width="10.5546875" style="6" customWidth="1"/>
    <col min="2319" max="2319" width="9.5546875" style="6" customWidth="1"/>
    <col min="2320" max="2554" width="9.109375" style="6"/>
    <col min="2555" max="2555" width="10.5546875" style="6" customWidth="1"/>
    <col min="2556" max="2556" width="5.109375" style="6" customWidth="1"/>
    <col min="2557" max="2557" width="20.44140625" style="6" customWidth="1"/>
    <col min="2558" max="2558" width="7.33203125" style="6" customWidth="1"/>
    <col min="2559" max="2559" width="8.5546875" style="6" customWidth="1"/>
    <col min="2560" max="2560" width="9.44140625" style="6" customWidth="1"/>
    <col min="2561" max="2561" width="13.33203125" style="6" customWidth="1"/>
    <col min="2562" max="2563" width="5.88671875" style="6" customWidth="1"/>
    <col min="2564" max="2564" width="7.44140625" style="6" customWidth="1"/>
    <col min="2565" max="2565" width="7.33203125" style="6" customWidth="1"/>
    <col min="2566" max="2566" width="9.44140625" style="6" customWidth="1"/>
    <col min="2567" max="2567" width="13.33203125" style="6" customWidth="1"/>
    <col min="2568" max="2569" width="5.88671875" style="6" customWidth="1"/>
    <col min="2570" max="2572" width="9.5546875" style="6" customWidth="1"/>
    <col min="2573" max="2573" width="9.6640625" style="6" customWidth="1"/>
    <col min="2574" max="2574" width="10.5546875" style="6" customWidth="1"/>
    <col min="2575" max="2575" width="9.5546875" style="6" customWidth="1"/>
    <col min="2576" max="2810" width="9.109375" style="6"/>
    <col min="2811" max="2811" width="10.5546875" style="6" customWidth="1"/>
    <col min="2812" max="2812" width="5.109375" style="6" customWidth="1"/>
    <col min="2813" max="2813" width="20.44140625" style="6" customWidth="1"/>
    <col min="2814" max="2814" width="7.33203125" style="6" customWidth="1"/>
    <col min="2815" max="2815" width="8.5546875" style="6" customWidth="1"/>
    <col min="2816" max="2816" width="9.44140625" style="6" customWidth="1"/>
    <col min="2817" max="2817" width="13.33203125" style="6" customWidth="1"/>
    <col min="2818" max="2819" width="5.88671875" style="6" customWidth="1"/>
    <col min="2820" max="2820" width="7.44140625" style="6" customWidth="1"/>
    <col min="2821" max="2821" width="7.33203125" style="6" customWidth="1"/>
    <col min="2822" max="2822" width="9.44140625" style="6" customWidth="1"/>
    <col min="2823" max="2823" width="13.33203125" style="6" customWidth="1"/>
    <col min="2824" max="2825" width="5.88671875" style="6" customWidth="1"/>
    <col min="2826" max="2828" width="9.5546875" style="6" customWidth="1"/>
    <col min="2829" max="2829" width="9.6640625" style="6" customWidth="1"/>
    <col min="2830" max="2830" width="10.5546875" style="6" customWidth="1"/>
    <col min="2831" max="2831" width="9.5546875" style="6" customWidth="1"/>
    <col min="2832" max="3066" width="9.109375" style="6"/>
    <col min="3067" max="3067" width="10.5546875" style="6" customWidth="1"/>
    <col min="3068" max="3068" width="5.109375" style="6" customWidth="1"/>
    <col min="3069" max="3069" width="20.44140625" style="6" customWidth="1"/>
    <col min="3070" max="3070" width="7.33203125" style="6" customWidth="1"/>
    <col min="3071" max="3071" width="8.5546875" style="6" customWidth="1"/>
    <col min="3072" max="3072" width="9.44140625" style="6" customWidth="1"/>
    <col min="3073" max="3073" width="13.33203125" style="6" customWidth="1"/>
    <col min="3074" max="3075" width="5.88671875" style="6" customWidth="1"/>
    <col min="3076" max="3076" width="7.44140625" style="6" customWidth="1"/>
    <col min="3077" max="3077" width="7.33203125" style="6" customWidth="1"/>
    <col min="3078" max="3078" width="9.44140625" style="6" customWidth="1"/>
    <col min="3079" max="3079" width="13.33203125" style="6" customWidth="1"/>
    <col min="3080" max="3081" width="5.88671875" style="6" customWidth="1"/>
    <col min="3082" max="3084" width="9.5546875" style="6" customWidth="1"/>
    <col min="3085" max="3085" width="9.6640625" style="6" customWidth="1"/>
    <col min="3086" max="3086" width="10.5546875" style="6" customWidth="1"/>
    <col min="3087" max="3087" width="9.5546875" style="6" customWidth="1"/>
    <col min="3088" max="3322" width="9.109375" style="6"/>
    <col min="3323" max="3323" width="10.5546875" style="6" customWidth="1"/>
    <col min="3324" max="3324" width="5.109375" style="6" customWidth="1"/>
    <col min="3325" max="3325" width="20.44140625" style="6" customWidth="1"/>
    <col min="3326" max="3326" width="7.33203125" style="6" customWidth="1"/>
    <col min="3327" max="3327" width="8.5546875" style="6" customWidth="1"/>
    <col min="3328" max="3328" width="9.44140625" style="6" customWidth="1"/>
    <col min="3329" max="3329" width="13.33203125" style="6" customWidth="1"/>
    <col min="3330" max="3331" width="5.88671875" style="6" customWidth="1"/>
    <col min="3332" max="3332" width="7.44140625" style="6" customWidth="1"/>
    <col min="3333" max="3333" width="7.33203125" style="6" customWidth="1"/>
    <col min="3334" max="3334" width="9.44140625" style="6" customWidth="1"/>
    <col min="3335" max="3335" width="13.33203125" style="6" customWidth="1"/>
    <col min="3336" max="3337" width="5.88671875" style="6" customWidth="1"/>
    <col min="3338" max="3340" width="9.5546875" style="6" customWidth="1"/>
    <col min="3341" max="3341" width="9.6640625" style="6" customWidth="1"/>
    <col min="3342" max="3342" width="10.5546875" style="6" customWidth="1"/>
    <col min="3343" max="3343" width="9.5546875" style="6" customWidth="1"/>
    <col min="3344" max="3578" width="9.109375" style="6"/>
    <col min="3579" max="3579" width="10.5546875" style="6" customWidth="1"/>
    <col min="3580" max="3580" width="5.109375" style="6" customWidth="1"/>
    <col min="3581" max="3581" width="20.44140625" style="6" customWidth="1"/>
    <col min="3582" max="3582" width="7.33203125" style="6" customWidth="1"/>
    <col min="3583" max="3583" width="8.5546875" style="6" customWidth="1"/>
    <col min="3584" max="3584" width="9.44140625" style="6" customWidth="1"/>
    <col min="3585" max="3585" width="13.33203125" style="6" customWidth="1"/>
    <col min="3586" max="3587" width="5.88671875" style="6" customWidth="1"/>
    <col min="3588" max="3588" width="7.44140625" style="6" customWidth="1"/>
    <col min="3589" max="3589" width="7.33203125" style="6" customWidth="1"/>
    <col min="3590" max="3590" width="9.44140625" style="6" customWidth="1"/>
    <col min="3591" max="3591" width="13.33203125" style="6" customWidth="1"/>
    <col min="3592" max="3593" width="5.88671875" style="6" customWidth="1"/>
    <col min="3594" max="3596" width="9.5546875" style="6" customWidth="1"/>
    <col min="3597" max="3597" width="9.6640625" style="6" customWidth="1"/>
    <col min="3598" max="3598" width="10.5546875" style="6" customWidth="1"/>
    <col min="3599" max="3599" width="9.5546875" style="6" customWidth="1"/>
    <col min="3600" max="3834" width="9.109375" style="6"/>
    <col min="3835" max="3835" width="10.5546875" style="6" customWidth="1"/>
    <col min="3836" max="3836" width="5.109375" style="6" customWidth="1"/>
    <col min="3837" max="3837" width="20.44140625" style="6" customWidth="1"/>
    <col min="3838" max="3838" width="7.33203125" style="6" customWidth="1"/>
    <col min="3839" max="3839" width="8.5546875" style="6" customWidth="1"/>
    <col min="3840" max="3840" width="9.44140625" style="6" customWidth="1"/>
    <col min="3841" max="3841" width="13.33203125" style="6" customWidth="1"/>
    <col min="3842" max="3843" width="5.88671875" style="6" customWidth="1"/>
    <col min="3844" max="3844" width="7.44140625" style="6" customWidth="1"/>
    <col min="3845" max="3845" width="7.33203125" style="6" customWidth="1"/>
    <col min="3846" max="3846" width="9.44140625" style="6" customWidth="1"/>
    <col min="3847" max="3847" width="13.33203125" style="6" customWidth="1"/>
    <col min="3848" max="3849" width="5.88671875" style="6" customWidth="1"/>
    <col min="3850" max="3852" width="9.5546875" style="6" customWidth="1"/>
    <col min="3853" max="3853" width="9.6640625" style="6" customWidth="1"/>
    <col min="3854" max="3854" width="10.5546875" style="6" customWidth="1"/>
    <col min="3855" max="3855" width="9.5546875" style="6" customWidth="1"/>
    <col min="3856" max="4090" width="9.109375" style="6"/>
    <col min="4091" max="4091" width="10.5546875" style="6" customWidth="1"/>
    <col min="4092" max="4092" width="5.109375" style="6" customWidth="1"/>
    <col min="4093" max="4093" width="20.44140625" style="6" customWidth="1"/>
    <col min="4094" max="4094" width="7.33203125" style="6" customWidth="1"/>
    <col min="4095" max="4095" width="8.5546875" style="6" customWidth="1"/>
    <col min="4096" max="4096" width="9.44140625" style="6" customWidth="1"/>
    <col min="4097" max="4097" width="13.33203125" style="6" customWidth="1"/>
    <col min="4098" max="4099" width="5.88671875" style="6" customWidth="1"/>
    <col min="4100" max="4100" width="7.44140625" style="6" customWidth="1"/>
    <col min="4101" max="4101" width="7.33203125" style="6" customWidth="1"/>
    <col min="4102" max="4102" width="9.44140625" style="6" customWidth="1"/>
    <col min="4103" max="4103" width="13.33203125" style="6" customWidth="1"/>
    <col min="4104" max="4105" width="5.88671875" style="6" customWidth="1"/>
    <col min="4106" max="4108" width="9.5546875" style="6" customWidth="1"/>
    <col min="4109" max="4109" width="9.6640625" style="6" customWidth="1"/>
    <col min="4110" max="4110" width="10.5546875" style="6" customWidth="1"/>
    <col min="4111" max="4111" width="9.5546875" style="6" customWidth="1"/>
    <col min="4112" max="4346" width="9.109375" style="6"/>
    <col min="4347" max="4347" width="10.5546875" style="6" customWidth="1"/>
    <col min="4348" max="4348" width="5.109375" style="6" customWidth="1"/>
    <col min="4349" max="4349" width="20.44140625" style="6" customWidth="1"/>
    <col min="4350" max="4350" width="7.33203125" style="6" customWidth="1"/>
    <col min="4351" max="4351" width="8.5546875" style="6" customWidth="1"/>
    <col min="4352" max="4352" width="9.44140625" style="6" customWidth="1"/>
    <col min="4353" max="4353" width="13.33203125" style="6" customWidth="1"/>
    <col min="4354" max="4355" width="5.88671875" style="6" customWidth="1"/>
    <col min="4356" max="4356" width="7.44140625" style="6" customWidth="1"/>
    <col min="4357" max="4357" width="7.33203125" style="6" customWidth="1"/>
    <col min="4358" max="4358" width="9.44140625" style="6" customWidth="1"/>
    <col min="4359" max="4359" width="13.33203125" style="6" customWidth="1"/>
    <col min="4360" max="4361" width="5.88671875" style="6" customWidth="1"/>
    <col min="4362" max="4364" width="9.5546875" style="6" customWidth="1"/>
    <col min="4365" max="4365" width="9.6640625" style="6" customWidth="1"/>
    <col min="4366" max="4366" width="10.5546875" style="6" customWidth="1"/>
    <col min="4367" max="4367" width="9.5546875" style="6" customWidth="1"/>
    <col min="4368" max="4602" width="9.109375" style="6"/>
    <col min="4603" max="4603" width="10.5546875" style="6" customWidth="1"/>
    <col min="4604" max="4604" width="5.109375" style="6" customWidth="1"/>
    <col min="4605" max="4605" width="20.44140625" style="6" customWidth="1"/>
    <col min="4606" max="4606" width="7.33203125" style="6" customWidth="1"/>
    <col min="4607" max="4607" width="8.5546875" style="6" customWidth="1"/>
    <col min="4608" max="4608" width="9.44140625" style="6" customWidth="1"/>
    <col min="4609" max="4609" width="13.33203125" style="6" customWidth="1"/>
    <col min="4610" max="4611" width="5.88671875" style="6" customWidth="1"/>
    <col min="4612" max="4612" width="7.44140625" style="6" customWidth="1"/>
    <col min="4613" max="4613" width="7.33203125" style="6" customWidth="1"/>
    <col min="4614" max="4614" width="9.44140625" style="6" customWidth="1"/>
    <col min="4615" max="4615" width="13.33203125" style="6" customWidth="1"/>
    <col min="4616" max="4617" width="5.88671875" style="6" customWidth="1"/>
    <col min="4618" max="4620" width="9.5546875" style="6" customWidth="1"/>
    <col min="4621" max="4621" width="9.6640625" style="6" customWidth="1"/>
    <col min="4622" max="4622" width="10.5546875" style="6" customWidth="1"/>
    <col min="4623" max="4623" width="9.5546875" style="6" customWidth="1"/>
    <col min="4624" max="4858" width="9.109375" style="6"/>
    <col min="4859" max="4859" width="10.5546875" style="6" customWidth="1"/>
    <col min="4860" max="4860" width="5.109375" style="6" customWidth="1"/>
    <col min="4861" max="4861" width="20.44140625" style="6" customWidth="1"/>
    <col min="4862" max="4862" width="7.33203125" style="6" customWidth="1"/>
    <col min="4863" max="4863" width="8.5546875" style="6" customWidth="1"/>
    <col min="4864" max="4864" width="9.44140625" style="6" customWidth="1"/>
    <col min="4865" max="4865" width="13.33203125" style="6" customWidth="1"/>
    <col min="4866" max="4867" width="5.88671875" style="6" customWidth="1"/>
    <col min="4868" max="4868" width="7.44140625" style="6" customWidth="1"/>
    <col min="4869" max="4869" width="7.33203125" style="6" customWidth="1"/>
    <col min="4870" max="4870" width="9.44140625" style="6" customWidth="1"/>
    <col min="4871" max="4871" width="13.33203125" style="6" customWidth="1"/>
    <col min="4872" max="4873" width="5.88671875" style="6" customWidth="1"/>
    <col min="4874" max="4876" width="9.5546875" style="6" customWidth="1"/>
    <col min="4877" max="4877" width="9.6640625" style="6" customWidth="1"/>
    <col min="4878" max="4878" width="10.5546875" style="6" customWidth="1"/>
    <col min="4879" max="4879" width="9.5546875" style="6" customWidth="1"/>
    <col min="4880" max="5114" width="9.109375" style="6"/>
    <col min="5115" max="5115" width="10.5546875" style="6" customWidth="1"/>
    <col min="5116" max="5116" width="5.109375" style="6" customWidth="1"/>
    <col min="5117" max="5117" width="20.44140625" style="6" customWidth="1"/>
    <col min="5118" max="5118" width="7.33203125" style="6" customWidth="1"/>
    <col min="5119" max="5119" width="8.5546875" style="6" customWidth="1"/>
    <col min="5120" max="5120" width="9.44140625" style="6" customWidth="1"/>
    <col min="5121" max="5121" width="13.33203125" style="6" customWidth="1"/>
    <col min="5122" max="5123" width="5.88671875" style="6" customWidth="1"/>
    <col min="5124" max="5124" width="7.44140625" style="6" customWidth="1"/>
    <col min="5125" max="5125" width="7.33203125" style="6" customWidth="1"/>
    <col min="5126" max="5126" width="9.44140625" style="6" customWidth="1"/>
    <col min="5127" max="5127" width="13.33203125" style="6" customWidth="1"/>
    <col min="5128" max="5129" width="5.88671875" style="6" customWidth="1"/>
    <col min="5130" max="5132" width="9.5546875" style="6" customWidth="1"/>
    <col min="5133" max="5133" width="9.6640625" style="6" customWidth="1"/>
    <col min="5134" max="5134" width="10.5546875" style="6" customWidth="1"/>
    <col min="5135" max="5135" width="9.5546875" style="6" customWidth="1"/>
    <col min="5136" max="5370" width="9.109375" style="6"/>
    <col min="5371" max="5371" width="10.5546875" style="6" customWidth="1"/>
    <col min="5372" max="5372" width="5.109375" style="6" customWidth="1"/>
    <col min="5373" max="5373" width="20.44140625" style="6" customWidth="1"/>
    <col min="5374" max="5374" width="7.33203125" style="6" customWidth="1"/>
    <col min="5375" max="5375" width="8.5546875" style="6" customWidth="1"/>
    <col min="5376" max="5376" width="9.44140625" style="6" customWidth="1"/>
    <col min="5377" max="5377" width="13.33203125" style="6" customWidth="1"/>
    <col min="5378" max="5379" width="5.88671875" style="6" customWidth="1"/>
    <col min="5380" max="5380" width="7.44140625" style="6" customWidth="1"/>
    <col min="5381" max="5381" width="7.33203125" style="6" customWidth="1"/>
    <col min="5382" max="5382" width="9.44140625" style="6" customWidth="1"/>
    <col min="5383" max="5383" width="13.33203125" style="6" customWidth="1"/>
    <col min="5384" max="5385" width="5.88671875" style="6" customWidth="1"/>
    <col min="5386" max="5388" width="9.5546875" style="6" customWidth="1"/>
    <col min="5389" max="5389" width="9.6640625" style="6" customWidth="1"/>
    <col min="5390" max="5390" width="10.5546875" style="6" customWidth="1"/>
    <col min="5391" max="5391" width="9.5546875" style="6" customWidth="1"/>
    <col min="5392" max="5626" width="9.109375" style="6"/>
    <col min="5627" max="5627" width="10.5546875" style="6" customWidth="1"/>
    <col min="5628" max="5628" width="5.109375" style="6" customWidth="1"/>
    <col min="5629" max="5629" width="20.44140625" style="6" customWidth="1"/>
    <col min="5630" max="5630" width="7.33203125" style="6" customWidth="1"/>
    <col min="5631" max="5631" width="8.5546875" style="6" customWidth="1"/>
    <col min="5632" max="5632" width="9.44140625" style="6" customWidth="1"/>
    <col min="5633" max="5633" width="13.33203125" style="6" customWidth="1"/>
    <col min="5634" max="5635" width="5.88671875" style="6" customWidth="1"/>
    <col min="5636" max="5636" width="7.44140625" style="6" customWidth="1"/>
    <col min="5637" max="5637" width="7.33203125" style="6" customWidth="1"/>
    <col min="5638" max="5638" width="9.44140625" style="6" customWidth="1"/>
    <col min="5639" max="5639" width="13.33203125" style="6" customWidth="1"/>
    <col min="5640" max="5641" width="5.88671875" style="6" customWidth="1"/>
    <col min="5642" max="5644" width="9.5546875" style="6" customWidth="1"/>
    <col min="5645" max="5645" width="9.6640625" style="6" customWidth="1"/>
    <col min="5646" max="5646" width="10.5546875" style="6" customWidth="1"/>
    <col min="5647" max="5647" width="9.5546875" style="6" customWidth="1"/>
    <col min="5648" max="5882" width="9.109375" style="6"/>
    <col min="5883" max="5883" width="10.5546875" style="6" customWidth="1"/>
    <col min="5884" max="5884" width="5.109375" style="6" customWidth="1"/>
    <col min="5885" max="5885" width="20.44140625" style="6" customWidth="1"/>
    <col min="5886" max="5886" width="7.33203125" style="6" customWidth="1"/>
    <col min="5887" max="5887" width="8.5546875" style="6" customWidth="1"/>
    <col min="5888" max="5888" width="9.44140625" style="6" customWidth="1"/>
    <col min="5889" max="5889" width="13.33203125" style="6" customWidth="1"/>
    <col min="5890" max="5891" width="5.88671875" style="6" customWidth="1"/>
    <col min="5892" max="5892" width="7.44140625" style="6" customWidth="1"/>
    <col min="5893" max="5893" width="7.33203125" style="6" customWidth="1"/>
    <col min="5894" max="5894" width="9.44140625" style="6" customWidth="1"/>
    <col min="5895" max="5895" width="13.33203125" style="6" customWidth="1"/>
    <col min="5896" max="5897" width="5.88671875" style="6" customWidth="1"/>
    <col min="5898" max="5900" width="9.5546875" style="6" customWidth="1"/>
    <col min="5901" max="5901" width="9.6640625" style="6" customWidth="1"/>
    <col min="5902" max="5902" width="10.5546875" style="6" customWidth="1"/>
    <col min="5903" max="5903" width="9.5546875" style="6" customWidth="1"/>
    <col min="5904" max="6138" width="9.109375" style="6"/>
    <col min="6139" max="6139" width="10.5546875" style="6" customWidth="1"/>
    <col min="6140" max="6140" width="5.109375" style="6" customWidth="1"/>
    <col min="6141" max="6141" width="20.44140625" style="6" customWidth="1"/>
    <col min="6142" max="6142" width="7.33203125" style="6" customWidth="1"/>
    <col min="6143" max="6143" width="8.5546875" style="6" customWidth="1"/>
    <col min="6144" max="6144" width="9.44140625" style="6" customWidth="1"/>
    <col min="6145" max="6145" width="13.33203125" style="6" customWidth="1"/>
    <col min="6146" max="6147" width="5.88671875" style="6" customWidth="1"/>
    <col min="6148" max="6148" width="7.44140625" style="6" customWidth="1"/>
    <col min="6149" max="6149" width="7.33203125" style="6" customWidth="1"/>
    <col min="6150" max="6150" width="9.44140625" style="6" customWidth="1"/>
    <col min="6151" max="6151" width="13.33203125" style="6" customWidth="1"/>
    <col min="6152" max="6153" width="5.88671875" style="6" customWidth="1"/>
    <col min="6154" max="6156" width="9.5546875" style="6" customWidth="1"/>
    <col min="6157" max="6157" width="9.6640625" style="6" customWidth="1"/>
    <col min="6158" max="6158" width="10.5546875" style="6" customWidth="1"/>
    <col min="6159" max="6159" width="9.5546875" style="6" customWidth="1"/>
    <col min="6160" max="6394" width="9.109375" style="6"/>
    <col min="6395" max="6395" width="10.5546875" style="6" customWidth="1"/>
    <col min="6396" max="6396" width="5.109375" style="6" customWidth="1"/>
    <col min="6397" max="6397" width="20.44140625" style="6" customWidth="1"/>
    <col min="6398" max="6398" width="7.33203125" style="6" customWidth="1"/>
    <col min="6399" max="6399" width="8.5546875" style="6" customWidth="1"/>
    <col min="6400" max="6400" width="9.44140625" style="6" customWidth="1"/>
    <col min="6401" max="6401" width="13.33203125" style="6" customWidth="1"/>
    <col min="6402" max="6403" width="5.88671875" style="6" customWidth="1"/>
    <col min="6404" max="6404" width="7.44140625" style="6" customWidth="1"/>
    <col min="6405" max="6405" width="7.33203125" style="6" customWidth="1"/>
    <col min="6406" max="6406" width="9.44140625" style="6" customWidth="1"/>
    <col min="6407" max="6407" width="13.33203125" style="6" customWidth="1"/>
    <col min="6408" max="6409" width="5.88671875" style="6" customWidth="1"/>
    <col min="6410" max="6412" width="9.5546875" style="6" customWidth="1"/>
    <col min="6413" max="6413" width="9.6640625" style="6" customWidth="1"/>
    <col min="6414" max="6414" width="10.5546875" style="6" customWidth="1"/>
    <col min="6415" max="6415" width="9.5546875" style="6" customWidth="1"/>
    <col min="6416" max="6650" width="9.109375" style="6"/>
    <col min="6651" max="6651" width="10.5546875" style="6" customWidth="1"/>
    <col min="6652" max="6652" width="5.109375" style="6" customWidth="1"/>
    <col min="6653" max="6653" width="20.44140625" style="6" customWidth="1"/>
    <col min="6654" max="6654" width="7.33203125" style="6" customWidth="1"/>
    <col min="6655" max="6655" width="8.5546875" style="6" customWidth="1"/>
    <col min="6656" max="6656" width="9.44140625" style="6" customWidth="1"/>
    <col min="6657" max="6657" width="13.33203125" style="6" customWidth="1"/>
    <col min="6658" max="6659" width="5.88671875" style="6" customWidth="1"/>
    <col min="6660" max="6660" width="7.44140625" style="6" customWidth="1"/>
    <col min="6661" max="6661" width="7.33203125" style="6" customWidth="1"/>
    <col min="6662" max="6662" width="9.44140625" style="6" customWidth="1"/>
    <col min="6663" max="6663" width="13.33203125" style="6" customWidth="1"/>
    <col min="6664" max="6665" width="5.88671875" style="6" customWidth="1"/>
    <col min="6666" max="6668" width="9.5546875" style="6" customWidth="1"/>
    <col min="6669" max="6669" width="9.6640625" style="6" customWidth="1"/>
    <col min="6670" max="6670" width="10.5546875" style="6" customWidth="1"/>
    <col min="6671" max="6671" width="9.5546875" style="6" customWidth="1"/>
    <col min="6672" max="6906" width="9.109375" style="6"/>
    <col min="6907" max="6907" width="10.5546875" style="6" customWidth="1"/>
    <col min="6908" max="6908" width="5.109375" style="6" customWidth="1"/>
    <col min="6909" max="6909" width="20.44140625" style="6" customWidth="1"/>
    <col min="6910" max="6910" width="7.33203125" style="6" customWidth="1"/>
    <col min="6911" max="6911" width="8.5546875" style="6" customWidth="1"/>
    <col min="6912" max="6912" width="9.44140625" style="6" customWidth="1"/>
    <col min="6913" max="6913" width="13.33203125" style="6" customWidth="1"/>
    <col min="6914" max="6915" width="5.88671875" style="6" customWidth="1"/>
    <col min="6916" max="6916" width="7.44140625" style="6" customWidth="1"/>
    <col min="6917" max="6917" width="7.33203125" style="6" customWidth="1"/>
    <col min="6918" max="6918" width="9.44140625" style="6" customWidth="1"/>
    <col min="6919" max="6919" width="13.33203125" style="6" customWidth="1"/>
    <col min="6920" max="6921" width="5.88671875" style="6" customWidth="1"/>
    <col min="6922" max="6924" width="9.5546875" style="6" customWidth="1"/>
    <col min="6925" max="6925" width="9.6640625" style="6" customWidth="1"/>
    <col min="6926" max="6926" width="10.5546875" style="6" customWidth="1"/>
    <col min="6927" max="6927" width="9.5546875" style="6" customWidth="1"/>
    <col min="6928" max="7162" width="9.109375" style="6"/>
    <col min="7163" max="7163" width="10.5546875" style="6" customWidth="1"/>
    <col min="7164" max="7164" width="5.109375" style="6" customWidth="1"/>
    <col min="7165" max="7165" width="20.44140625" style="6" customWidth="1"/>
    <col min="7166" max="7166" width="7.33203125" style="6" customWidth="1"/>
    <col min="7167" max="7167" width="8.5546875" style="6" customWidth="1"/>
    <col min="7168" max="7168" width="9.44140625" style="6" customWidth="1"/>
    <col min="7169" max="7169" width="13.33203125" style="6" customWidth="1"/>
    <col min="7170" max="7171" width="5.88671875" style="6" customWidth="1"/>
    <col min="7172" max="7172" width="7.44140625" style="6" customWidth="1"/>
    <col min="7173" max="7173" width="7.33203125" style="6" customWidth="1"/>
    <col min="7174" max="7174" width="9.44140625" style="6" customWidth="1"/>
    <col min="7175" max="7175" width="13.33203125" style="6" customWidth="1"/>
    <col min="7176" max="7177" width="5.88671875" style="6" customWidth="1"/>
    <col min="7178" max="7180" width="9.5546875" style="6" customWidth="1"/>
    <col min="7181" max="7181" width="9.6640625" style="6" customWidth="1"/>
    <col min="7182" max="7182" width="10.5546875" style="6" customWidth="1"/>
    <col min="7183" max="7183" width="9.5546875" style="6" customWidth="1"/>
    <col min="7184" max="7418" width="9.109375" style="6"/>
    <col min="7419" max="7419" width="10.5546875" style="6" customWidth="1"/>
    <col min="7420" max="7420" width="5.109375" style="6" customWidth="1"/>
    <col min="7421" max="7421" width="20.44140625" style="6" customWidth="1"/>
    <col min="7422" max="7422" width="7.33203125" style="6" customWidth="1"/>
    <col min="7423" max="7423" width="8.5546875" style="6" customWidth="1"/>
    <col min="7424" max="7424" width="9.44140625" style="6" customWidth="1"/>
    <col min="7425" max="7425" width="13.33203125" style="6" customWidth="1"/>
    <col min="7426" max="7427" width="5.88671875" style="6" customWidth="1"/>
    <col min="7428" max="7428" width="7.44140625" style="6" customWidth="1"/>
    <col min="7429" max="7429" width="7.33203125" style="6" customWidth="1"/>
    <col min="7430" max="7430" width="9.44140625" style="6" customWidth="1"/>
    <col min="7431" max="7431" width="13.33203125" style="6" customWidth="1"/>
    <col min="7432" max="7433" width="5.88671875" style="6" customWidth="1"/>
    <col min="7434" max="7436" width="9.5546875" style="6" customWidth="1"/>
    <col min="7437" max="7437" width="9.6640625" style="6" customWidth="1"/>
    <col min="7438" max="7438" width="10.5546875" style="6" customWidth="1"/>
    <col min="7439" max="7439" width="9.5546875" style="6" customWidth="1"/>
    <col min="7440" max="7674" width="9.109375" style="6"/>
    <col min="7675" max="7675" width="10.5546875" style="6" customWidth="1"/>
    <col min="7676" max="7676" width="5.109375" style="6" customWidth="1"/>
    <col min="7677" max="7677" width="20.44140625" style="6" customWidth="1"/>
    <col min="7678" max="7678" width="7.33203125" style="6" customWidth="1"/>
    <col min="7679" max="7679" width="8.5546875" style="6" customWidth="1"/>
    <col min="7680" max="7680" width="9.44140625" style="6" customWidth="1"/>
    <col min="7681" max="7681" width="13.33203125" style="6" customWidth="1"/>
    <col min="7682" max="7683" width="5.88671875" style="6" customWidth="1"/>
    <col min="7684" max="7684" width="7.44140625" style="6" customWidth="1"/>
    <col min="7685" max="7685" width="7.33203125" style="6" customWidth="1"/>
    <col min="7686" max="7686" width="9.44140625" style="6" customWidth="1"/>
    <col min="7687" max="7687" width="13.33203125" style="6" customWidth="1"/>
    <col min="7688" max="7689" width="5.88671875" style="6" customWidth="1"/>
    <col min="7690" max="7692" width="9.5546875" style="6" customWidth="1"/>
    <col min="7693" max="7693" width="9.6640625" style="6" customWidth="1"/>
    <col min="7694" max="7694" width="10.5546875" style="6" customWidth="1"/>
    <col min="7695" max="7695" width="9.5546875" style="6" customWidth="1"/>
    <col min="7696" max="7930" width="9.109375" style="6"/>
    <col min="7931" max="7931" width="10.5546875" style="6" customWidth="1"/>
    <col min="7932" max="7932" width="5.109375" style="6" customWidth="1"/>
    <col min="7933" max="7933" width="20.44140625" style="6" customWidth="1"/>
    <col min="7934" max="7934" width="7.33203125" style="6" customWidth="1"/>
    <col min="7935" max="7935" width="8.5546875" style="6" customWidth="1"/>
    <col min="7936" max="7936" width="9.44140625" style="6" customWidth="1"/>
    <col min="7937" max="7937" width="13.33203125" style="6" customWidth="1"/>
    <col min="7938" max="7939" width="5.88671875" style="6" customWidth="1"/>
    <col min="7940" max="7940" width="7.44140625" style="6" customWidth="1"/>
    <col min="7941" max="7941" width="7.33203125" style="6" customWidth="1"/>
    <col min="7942" max="7942" width="9.44140625" style="6" customWidth="1"/>
    <col min="7943" max="7943" width="13.33203125" style="6" customWidth="1"/>
    <col min="7944" max="7945" width="5.88671875" style="6" customWidth="1"/>
    <col min="7946" max="7948" width="9.5546875" style="6" customWidth="1"/>
    <col min="7949" max="7949" width="9.6640625" style="6" customWidth="1"/>
    <col min="7950" max="7950" width="10.5546875" style="6" customWidth="1"/>
    <col min="7951" max="7951" width="9.5546875" style="6" customWidth="1"/>
    <col min="7952" max="8186" width="9.109375" style="6"/>
    <col min="8187" max="8187" width="10.5546875" style="6" customWidth="1"/>
    <col min="8188" max="8188" width="5.109375" style="6" customWidth="1"/>
    <col min="8189" max="8189" width="20.44140625" style="6" customWidth="1"/>
    <col min="8190" max="8190" width="7.33203125" style="6" customWidth="1"/>
    <col min="8191" max="8191" width="8.5546875" style="6" customWidth="1"/>
    <col min="8192" max="8192" width="9.44140625" style="6" customWidth="1"/>
    <col min="8193" max="8193" width="13.33203125" style="6" customWidth="1"/>
    <col min="8194" max="8195" width="5.88671875" style="6" customWidth="1"/>
    <col min="8196" max="8196" width="7.44140625" style="6" customWidth="1"/>
    <col min="8197" max="8197" width="7.33203125" style="6" customWidth="1"/>
    <col min="8198" max="8198" width="9.44140625" style="6" customWidth="1"/>
    <col min="8199" max="8199" width="13.33203125" style="6" customWidth="1"/>
    <col min="8200" max="8201" width="5.88671875" style="6" customWidth="1"/>
    <col min="8202" max="8204" width="9.5546875" style="6" customWidth="1"/>
    <col min="8205" max="8205" width="9.6640625" style="6" customWidth="1"/>
    <col min="8206" max="8206" width="10.5546875" style="6" customWidth="1"/>
    <col min="8207" max="8207" width="9.5546875" style="6" customWidth="1"/>
    <col min="8208" max="8442" width="9.109375" style="6"/>
    <col min="8443" max="8443" width="10.5546875" style="6" customWidth="1"/>
    <col min="8444" max="8444" width="5.109375" style="6" customWidth="1"/>
    <col min="8445" max="8445" width="20.44140625" style="6" customWidth="1"/>
    <col min="8446" max="8446" width="7.33203125" style="6" customWidth="1"/>
    <col min="8447" max="8447" width="8.5546875" style="6" customWidth="1"/>
    <col min="8448" max="8448" width="9.44140625" style="6" customWidth="1"/>
    <col min="8449" max="8449" width="13.33203125" style="6" customWidth="1"/>
    <col min="8450" max="8451" width="5.88671875" style="6" customWidth="1"/>
    <col min="8452" max="8452" width="7.44140625" style="6" customWidth="1"/>
    <col min="8453" max="8453" width="7.33203125" style="6" customWidth="1"/>
    <col min="8454" max="8454" width="9.44140625" style="6" customWidth="1"/>
    <col min="8455" max="8455" width="13.33203125" style="6" customWidth="1"/>
    <col min="8456" max="8457" width="5.88671875" style="6" customWidth="1"/>
    <col min="8458" max="8460" width="9.5546875" style="6" customWidth="1"/>
    <col min="8461" max="8461" width="9.6640625" style="6" customWidth="1"/>
    <col min="8462" max="8462" width="10.5546875" style="6" customWidth="1"/>
    <col min="8463" max="8463" width="9.5546875" style="6" customWidth="1"/>
    <col min="8464" max="8698" width="9.109375" style="6"/>
    <col min="8699" max="8699" width="10.5546875" style="6" customWidth="1"/>
    <col min="8700" max="8700" width="5.109375" style="6" customWidth="1"/>
    <col min="8701" max="8701" width="20.44140625" style="6" customWidth="1"/>
    <col min="8702" max="8702" width="7.33203125" style="6" customWidth="1"/>
    <col min="8703" max="8703" width="8.5546875" style="6" customWidth="1"/>
    <col min="8704" max="8704" width="9.44140625" style="6" customWidth="1"/>
    <col min="8705" max="8705" width="13.33203125" style="6" customWidth="1"/>
    <col min="8706" max="8707" width="5.88671875" style="6" customWidth="1"/>
    <col min="8708" max="8708" width="7.44140625" style="6" customWidth="1"/>
    <col min="8709" max="8709" width="7.33203125" style="6" customWidth="1"/>
    <col min="8710" max="8710" width="9.44140625" style="6" customWidth="1"/>
    <col min="8711" max="8711" width="13.33203125" style="6" customWidth="1"/>
    <col min="8712" max="8713" width="5.88671875" style="6" customWidth="1"/>
    <col min="8714" max="8716" width="9.5546875" style="6" customWidth="1"/>
    <col min="8717" max="8717" width="9.6640625" style="6" customWidth="1"/>
    <col min="8718" max="8718" width="10.5546875" style="6" customWidth="1"/>
    <col min="8719" max="8719" width="9.5546875" style="6" customWidth="1"/>
    <col min="8720" max="8954" width="9.109375" style="6"/>
    <col min="8955" max="8955" width="10.5546875" style="6" customWidth="1"/>
    <col min="8956" max="8956" width="5.109375" style="6" customWidth="1"/>
    <col min="8957" max="8957" width="20.44140625" style="6" customWidth="1"/>
    <col min="8958" max="8958" width="7.33203125" style="6" customWidth="1"/>
    <col min="8959" max="8959" width="8.5546875" style="6" customWidth="1"/>
    <col min="8960" max="8960" width="9.44140625" style="6" customWidth="1"/>
    <col min="8961" max="8961" width="13.33203125" style="6" customWidth="1"/>
    <col min="8962" max="8963" width="5.88671875" style="6" customWidth="1"/>
    <col min="8964" max="8964" width="7.44140625" style="6" customWidth="1"/>
    <col min="8965" max="8965" width="7.33203125" style="6" customWidth="1"/>
    <col min="8966" max="8966" width="9.44140625" style="6" customWidth="1"/>
    <col min="8967" max="8967" width="13.33203125" style="6" customWidth="1"/>
    <col min="8968" max="8969" width="5.88671875" style="6" customWidth="1"/>
    <col min="8970" max="8972" width="9.5546875" style="6" customWidth="1"/>
    <col min="8973" max="8973" width="9.6640625" style="6" customWidth="1"/>
    <col min="8974" max="8974" width="10.5546875" style="6" customWidth="1"/>
    <col min="8975" max="8975" width="9.5546875" style="6" customWidth="1"/>
    <col min="8976" max="9210" width="9.109375" style="6"/>
    <col min="9211" max="9211" width="10.5546875" style="6" customWidth="1"/>
    <col min="9212" max="9212" width="5.109375" style="6" customWidth="1"/>
    <col min="9213" max="9213" width="20.44140625" style="6" customWidth="1"/>
    <col min="9214" max="9214" width="7.33203125" style="6" customWidth="1"/>
    <col min="9215" max="9215" width="8.5546875" style="6" customWidth="1"/>
    <col min="9216" max="9216" width="9.44140625" style="6" customWidth="1"/>
    <col min="9217" max="9217" width="13.33203125" style="6" customWidth="1"/>
    <col min="9218" max="9219" width="5.88671875" style="6" customWidth="1"/>
    <col min="9220" max="9220" width="7.44140625" style="6" customWidth="1"/>
    <col min="9221" max="9221" width="7.33203125" style="6" customWidth="1"/>
    <col min="9222" max="9222" width="9.44140625" style="6" customWidth="1"/>
    <col min="9223" max="9223" width="13.33203125" style="6" customWidth="1"/>
    <col min="9224" max="9225" width="5.88671875" style="6" customWidth="1"/>
    <col min="9226" max="9228" width="9.5546875" style="6" customWidth="1"/>
    <col min="9229" max="9229" width="9.6640625" style="6" customWidth="1"/>
    <col min="9230" max="9230" width="10.5546875" style="6" customWidth="1"/>
    <col min="9231" max="9231" width="9.5546875" style="6" customWidth="1"/>
    <col min="9232" max="9466" width="9.109375" style="6"/>
    <col min="9467" max="9467" width="10.5546875" style="6" customWidth="1"/>
    <col min="9468" max="9468" width="5.109375" style="6" customWidth="1"/>
    <col min="9469" max="9469" width="20.44140625" style="6" customWidth="1"/>
    <col min="9470" max="9470" width="7.33203125" style="6" customWidth="1"/>
    <col min="9471" max="9471" width="8.5546875" style="6" customWidth="1"/>
    <col min="9472" max="9472" width="9.44140625" style="6" customWidth="1"/>
    <col min="9473" max="9473" width="13.33203125" style="6" customWidth="1"/>
    <col min="9474" max="9475" width="5.88671875" style="6" customWidth="1"/>
    <col min="9476" max="9476" width="7.44140625" style="6" customWidth="1"/>
    <col min="9477" max="9477" width="7.33203125" style="6" customWidth="1"/>
    <col min="9478" max="9478" width="9.44140625" style="6" customWidth="1"/>
    <col min="9479" max="9479" width="13.33203125" style="6" customWidth="1"/>
    <col min="9480" max="9481" width="5.88671875" style="6" customWidth="1"/>
    <col min="9482" max="9484" width="9.5546875" style="6" customWidth="1"/>
    <col min="9485" max="9485" width="9.6640625" style="6" customWidth="1"/>
    <col min="9486" max="9486" width="10.5546875" style="6" customWidth="1"/>
    <col min="9487" max="9487" width="9.5546875" style="6" customWidth="1"/>
    <col min="9488" max="9722" width="9.109375" style="6"/>
    <col min="9723" max="9723" width="10.5546875" style="6" customWidth="1"/>
    <col min="9724" max="9724" width="5.109375" style="6" customWidth="1"/>
    <col min="9725" max="9725" width="20.44140625" style="6" customWidth="1"/>
    <col min="9726" max="9726" width="7.33203125" style="6" customWidth="1"/>
    <col min="9727" max="9727" width="8.5546875" style="6" customWidth="1"/>
    <col min="9728" max="9728" width="9.44140625" style="6" customWidth="1"/>
    <col min="9729" max="9729" width="13.33203125" style="6" customWidth="1"/>
    <col min="9730" max="9731" width="5.88671875" style="6" customWidth="1"/>
    <col min="9732" max="9732" width="7.44140625" style="6" customWidth="1"/>
    <col min="9733" max="9733" width="7.33203125" style="6" customWidth="1"/>
    <col min="9734" max="9734" width="9.44140625" style="6" customWidth="1"/>
    <col min="9735" max="9735" width="13.33203125" style="6" customWidth="1"/>
    <col min="9736" max="9737" width="5.88671875" style="6" customWidth="1"/>
    <col min="9738" max="9740" width="9.5546875" style="6" customWidth="1"/>
    <col min="9741" max="9741" width="9.6640625" style="6" customWidth="1"/>
    <col min="9742" max="9742" width="10.5546875" style="6" customWidth="1"/>
    <col min="9743" max="9743" width="9.5546875" style="6" customWidth="1"/>
    <col min="9744" max="9978" width="9.109375" style="6"/>
    <col min="9979" max="9979" width="10.5546875" style="6" customWidth="1"/>
    <col min="9980" max="9980" width="5.109375" style="6" customWidth="1"/>
    <col min="9981" max="9981" width="20.44140625" style="6" customWidth="1"/>
    <col min="9982" max="9982" width="7.33203125" style="6" customWidth="1"/>
    <col min="9983" max="9983" width="8.5546875" style="6" customWidth="1"/>
    <col min="9984" max="9984" width="9.44140625" style="6" customWidth="1"/>
    <col min="9985" max="9985" width="13.33203125" style="6" customWidth="1"/>
    <col min="9986" max="9987" width="5.88671875" style="6" customWidth="1"/>
    <col min="9988" max="9988" width="7.44140625" style="6" customWidth="1"/>
    <col min="9989" max="9989" width="7.33203125" style="6" customWidth="1"/>
    <col min="9990" max="9990" width="9.44140625" style="6" customWidth="1"/>
    <col min="9991" max="9991" width="13.33203125" style="6" customWidth="1"/>
    <col min="9992" max="9993" width="5.88671875" style="6" customWidth="1"/>
    <col min="9994" max="9996" width="9.5546875" style="6" customWidth="1"/>
    <col min="9997" max="9997" width="9.6640625" style="6" customWidth="1"/>
    <col min="9998" max="9998" width="10.5546875" style="6" customWidth="1"/>
    <col min="9999" max="9999" width="9.5546875" style="6" customWidth="1"/>
    <col min="10000" max="10234" width="9.109375" style="6"/>
    <col min="10235" max="10235" width="10.5546875" style="6" customWidth="1"/>
    <col min="10236" max="10236" width="5.109375" style="6" customWidth="1"/>
    <col min="10237" max="10237" width="20.44140625" style="6" customWidth="1"/>
    <col min="10238" max="10238" width="7.33203125" style="6" customWidth="1"/>
    <col min="10239" max="10239" width="8.5546875" style="6" customWidth="1"/>
    <col min="10240" max="10240" width="9.44140625" style="6" customWidth="1"/>
    <col min="10241" max="10241" width="13.33203125" style="6" customWidth="1"/>
    <col min="10242" max="10243" width="5.88671875" style="6" customWidth="1"/>
    <col min="10244" max="10244" width="7.44140625" style="6" customWidth="1"/>
    <col min="10245" max="10245" width="7.33203125" style="6" customWidth="1"/>
    <col min="10246" max="10246" width="9.44140625" style="6" customWidth="1"/>
    <col min="10247" max="10247" width="13.33203125" style="6" customWidth="1"/>
    <col min="10248" max="10249" width="5.88671875" style="6" customWidth="1"/>
    <col min="10250" max="10252" width="9.5546875" style="6" customWidth="1"/>
    <col min="10253" max="10253" width="9.6640625" style="6" customWidth="1"/>
    <col min="10254" max="10254" width="10.5546875" style="6" customWidth="1"/>
    <col min="10255" max="10255" width="9.5546875" style="6" customWidth="1"/>
    <col min="10256" max="10490" width="9.109375" style="6"/>
    <col min="10491" max="10491" width="10.5546875" style="6" customWidth="1"/>
    <col min="10492" max="10492" width="5.109375" style="6" customWidth="1"/>
    <col min="10493" max="10493" width="20.44140625" style="6" customWidth="1"/>
    <col min="10494" max="10494" width="7.33203125" style="6" customWidth="1"/>
    <col min="10495" max="10495" width="8.5546875" style="6" customWidth="1"/>
    <col min="10496" max="10496" width="9.44140625" style="6" customWidth="1"/>
    <col min="10497" max="10497" width="13.33203125" style="6" customWidth="1"/>
    <col min="10498" max="10499" width="5.88671875" style="6" customWidth="1"/>
    <col min="10500" max="10500" width="7.44140625" style="6" customWidth="1"/>
    <col min="10501" max="10501" width="7.33203125" style="6" customWidth="1"/>
    <col min="10502" max="10502" width="9.44140625" style="6" customWidth="1"/>
    <col min="10503" max="10503" width="13.33203125" style="6" customWidth="1"/>
    <col min="10504" max="10505" width="5.88671875" style="6" customWidth="1"/>
    <col min="10506" max="10508" width="9.5546875" style="6" customWidth="1"/>
    <col min="10509" max="10509" width="9.6640625" style="6" customWidth="1"/>
    <col min="10510" max="10510" width="10.5546875" style="6" customWidth="1"/>
    <col min="10511" max="10511" width="9.5546875" style="6" customWidth="1"/>
    <col min="10512" max="10746" width="9.109375" style="6"/>
    <col min="10747" max="10747" width="10.5546875" style="6" customWidth="1"/>
    <col min="10748" max="10748" width="5.109375" style="6" customWidth="1"/>
    <col min="10749" max="10749" width="20.44140625" style="6" customWidth="1"/>
    <col min="10750" max="10750" width="7.33203125" style="6" customWidth="1"/>
    <col min="10751" max="10751" width="8.5546875" style="6" customWidth="1"/>
    <col min="10752" max="10752" width="9.44140625" style="6" customWidth="1"/>
    <col min="10753" max="10753" width="13.33203125" style="6" customWidth="1"/>
    <col min="10754" max="10755" width="5.88671875" style="6" customWidth="1"/>
    <col min="10756" max="10756" width="7.44140625" style="6" customWidth="1"/>
    <col min="10757" max="10757" width="7.33203125" style="6" customWidth="1"/>
    <col min="10758" max="10758" width="9.44140625" style="6" customWidth="1"/>
    <col min="10759" max="10759" width="13.33203125" style="6" customWidth="1"/>
    <col min="10760" max="10761" width="5.88671875" style="6" customWidth="1"/>
    <col min="10762" max="10764" width="9.5546875" style="6" customWidth="1"/>
    <col min="10765" max="10765" width="9.6640625" style="6" customWidth="1"/>
    <col min="10766" max="10766" width="10.5546875" style="6" customWidth="1"/>
    <col min="10767" max="10767" width="9.5546875" style="6" customWidth="1"/>
    <col min="10768" max="11002" width="9.109375" style="6"/>
    <col min="11003" max="11003" width="10.5546875" style="6" customWidth="1"/>
    <col min="11004" max="11004" width="5.109375" style="6" customWidth="1"/>
    <col min="11005" max="11005" width="20.44140625" style="6" customWidth="1"/>
    <col min="11006" max="11006" width="7.33203125" style="6" customWidth="1"/>
    <col min="11007" max="11007" width="8.5546875" style="6" customWidth="1"/>
    <col min="11008" max="11008" width="9.44140625" style="6" customWidth="1"/>
    <col min="11009" max="11009" width="13.33203125" style="6" customWidth="1"/>
    <col min="11010" max="11011" width="5.88671875" style="6" customWidth="1"/>
    <col min="11012" max="11012" width="7.44140625" style="6" customWidth="1"/>
    <col min="11013" max="11013" width="7.33203125" style="6" customWidth="1"/>
    <col min="11014" max="11014" width="9.44140625" style="6" customWidth="1"/>
    <col min="11015" max="11015" width="13.33203125" style="6" customWidth="1"/>
    <col min="11016" max="11017" width="5.88671875" style="6" customWidth="1"/>
    <col min="11018" max="11020" width="9.5546875" style="6" customWidth="1"/>
    <col min="11021" max="11021" width="9.6640625" style="6" customWidth="1"/>
    <col min="11022" max="11022" width="10.5546875" style="6" customWidth="1"/>
    <col min="11023" max="11023" width="9.5546875" style="6" customWidth="1"/>
    <col min="11024" max="11258" width="9.109375" style="6"/>
    <col min="11259" max="11259" width="10.5546875" style="6" customWidth="1"/>
    <col min="11260" max="11260" width="5.109375" style="6" customWidth="1"/>
    <col min="11261" max="11261" width="20.44140625" style="6" customWidth="1"/>
    <col min="11262" max="11262" width="7.33203125" style="6" customWidth="1"/>
    <col min="11263" max="11263" width="8.5546875" style="6" customWidth="1"/>
    <col min="11264" max="11264" width="9.44140625" style="6" customWidth="1"/>
    <col min="11265" max="11265" width="13.33203125" style="6" customWidth="1"/>
    <col min="11266" max="11267" width="5.88671875" style="6" customWidth="1"/>
    <col min="11268" max="11268" width="7.44140625" style="6" customWidth="1"/>
    <col min="11269" max="11269" width="7.33203125" style="6" customWidth="1"/>
    <col min="11270" max="11270" width="9.44140625" style="6" customWidth="1"/>
    <col min="11271" max="11271" width="13.33203125" style="6" customWidth="1"/>
    <col min="11272" max="11273" width="5.88671875" style="6" customWidth="1"/>
    <col min="11274" max="11276" width="9.5546875" style="6" customWidth="1"/>
    <col min="11277" max="11277" width="9.6640625" style="6" customWidth="1"/>
    <col min="11278" max="11278" width="10.5546875" style="6" customWidth="1"/>
    <col min="11279" max="11279" width="9.5546875" style="6" customWidth="1"/>
    <col min="11280" max="11514" width="9.109375" style="6"/>
    <col min="11515" max="11515" width="10.5546875" style="6" customWidth="1"/>
    <col min="11516" max="11516" width="5.109375" style="6" customWidth="1"/>
    <col min="11517" max="11517" width="20.44140625" style="6" customWidth="1"/>
    <col min="11518" max="11518" width="7.33203125" style="6" customWidth="1"/>
    <col min="11519" max="11519" width="8.5546875" style="6" customWidth="1"/>
    <col min="11520" max="11520" width="9.44140625" style="6" customWidth="1"/>
    <col min="11521" max="11521" width="13.33203125" style="6" customWidth="1"/>
    <col min="11522" max="11523" width="5.88671875" style="6" customWidth="1"/>
    <col min="11524" max="11524" width="7.44140625" style="6" customWidth="1"/>
    <col min="11525" max="11525" width="7.33203125" style="6" customWidth="1"/>
    <col min="11526" max="11526" width="9.44140625" style="6" customWidth="1"/>
    <col min="11527" max="11527" width="13.33203125" style="6" customWidth="1"/>
    <col min="11528" max="11529" width="5.88671875" style="6" customWidth="1"/>
    <col min="11530" max="11532" width="9.5546875" style="6" customWidth="1"/>
    <col min="11533" max="11533" width="9.6640625" style="6" customWidth="1"/>
    <col min="11534" max="11534" width="10.5546875" style="6" customWidth="1"/>
    <col min="11535" max="11535" width="9.5546875" style="6" customWidth="1"/>
    <col min="11536" max="11770" width="9.109375" style="6"/>
    <col min="11771" max="11771" width="10.5546875" style="6" customWidth="1"/>
    <col min="11772" max="11772" width="5.109375" style="6" customWidth="1"/>
    <col min="11773" max="11773" width="20.44140625" style="6" customWidth="1"/>
    <col min="11774" max="11774" width="7.33203125" style="6" customWidth="1"/>
    <col min="11775" max="11775" width="8.5546875" style="6" customWidth="1"/>
    <col min="11776" max="11776" width="9.44140625" style="6" customWidth="1"/>
    <col min="11777" max="11777" width="13.33203125" style="6" customWidth="1"/>
    <col min="11778" max="11779" width="5.88671875" style="6" customWidth="1"/>
    <col min="11780" max="11780" width="7.44140625" style="6" customWidth="1"/>
    <col min="11781" max="11781" width="7.33203125" style="6" customWidth="1"/>
    <col min="11782" max="11782" width="9.44140625" style="6" customWidth="1"/>
    <col min="11783" max="11783" width="13.33203125" style="6" customWidth="1"/>
    <col min="11784" max="11785" width="5.88671875" style="6" customWidth="1"/>
    <col min="11786" max="11788" width="9.5546875" style="6" customWidth="1"/>
    <col min="11789" max="11789" width="9.6640625" style="6" customWidth="1"/>
    <col min="11790" max="11790" width="10.5546875" style="6" customWidth="1"/>
    <col min="11791" max="11791" width="9.5546875" style="6" customWidth="1"/>
    <col min="11792" max="12026" width="9.109375" style="6"/>
    <col min="12027" max="12027" width="10.5546875" style="6" customWidth="1"/>
    <col min="12028" max="12028" width="5.109375" style="6" customWidth="1"/>
    <col min="12029" max="12029" width="20.44140625" style="6" customWidth="1"/>
    <col min="12030" max="12030" width="7.33203125" style="6" customWidth="1"/>
    <col min="12031" max="12031" width="8.5546875" style="6" customWidth="1"/>
    <col min="12032" max="12032" width="9.44140625" style="6" customWidth="1"/>
    <col min="12033" max="12033" width="13.33203125" style="6" customWidth="1"/>
    <col min="12034" max="12035" width="5.88671875" style="6" customWidth="1"/>
    <col min="12036" max="12036" width="7.44140625" style="6" customWidth="1"/>
    <col min="12037" max="12037" width="7.33203125" style="6" customWidth="1"/>
    <col min="12038" max="12038" width="9.44140625" style="6" customWidth="1"/>
    <col min="12039" max="12039" width="13.33203125" style="6" customWidth="1"/>
    <col min="12040" max="12041" width="5.88671875" style="6" customWidth="1"/>
    <col min="12042" max="12044" width="9.5546875" style="6" customWidth="1"/>
    <col min="12045" max="12045" width="9.6640625" style="6" customWidth="1"/>
    <col min="12046" max="12046" width="10.5546875" style="6" customWidth="1"/>
    <col min="12047" max="12047" width="9.5546875" style="6" customWidth="1"/>
    <col min="12048" max="12282" width="9.109375" style="6"/>
    <col min="12283" max="12283" width="10.5546875" style="6" customWidth="1"/>
    <col min="12284" max="12284" width="5.109375" style="6" customWidth="1"/>
    <col min="12285" max="12285" width="20.44140625" style="6" customWidth="1"/>
    <col min="12286" max="12286" width="7.33203125" style="6" customWidth="1"/>
    <col min="12287" max="12287" width="8.5546875" style="6" customWidth="1"/>
    <col min="12288" max="12288" width="9.44140625" style="6" customWidth="1"/>
    <col min="12289" max="12289" width="13.33203125" style="6" customWidth="1"/>
    <col min="12290" max="12291" width="5.88671875" style="6" customWidth="1"/>
    <col min="12292" max="12292" width="7.44140625" style="6" customWidth="1"/>
    <col min="12293" max="12293" width="7.33203125" style="6" customWidth="1"/>
    <col min="12294" max="12294" width="9.44140625" style="6" customWidth="1"/>
    <col min="12295" max="12295" width="13.33203125" style="6" customWidth="1"/>
    <col min="12296" max="12297" width="5.88671875" style="6" customWidth="1"/>
    <col min="12298" max="12300" width="9.5546875" style="6" customWidth="1"/>
    <col min="12301" max="12301" width="9.6640625" style="6" customWidth="1"/>
    <col min="12302" max="12302" width="10.5546875" style="6" customWidth="1"/>
    <col min="12303" max="12303" width="9.5546875" style="6" customWidth="1"/>
    <col min="12304" max="12538" width="9.109375" style="6"/>
    <col min="12539" max="12539" width="10.5546875" style="6" customWidth="1"/>
    <col min="12540" max="12540" width="5.109375" style="6" customWidth="1"/>
    <col min="12541" max="12541" width="20.44140625" style="6" customWidth="1"/>
    <col min="12542" max="12542" width="7.33203125" style="6" customWidth="1"/>
    <col min="12543" max="12543" width="8.5546875" style="6" customWidth="1"/>
    <col min="12544" max="12544" width="9.44140625" style="6" customWidth="1"/>
    <col min="12545" max="12545" width="13.33203125" style="6" customWidth="1"/>
    <col min="12546" max="12547" width="5.88671875" style="6" customWidth="1"/>
    <col min="12548" max="12548" width="7.44140625" style="6" customWidth="1"/>
    <col min="12549" max="12549" width="7.33203125" style="6" customWidth="1"/>
    <col min="12550" max="12550" width="9.44140625" style="6" customWidth="1"/>
    <col min="12551" max="12551" width="13.33203125" style="6" customWidth="1"/>
    <col min="12552" max="12553" width="5.88671875" style="6" customWidth="1"/>
    <col min="12554" max="12556" width="9.5546875" style="6" customWidth="1"/>
    <col min="12557" max="12557" width="9.6640625" style="6" customWidth="1"/>
    <col min="12558" max="12558" width="10.5546875" style="6" customWidth="1"/>
    <col min="12559" max="12559" width="9.5546875" style="6" customWidth="1"/>
    <col min="12560" max="12794" width="9.109375" style="6"/>
    <col min="12795" max="12795" width="10.5546875" style="6" customWidth="1"/>
    <col min="12796" max="12796" width="5.109375" style="6" customWidth="1"/>
    <col min="12797" max="12797" width="20.44140625" style="6" customWidth="1"/>
    <col min="12798" max="12798" width="7.33203125" style="6" customWidth="1"/>
    <col min="12799" max="12799" width="8.5546875" style="6" customWidth="1"/>
    <col min="12800" max="12800" width="9.44140625" style="6" customWidth="1"/>
    <col min="12801" max="12801" width="13.33203125" style="6" customWidth="1"/>
    <col min="12802" max="12803" width="5.88671875" style="6" customWidth="1"/>
    <col min="12804" max="12804" width="7.44140625" style="6" customWidth="1"/>
    <col min="12805" max="12805" width="7.33203125" style="6" customWidth="1"/>
    <col min="12806" max="12806" width="9.44140625" style="6" customWidth="1"/>
    <col min="12807" max="12807" width="13.33203125" style="6" customWidth="1"/>
    <col min="12808" max="12809" width="5.88671875" style="6" customWidth="1"/>
    <col min="12810" max="12812" width="9.5546875" style="6" customWidth="1"/>
    <col min="12813" max="12813" width="9.6640625" style="6" customWidth="1"/>
    <col min="12814" max="12814" width="10.5546875" style="6" customWidth="1"/>
    <col min="12815" max="12815" width="9.5546875" style="6" customWidth="1"/>
    <col min="12816" max="13050" width="9.109375" style="6"/>
    <col min="13051" max="13051" width="10.5546875" style="6" customWidth="1"/>
    <col min="13052" max="13052" width="5.109375" style="6" customWidth="1"/>
    <col min="13053" max="13053" width="20.44140625" style="6" customWidth="1"/>
    <col min="13054" max="13054" width="7.33203125" style="6" customWidth="1"/>
    <col min="13055" max="13055" width="8.5546875" style="6" customWidth="1"/>
    <col min="13056" max="13056" width="9.44140625" style="6" customWidth="1"/>
    <col min="13057" max="13057" width="13.33203125" style="6" customWidth="1"/>
    <col min="13058" max="13059" width="5.88671875" style="6" customWidth="1"/>
    <col min="13060" max="13060" width="7.44140625" style="6" customWidth="1"/>
    <col min="13061" max="13061" width="7.33203125" style="6" customWidth="1"/>
    <col min="13062" max="13062" width="9.44140625" style="6" customWidth="1"/>
    <col min="13063" max="13063" width="13.33203125" style="6" customWidth="1"/>
    <col min="13064" max="13065" width="5.88671875" style="6" customWidth="1"/>
    <col min="13066" max="13068" width="9.5546875" style="6" customWidth="1"/>
    <col min="13069" max="13069" width="9.6640625" style="6" customWidth="1"/>
    <col min="13070" max="13070" width="10.5546875" style="6" customWidth="1"/>
    <col min="13071" max="13071" width="9.5546875" style="6" customWidth="1"/>
    <col min="13072" max="13306" width="9.109375" style="6"/>
    <col min="13307" max="13307" width="10.5546875" style="6" customWidth="1"/>
    <col min="13308" max="13308" width="5.109375" style="6" customWidth="1"/>
    <col min="13309" max="13309" width="20.44140625" style="6" customWidth="1"/>
    <col min="13310" max="13310" width="7.33203125" style="6" customWidth="1"/>
    <col min="13311" max="13311" width="8.5546875" style="6" customWidth="1"/>
    <col min="13312" max="13312" width="9.44140625" style="6" customWidth="1"/>
    <col min="13313" max="13313" width="13.33203125" style="6" customWidth="1"/>
    <col min="13314" max="13315" width="5.88671875" style="6" customWidth="1"/>
    <col min="13316" max="13316" width="7.44140625" style="6" customWidth="1"/>
    <col min="13317" max="13317" width="7.33203125" style="6" customWidth="1"/>
    <col min="13318" max="13318" width="9.44140625" style="6" customWidth="1"/>
    <col min="13319" max="13319" width="13.33203125" style="6" customWidth="1"/>
    <col min="13320" max="13321" width="5.88671875" style="6" customWidth="1"/>
    <col min="13322" max="13324" width="9.5546875" style="6" customWidth="1"/>
    <col min="13325" max="13325" width="9.6640625" style="6" customWidth="1"/>
    <col min="13326" max="13326" width="10.5546875" style="6" customWidth="1"/>
    <col min="13327" max="13327" width="9.5546875" style="6" customWidth="1"/>
    <col min="13328" max="13562" width="9.109375" style="6"/>
    <col min="13563" max="13563" width="10.5546875" style="6" customWidth="1"/>
    <col min="13564" max="13564" width="5.109375" style="6" customWidth="1"/>
    <col min="13565" max="13565" width="20.44140625" style="6" customWidth="1"/>
    <col min="13566" max="13566" width="7.33203125" style="6" customWidth="1"/>
    <col min="13567" max="13567" width="8.5546875" style="6" customWidth="1"/>
    <col min="13568" max="13568" width="9.44140625" style="6" customWidth="1"/>
    <col min="13569" max="13569" width="13.33203125" style="6" customWidth="1"/>
    <col min="13570" max="13571" width="5.88671875" style="6" customWidth="1"/>
    <col min="13572" max="13572" width="7.44140625" style="6" customWidth="1"/>
    <col min="13573" max="13573" width="7.33203125" style="6" customWidth="1"/>
    <col min="13574" max="13574" width="9.44140625" style="6" customWidth="1"/>
    <col min="13575" max="13575" width="13.33203125" style="6" customWidth="1"/>
    <col min="13576" max="13577" width="5.88671875" style="6" customWidth="1"/>
    <col min="13578" max="13580" width="9.5546875" style="6" customWidth="1"/>
    <col min="13581" max="13581" width="9.6640625" style="6" customWidth="1"/>
    <col min="13582" max="13582" width="10.5546875" style="6" customWidth="1"/>
    <col min="13583" max="13583" width="9.5546875" style="6" customWidth="1"/>
    <col min="13584" max="13818" width="9.109375" style="6"/>
    <col min="13819" max="13819" width="10.5546875" style="6" customWidth="1"/>
    <col min="13820" max="13820" width="5.109375" style="6" customWidth="1"/>
    <col min="13821" max="13821" width="20.44140625" style="6" customWidth="1"/>
    <col min="13822" max="13822" width="7.33203125" style="6" customWidth="1"/>
    <col min="13823" max="13823" width="8.5546875" style="6" customWidth="1"/>
    <col min="13824" max="13824" width="9.44140625" style="6" customWidth="1"/>
    <col min="13825" max="13825" width="13.33203125" style="6" customWidth="1"/>
    <col min="13826" max="13827" width="5.88671875" style="6" customWidth="1"/>
    <col min="13828" max="13828" width="7.44140625" style="6" customWidth="1"/>
    <col min="13829" max="13829" width="7.33203125" style="6" customWidth="1"/>
    <col min="13830" max="13830" width="9.44140625" style="6" customWidth="1"/>
    <col min="13831" max="13831" width="13.33203125" style="6" customWidth="1"/>
    <col min="13832" max="13833" width="5.88671875" style="6" customWidth="1"/>
    <col min="13834" max="13836" width="9.5546875" style="6" customWidth="1"/>
    <col min="13837" max="13837" width="9.6640625" style="6" customWidth="1"/>
    <col min="13838" max="13838" width="10.5546875" style="6" customWidth="1"/>
    <col min="13839" max="13839" width="9.5546875" style="6" customWidth="1"/>
    <col min="13840" max="14074" width="9.109375" style="6"/>
    <col min="14075" max="14075" width="10.5546875" style="6" customWidth="1"/>
    <col min="14076" max="14076" width="5.109375" style="6" customWidth="1"/>
    <col min="14077" max="14077" width="20.44140625" style="6" customWidth="1"/>
    <col min="14078" max="14078" width="7.33203125" style="6" customWidth="1"/>
    <col min="14079" max="14079" width="8.5546875" style="6" customWidth="1"/>
    <col min="14080" max="14080" width="9.44140625" style="6" customWidth="1"/>
    <col min="14081" max="14081" width="13.33203125" style="6" customWidth="1"/>
    <col min="14082" max="14083" width="5.88671875" style="6" customWidth="1"/>
    <col min="14084" max="14084" width="7.44140625" style="6" customWidth="1"/>
    <col min="14085" max="14085" width="7.33203125" style="6" customWidth="1"/>
    <col min="14086" max="14086" width="9.44140625" style="6" customWidth="1"/>
    <col min="14087" max="14087" width="13.33203125" style="6" customWidth="1"/>
    <col min="14088" max="14089" width="5.88671875" style="6" customWidth="1"/>
    <col min="14090" max="14092" width="9.5546875" style="6" customWidth="1"/>
    <col min="14093" max="14093" width="9.6640625" style="6" customWidth="1"/>
    <col min="14094" max="14094" width="10.5546875" style="6" customWidth="1"/>
    <col min="14095" max="14095" width="9.5546875" style="6" customWidth="1"/>
    <col min="14096" max="14330" width="9.109375" style="6"/>
    <col min="14331" max="14331" width="10.5546875" style="6" customWidth="1"/>
    <col min="14332" max="14332" width="5.109375" style="6" customWidth="1"/>
    <col min="14333" max="14333" width="20.44140625" style="6" customWidth="1"/>
    <col min="14334" max="14334" width="7.33203125" style="6" customWidth="1"/>
    <col min="14335" max="14335" width="8.5546875" style="6" customWidth="1"/>
    <col min="14336" max="14336" width="9.44140625" style="6" customWidth="1"/>
    <col min="14337" max="14337" width="13.33203125" style="6" customWidth="1"/>
    <col min="14338" max="14339" width="5.88671875" style="6" customWidth="1"/>
    <col min="14340" max="14340" width="7.44140625" style="6" customWidth="1"/>
    <col min="14341" max="14341" width="7.33203125" style="6" customWidth="1"/>
    <col min="14342" max="14342" width="9.44140625" style="6" customWidth="1"/>
    <col min="14343" max="14343" width="13.33203125" style="6" customWidth="1"/>
    <col min="14344" max="14345" width="5.88671875" style="6" customWidth="1"/>
    <col min="14346" max="14348" width="9.5546875" style="6" customWidth="1"/>
    <col min="14349" max="14349" width="9.6640625" style="6" customWidth="1"/>
    <col min="14350" max="14350" width="10.5546875" style="6" customWidth="1"/>
    <col min="14351" max="14351" width="9.5546875" style="6" customWidth="1"/>
    <col min="14352" max="14586" width="9.109375" style="6"/>
    <col min="14587" max="14587" width="10.5546875" style="6" customWidth="1"/>
    <col min="14588" max="14588" width="5.109375" style="6" customWidth="1"/>
    <col min="14589" max="14589" width="20.44140625" style="6" customWidth="1"/>
    <col min="14590" max="14590" width="7.33203125" style="6" customWidth="1"/>
    <col min="14591" max="14591" width="8.5546875" style="6" customWidth="1"/>
    <col min="14592" max="14592" width="9.44140625" style="6" customWidth="1"/>
    <col min="14593" max="14593" width="13.33203125" style="6" customWidth="1"/>
    <col min="14594" max="14595" width="5.88671875" style="6" customWidth="1"/>
    <col min="14596" max="14596" width="7.44140625" style="6" customWidth="1"/>
    <col min="14597" max="14597" width="7.33203125" style="6" customWidth="1"/>
    <col min="14598" max="14598" width="9.44140625" style="6" customWidth="1"/>
    <col min="14599" max="14599" width="13.33203125" style="6" customWidth="1"/>
    <col min="14600" max="14601" width="5.88671875" style="6" customWidth="1"/>
    <col min="14602" max="14604" width="9.5546875" style="6" customWidth="1"/>
    <col min="14605" max="14605" width="9.6640625" style="6" customWidth="1"/>
    <col min="14606" max="14606" width="10.5546875" style="6" customWidth="1"/>
    <col min="14607" max="14607" width="9.5546875" style="6" customWidth="1"/>
    <col min="14608" max="14842" width="9.109375" style="6"/>
    <col min="14843" max="14843" width="10.5546875" style="6" customWidth="1"/>
    <col min="14844" max="14844" width="5.109375" style="6" customWidth="1"/>
    <col min="14845" max="14845" width="20.44140625" style="6" customWidth="1"/>
    <col min="14846" max="14846" width="7.33203125" style="6" customWidth="1"/>
    <col min="14847" max="14847" width="8.5546875" style="6" customWidth="1"/>
    <col min="14848" max="14848" width="9.44140625" style="6" customWidth="1"/>
    <col min="14849" max="14849" width="13.33203125" style="6" customWidth="1"/>
    <col min="14850" max="14851" width="5.88671875" style="6" customWidth="1"/>
    <col min="14852" max="14852" width="7.44140625" style="6" customWidth="1"/>
    <col min="14853" max="14853" width="7.33203125" style="6" customWidth="1"/>
    <col min="14854" max="14854" width="9.44140625" style="6" customWidth="1"/>
    <col min="14855" max="14855" width="13.33203125" style="6" customWidth="1"/>
    <col min="14856" max="14857" width="5.88671875" style="6" customWidth="1"/>
    <col min="14858" max="14860" width="9.5546875" style="6" customWidth="1"/>
    <col min="14861" max="14861" width="9.6640625" style="6" customWidth="1"/>
    <col min="14862" max="14862" width="10.5546875" style="6" customWidth="1"/>
    <col min="14863" max="14863" width="9.5546875" style="6" customWidth="1"/>
    <col min="14864" max="15098" width="9.109375" style="6"/>
    <col min="15099" max="15099" width="10.5546875" style="6" customWidth="1"/>
    <col min="15100" max="15100" width="5.109375" style="6" customWidth="1"/>
    <col min="15101" max="15101" width="20.44140625" style="6" customWidth="1"/>
    <col min="15102" max="15102" width="7.33203125" style="6" customWidth="1"/>
    <col min="15103" max="15103" width="8.5546875" style="6" customWidth="1"/>
    <col min="15104" max="15104" width="9.44140625" style="6" customWidth="1"/>
    <col min="15105" max="15105" width="13.33203125" style="6" customWidth="1"/>
    <col min="15106" max="15107" width="5.88671875" style="6" customWidth="1"/>
    <col min="15108" max="15108" width="7.44140625" style="6" customWidth="1"/>
    <col min="15109" max="15109" width="7.33203125" style="6" customWidth="1"/>
    <col min="15110" max="15110" width="9.44140625" style="6" customWidth="1"/>
    <col min="15111" max="15111" width="13.33203125" style="6" customWidth="1"/>
    <col min="15112" max="15113" width="5.88671875" style="6" customWidth="1"/>
    <col min="15114" max="15116" width="9.5546875" style="6" customWidth="1"/>
    <col min="15117" max="15117" width="9.6640625" style="6" customWidth="1"/>
    <col min="15118" max="15118" width="10.5546875" style="6" customWidth="1"/>
    <col min="15119" max="15119" width="9.5546875" style="6" customWidth="1"/>
    <col min="15120" max="15354" width="9.109375" style="6"/>
    <col min="15355" max="15355" width="10.5546875" style="6" customWidth="1"/>
    <col min="15356" max="15356" width="5.109375" style="6" customWidth="1"/>
    <col min="15357" max="15357" width="20.44140625" style="6" customWidth="1"/>
    <col min="15358" max="15358" width="7.33203125" style="6" customWidth="1"/>
    <col min="15359" max="15359" width="8.5546875" style="6" customWidth="1"/>
    <col min="15360" max="15360" width="9.44140625" style="6" customWidth="1"/>
    <col min="15361" max="15361" width="13.33203125" style="6" customWidth="1"/>
    <col min="15362" max="15363" width="5.88671875" style="6" customWidth="1"/>
    <col min="15364" max="15364" width="7.44140625" style="6" customWidth="1"/>
    <col min="15365" max="15365" width="7.33203125" style="6" customWidth="1"/>
    <col min="15366" max="15366" width="9.44140625" style="6" customWidth="1"/>
    <col min="15367" max="15367" width="13.33203125" style="6" customWidth="1"/>
    <col min="15368" max="15369" width="5.88671875" style="6" customWidth="1"/>
    <col min="15370" max="15372" width="9.5546875" style="6" customWidth="1"/>
    <col min="15373" max="15373" width="9.6640625" style="6" customWidth="1"/>
    <col min="15374" max="15374" width="10.5546875" style="6" customWidth="1"/>
    <col min="15375" max="15375" width="9.5546875" style="6" customWidth="1"/>
    <col min="15376" max="15610" width="9.109375" style="6"/>
    <col min="15611" max="15611" width="10.5546875" style="6" customWidth="1"/>
    <col min="15612" max="15612" width="5.109375" style="6" customWidth="1"/>
    <col min="15613" max="15613" width="20.44140625" style="6" customWidth="1"/>
    <col min="15614" max="15614" width="7.33203125" style="6" customWidth="1"/>
    <col min="15615" max="15615" width="8.5546875" style="6" customWidth="1"/>
    <col min="15616" max="15616" width="9.44140625" style="6" customWidth="1"/>
    <col min="15617" max="15617" width="13.33203125" style="6" customWidth="1"/>
    <col min="15618" max="15619" width="5.88671875" style="6" customWidth="1"/>
    <col min="15620" max="15620" width="7.44140625" style="6" customWidth="1"/>
    <col min="15621" max="15621" width="7.33203125" style="6" customWidth="1"/>
    <col min="15622" max="15622" width="9.44140625" style="6" customWidth="1"/>
    <col min="15623" max="15623" width="13.33203125" style="6" customWidth="1"/>
    <col min="15624" max="15625" width="5.88671875" style="6" customWidth="1"/>
    <col min="15626" max="15628" width="9.5546875" style="6" customWidth="1"/>
    <col min="15629" max="15629" width="9.6640625" style="6" customWidth="1"/>
    <col min="15630" max="15630" width="10.5546875" style="6" customWidth="1"/>
    <col min="15631" max="15631" width="9.5546875" style="6" customWidth="1"/>
    <col min="15632" max="15866" width="9.109375" style="6"/>
    <col min="15867" max="15867" width="10.5546875" style="6" customWidth="1"/>
    <col min="15868" max="15868" width="5.109375" style="6" customWidth="1"/>
    <col min="15869" max="15869" width="20.44140625" style="6" customWidth="1"/>
    <col min="15870" max="15870" width="7.33203125" style="6" customWidth="1"/>
    <col min="15871" max="15871" width="8.5546875" style="6" customWidth="1"/>
    <col min="15872" max="15872" width="9.44140625" style="6" customWidth="1"/>
    <col min="15873" max="15873" width="13.33203125" style="6" customWidth="1"/>
    <col min="15874" max="15875" width="5.88671875" style="6" customWidth="1"/>
    <col min="15876" max="15876" width="7.44140625" style="6" customWidth="1"/>
    <col min="15877" max="15877" width="7.33203125" style="6" customWidth="1"/>
    <col min="15878" max="15878" width="9.44140625" style="6" customWidth="1"/>
    <col min="15879" max="15879" width="13.33203125" style="6" customWidth="1"/>
    <col min="15880" max="15881" width="5.88671875" style="6" customWidth="1"/>
    <col min="15882" max="15884" width="9.5546875" style="6" customWidth="1"/>
    <col min="15885" max="15885" width="9.6640625" style="6" customWidth="1"/>
    <col min="15886" max="15886" width="10.5546875" style="6" customWidth="1"/>
    <col min="15887" max="15887" width="9.5546875" style="6" customWidth="1"/>
    <col min="15888" max="16122" width="9.109375" style="6"/>
    <col min="16123" max="16123" width="10.5546875" style="6" customWidth="1"/>
    <col min="16124" max="16124" width="5.109375" style="6" customWidth="1"/>
    <col min="16125" max="16125" width="20.44140625" style="6" customWidth="1"/>
    <col min="16126" max="16126" width="7.33203125" style="6" customWidth="1"/>
    <col min="16127" max="16127" width="8.5546875" style="6" customWidth="1"/>
    <col min="16128" max="16128" width="9.44140625" style="6" customWidth="1"/>
    <col min="16129" max="16129" width="13.33203125" style="6" customWidth="1"/>
    <col min="16130" max="16131" width="5.88671875" style="6" customWidth="1"/>
    <col min="16132" max="16132" width="7.44140625" style="6" customWidth="1"/>
    <col min="16133" max="16133" width="7.33203125" style="6" customWidth="1"/>
    <col min="16134" max="16134" width="9.44140625" style="6" customWidth="1"/>
    <col min="16135" max="16135" width="13.33203125" style="6" customWidth="1"/>
    <col min="16136" max="16137" width="5.88671875" style="6" customWidth="1"/>
    <col min="16138" max="16140" width="9.5546875" style="6" customWidth="1"/>
    <col min="16141" max="16141" width="9.6640625" style="6" customWidth="1"/>
    <col min="16142" max="16142" width="10.5546875" style="6" customWidth="1"/>
    <col min="16143" max="16143" width="9.5546875" style="6" customWidth="1"/>
    <col min="16144" max="16384" width="9.109375" style="6"/>
  </cols>
  <sheetData>
    <row r="1" spans="1:18" ht="16.5" customHeight="1">
      <c r="E1" s="128"/>
      <c r="F1" s="6"/>
      <c r="M1" s="694" t="s">
        <v>323</v>
      </c>
      <c r="N1" s="694"/>
      <c r="O1" s="694"/>
    </row>
    <row r="2" spans="1:18" ht="16.5" customHeight="1"/>
    <row r="3" spans="1:18" s="131" customFormat="1" ht="16.5" customHeight="1">
      <c r="A3" s="822" t="s">
        <v>724</v>
      </c>
      <c r="B3" s="822"/>
      <c r="C3" s="822"/>
      <c r="D3" s="822"/>
      <c r="E3" s="822"/>
      <c r="F3" s="822"/>
      <c r="G3" s="822"/>
      <c r="H3" s="822"/>
      <c r="I3" s="822"/>
      <c r="J3" s="822"/>
      <c r="K3" s="822"/>
      <c r="L3" s="822"/>
      <c r="M3" s="822"/>
      <c r="N3" s="822"/>
      <c r="O3" s="822"/>
    </row>
    <row r="4" spans="1:18" ht="16.5" customHeight="1" thickBot="1">
      <c r="C4" s="132"/>
      <c r="D4" s="132"/>
      <c r="E4" s="132"/>
      <c r="F4" s="132"/>
      <c r="G4" s="132"/>
      <c r="H4" s="6"/>
      <c r="I4" s="6"/>
    </row>
    <row r="5" spans="1:18" ht="19.5" customHeight="1">
      <c r="A5" s="809" t="s">
        <v>324</v>
      </c>
      <c r="B5" s="811" t="s">
        <v>199</v>
      </c>
      <c r="C5" s="812" t="s">
        <v>325</v>
      </c>
      <c r="D5" s="814" t="s">
        <v>725</v>
      </c>
      <c r="E5" s="815"/>
      <c r="F5" s="815"/>
      <c r="G5" s="815"/>
      <c r="H5" s="815"/>
      <c r="I5" s="816"/>
      <c r="J5" s="814" t="s">
        <v>726</v>
      </c>
      <c r="K5" s="815"/>
      <c r="L5" s="815"/>
      <c r="M5" s="815"/>
      <c r="N5" s="815"/>
      <c r="O5" s="817"/>
    </row>
    <row r="6" spans="1:18" ht="79.5" customHeight="1" thickBot="1">
      <c r="A6" s="810"/>
      <c r="B6" s="749"/>
      <c r="C6" s="813"/>
      <c r="D6" s="299" t="s">
        <v>326</v>
      </c>
      <c r="E6" s="297" t="s">
        <v>283</v>
      </c>
      <c r="F6" s="296" t="s">
        <v>10</v>
      </c>
      <c r="G6" s="298" t="s">
        <v>327</v>
      </c>
      <c r="H6" s="818" t="s">
        <v>9</v>
      </c>
      <c r="I6" s="819"/>
      <c r="J6" s="299" t="s">
        <v>326</v>
      </c>
      <c r="K6" s="297" t="s">
        <v>283</v>
      </c>
      <c r="L6" s="296" t="s">
        <v>10</v>
      </c>
      <c r="M6" s="298" t="s">
        <v>327</v>
      </c>
      <c r="N6" s="820" t="s">
        <v>9</v>
      </c>
      <c r="O6" s="821"/>
      <c r="R6" s="369"/>
    </row>
    <row r="7" spans="1:18" ht="24" customHeight="1" thickBot="1">
      <c r="A7" s="473">
        <v>0</v>
      </c>
      <c r="B7" s="470">
        <v>1</v>
      </c>
      <c r="C7" s="464">
        <v>2</v>
      </c>
      <c r="D7" s="469">
        <v>3</v>
      </c>
      <c r="E7" s="470">
        <v>4</v>
      </c>
      <c r="F7" s="470">
        <v>5</v>
      </c>
      <c r="G7" s="470">
        <v>6</v>
      </c>
      <c r="H7" s="470">
        <v>7</v>
      </c>
      <c r="I7" s="471">
        <v>8</v>
      </c>
      <c r="J7" s="462">
        <v>9</v>
      </c>
      <c r="K7" s="470">
        <v>10</v>
      </c>
      <c r="L7" s="470">
        <v>11</v>
      </c>
      <c r="M7" s="470">
        <v>12</v>
      </c>
      <c r="N7" s="470">
        <v>13</v>
      </c>
      <c r="O7" s="463">
        <v>14</v>
      </c>
      <c r="R7" s="369"/>
    </row>
    <row r="8" spans="1:18" ht="21" customHeight="1">
      <c r="A8" s="801" t="s">
        <v>328</v>
      </c>
      <c r="B8" s="481">
        <v>1</v>
      </c>
      <c r="C8" s="465" t="s">
        <v>390</v>
      </c>
      <c r="D8" s="564">
        <f>'Anexa 3'!E146</f>
        <v>39</v>
      </c>
      <c r="E8" s="565">
        <f>'Anexa 10'!J14</f>
        <v>505</v>
      </c>
      <c r="F8" s="566">
        <f t="shared" ref="F8:F18" si="0">E8*100/$E$20</f>
        <v>1.9939195325147077</v>
      </c>
      <c r="G8" s="567">
        <f>'Anexa 10'!K14</f>
        <v>21263369.989999998</v>
      </c>
      <c r="H8" s="566">
        <f t="shared" ref="H8:H17" si="1">G8*100/$G$20</f>
        <v>0.2023404931575554</v>
      </c>
      <c r="I8" s="804">
        <f>SUM(H8:H15)</f>
        <v>89.30445875911866</v>
      </c>
      <c r="J8" s="564">
        <v>28</v>
      </c>
      <c r="K8" s="565">
        <v>75</v>
      </c>
      <c r="L8" s="566">
        <v>0.33137454159855079</v>
      </c>
      <c r="M8" s="567">
        <v>3365216</v>
      </c>
      <c r="N8" s="566">
        <v>3.9103496633254471E-2</v>
      </c>
      <c r="O8" s="804">
        <f>SUM(N8:N15)</f>
        <v>86.507354419214693</v>
      </c>
      <c r="R8" s="333"/>
    </row>
    <row r="9" spans="1:18" ht="21" customHeight="1">
      <c r="A9" s="802"/>
      <c r="B9" s="482">
        <v>2</v>
      </c>
      <c r="C9" s="466" t="s">
        <v>401</v>
      </c>
      <c r="D9" s="568">
        <v>0</v>
      </c>
      <c r="E9" s="569">
        <v>0</v>
      </c>
      <c r="F9" s="570">
        <f t="shared" si="0"/>
        <v>0</v>
      </c>
      <c r="G9" s="571">
        <v>0</v>
      </c>
      <c r="H9" s="570">
        <f t="shared" si="1"/>
        <v>0</v>
      </c>
      <c r="I9" s="805"/>
      <c r="J9" s="568">
        <v>0</v>
      </c>
      <c r="K9" s="569">
        <v>0</v>
      </c>
      <c r="L9" s="570">
        <v>0</v>
      </c>
      <c r="M9" s="571">
        <v>0</v>
      </c>
      <c r="N9" s="570">
        <v>0</v>
      </c>
      <c r="O9" s="805"/>
      <c r="R9" s="333"/>
    </row>
    <row r="10" spans="1:18" ht="21.75" customHeight="1">
      <c r="A10" s="802"/>
      <c r="B10" s="482">
        <v>3</v>
      </c>
      <c r="C10" s="466" t="s">
        <v>386</v>
      </c>
      <c r="D10" s="568">
        <f>'Anexa 3'!C146</f>
        <v>481</v>
      </c>
      <c r="E10" s="569">
        <f>'Anexa 6'!J82</f>
        <v>1734</v>
      </c>
      <c r="F10" s="570">
        <f t="shared" si="0"/>
        <v>6.8464484542188178</v>
      </c>
      <c r="G10" s="571">
        <f>'Anexa 6'!K82</f>
        <v>624289667.29999995</v>
      </c>
      <c r="H10" s="570">
        <f t="shared" si="1"/>
        <v>5.9406895150700514</v>
      </c>
      <c r="I10" s="805"/>
      <c r="J10" s="568">
        <v>553</v>
      </c>
      <c r="K10" s="569">
        <v>1984</v>
      </c>
      <c r="L10" s="570">
        <v>8.7659612070869972</v>
      </c>
      <c r="M10" s="571">
        <v>1000738188.4300004</v>
      </c>
      <c r="N10" s="570">
        <v>11.628484585251497</v>
      </c>
      <c r="O10" s="805"/>
    </row>
    <row r="11" spans="1:18" ht="22.5" customHeight="1">
      <c r="A11" s="802"/>
      <c r="B11" s="482">
        <v>4</v>
      </c>
      <c r="C11" s="466" t="s">
        <v>330</v>
      </c>
      <c r="D11" s="568">
        <f>'Anexa 11'!C8</f>
        <v>1992</v>
      </c>
      <c r="E11" s="569">
        <f>'Anexa 11'!K8</f>
        <v>8255</v>
      </c>
      <c r="F11" s="570">
        <f t="shared" si="0"/>
        <v>32.59367473447309</v>
      </c>
      <c r="G11" s="571">
        <f>'Anexa 11'!L8</f>
        <v>7015512609.1919022</v>
      </c>
      <c r="H11" s="570">
        <f t="shared" si="1"/>
        <v>66.759045333102335</v>
      </c>
      <c r="I11" s="805"/>
      <c r="J11" s="568">
        <v>2163</v>
      </c>
      <c r="K11" s="569">
        <v>7049</v>
      </c>
      <c r="L11" s="570">
        <v>31.144788583042459</v>
      </c>
      <c r="M11" s="571">
        <v>5028509381.2678986</v>
      </c>
      <c r="N11" s="570">
        <v>58.430810878320379</v>
      </c>
      <c r="O11" s="805"/>
      <c r="Q11" s="489"/>
    </row>
    <row r="12" spans="1:18" ht="33" customHeight="1">
      <c r="A12" s="802"/>
      <c r="B12" s="482">
        <v>5</v>
      </c>
      <c r="C12" s="466" t="s">
        <v>710</v>
      </c>
      <c r="D12" s="568">
        <f>'Anexa 01'!E11</f>
        <v>241</v>
      </c>
      <c r="E12" s="569">
        <f>'Anexa 12'!K9</f>
        <v>407</v>
      </c>
      <c r="F12" s="570">
        <f t="shared" si="0"/>
        <v>1.6069806925415564</v>
      </c>
      <c r="G12" s="571">
        <f>'Anexa 12'!J9</f>
        <v>352462709.25999999</v>
      </c>
      <c r="H12" s="570">
        <f t="shared" si="1"/>
        <v>3.3540063708084151</v>
      </c>
      <c r="I12" s="805"/>
      <c r="J12" s="568">
        <v>0</v>
      </c>
      <c r="K12" s="569">
        <v>0</v>
      </c>
      <c r="L12" s="570">
        <v>0</v>
      </c>
      <c r="M12" s="571">
        <v>0</v>
      </c>
      <c r="N12" s="570">
        <v>0</v>
      </c>
      <c r="O12" s="805"/>
      <c r="Q12" s="489"/>
    </row>
    <row r="13" spans="1:18" ht="37.5" customHeight="1">
      <c r="A13" s="802"/>
      <c r="B13" s="482">
        <v>6</v>
      </c>
      <c r="C13" s="466" t="s">
        <v>727</v>
      </c>
      <c r="D13" s="568">
        <f>'Anexa 3'!D146</f>
        <v>2411</v>
      </c>
      <c r="E13" s="569">
        <f>'Anexa 7'!J131</f>
        <v>5747</v>
      </c>
      <c r="F13" s="570">
        <f t="shared" si="0"/>
        <v>22.691199115568367</v>
      </c>
      <c r="G13" s="571">
        <f>'Anexa 7'!K131</f>
        <v>647539427.21000004</v>
      </c>
      <c r="H13" s="570">
        <f t="shared" si="1"/>
        <v>6.1619323325630733</v>
      </c>
      <c r="I13" s="805"/>
      <c r="J13" s="568">
        <v>2446</v>
      </c>
      <c r="K13" s="569">
        <v>5204</v>
      </c>
      <c r="L13" s="570">
        <v>22.99297485971811</v>
      </c>
      <c r="M13" s="571">
        <v>594027652.77000034</v>
      </c>
      <c r="N13" s="570">
        <v>6.9025460238367353</v>
      </c>
      <c r="O13" s="805"/>
      <c r="R13" s="361"/>
    </row>
    <row r="14" spans="1:18" ht="36.75" customHeight="1">
      <c r="A14" s="802"/>
      <c r="B14" s="482">
        <v>7</v>
      </c>
      <c r="C14" s="466" t="s">
        <v>331</v>
      </c>
      <c r="D14" s="568">
        <f>'Anexa 11'!C9</f>
        <v>2470</v>
      </c>
      <c r="E14" s="569">
        <f>'Anexa 11'!K9</f>
        <v>4069</v>
      </c>
      <c r="F14" s="570">
        <f t="shared" si="0"/>
        <v>16.065858569905636</v>
      </c>
      <c r="G14" s="571">
        <f>'Anexa 11'!L9</f>
        <v>604384365.39779973</v>
      </c>
      <c r="H14" s="570">
        <f t="shared" si="1"/>
        <v>5.7512722869808357</v>
      </c>
      <c r="I14" s="805"/>
      <c r="J14" s="568">
        <v>2695</v>
      </c>
      <c r="K14" s="569">
        <v>4146</v>
      </c>
      <c r="L14" s="570">
        <v>18.318384659567887</v>
      </c>
      <c r="M14" s="571">
        <v>818114078.99999988</v>
      </c>
      <c r="N14" s="570">
        <v>9.5064094351728325</v>
      </c>
      <c r="O14" s="805"/>
      <c r="R14" s="361"/>
    </row>
    <row r="15" spans="1:18" ht="43.5" customHeight="1">
      <c r="A15" s="803"/>
      <c r="B15" s="482">
        <v>8</v>
      </c>
      <c r="C15" s="466" t="s">
        <v>711</v>
      </c>
      <c r="D15" s="568">
        <f>'Anexa 01'!E15</f>
        <v>22</v>
      </c>
      <c r="E15" s="569">
        <f>'Anexa 12'!K12</f>
        <v>684</v>
      </c>
      <c r="F15" s="570">
        <f t="shared" si="0"/>
        <v>2.7006751687921979</v>
      </c>
      <c r="G15" s="571">
        <f>'Anexa 12'!J12</f>
        <v>119291946.71000001</v>
      </c>
      <c r="H15" s="570">
        <f t="shared" si="1"/>
        <v>1.1351724274363821</v>
      </c>
      <c r="I15" s="806"/>
      <c r="J15" s="568">
        <v>0</v>
      </c>
      <c r="K15" s="569">
        <v>0</v>
      </c>
      <c r="L15" s="570">
        <v>0</v>
      </c>
      <c r="M15" s="571">
        <v>0</v>
      </c>
      <c r="N15" s="570">
        <v>0</v>
      </c>
      <c r="O15" s="806"/>
      <c r="R15" s="361"/>
    </row>
    <row r="16" spans="1:18" ht="49.8" customHeight="1">
      <c r="A16" s="480" t="s">
        <v>333</v>
      </c>
      <c r="B16" s="483">
        <v>9</v>
      </c>
      <c r="C16" s="467" t="s">
        <v>340</v>
      </c>
      <c r="D16" s="572">
        <f>'Anexa 01'!E17</f>
        <v>2311</v>
      </c>
      <c r="E16" s="573">
        <f>'Anexa 8'!J129</f>
        <v>2667</v>
      </c>
      <c r="F16" s="574">
        <f t="shared" si="0"/>
        <v>10.530264144983615</v>
      </c>
      <c r="G16" s="575">
        <f>'Anexa 8'!K129</f>
        <v>404709650.95000011</v>
      </c>
      <c r="H16" s="574">
        <f t="shared" si="1"/>
        <v>3.8511840031639841</v>
      </c>
      <c r="I16" s="576">
        <f>H16</f>
        <v>3.8511840031639841</v>
      </c>
      <c r="J16" s="572">
        <v>2438</v>
      </c>
      <c r="K16" s="573">
        <v>2932</v>
      </c>
      <c r="L16" s="574">
        <v>12.954535412892678</v>
      </c>
      <c r="M16" s="575">
        <v>436691726.8099997</v>
      </c>
      <c r="N16" s="574">
        <v>5.0743172114612864</v>
      </c>
      <c r="O16" s="574">
        <f>N16</f>
        <v>5.0743172114612864</v>
      </c>
      <c r="Q16" s="489"/>
      <c r="R16" s="333"/>
    </row>
    <row r="17" spans="1:18" ht="41.25" customHeight="1">
      <c r="A17" s="825" t="s">
        <v>736</v>
      </c>
      <c r="B17" s="676">
        <v>10</v>
      </c>
      <c r="C17" s="677" t="s">
        <v>712</v>
      </c>
      <c r="D17" s="678">
        <f>'Anexa 01'!E19</f>
        <v>20</v>
      </c>
      <c r="E17" s="679">
        <f>'Anexa 12'!K16</f>
        <v>42</v>
      </c>
      <c r="F17" s="570">
        <f t="shared" si="0"/>
        <v>0.16583093141706479</v>
      </c>
      <c r="G17" s="681">
        <f>'Anexa 12'!J16</f>
        <v>7072624.5500000007</v>
      </c>
      <c r="H17" s="571">
        <f t="shared" si="1"/>
        <v>6.7302517899949954E-2</v>
      </c>
      <c r="I17" s="799">
        <f>SUM(H17:H18)</f>
        <v>6.8443572377173645</v>
      </c>
      <c r="J17" s="678">
        <v>0</v>
      </c>
      <c r="K17" s="679">
        <v>0</v>
      </c>
      <c r="L17" s="680">
        <v>0</v>
      </c>
      <c r="M17" s="681">
        <v>0</v>
      </c>
      <c r="N17" s="680">
        <v>0</v>
      </c>
      <c r="O17" s="799">
        <f>N18</f>
        <v>8.4183283693240138</v>
      </c>
      <c r="Q17" s="489"/>
      <c r="R17" s="333"/>
    </row>
    <row r="18" spans="1:18" ht="33.75" customHeight="1" thickBot="1">
      <c r="A18" s="826"/>
      <c r="B18" s="484">
        <v>11</v>
      </c>
      <c r="C18" s="468" t="s">
        <v>456</v>
      </c>
      <c r="D18" s="577">
        <f>'Anexa 01'!E18</f>
        <v>843</v>
      </c>
      <c r="E18" s="578">
        <f>'Anexa 12'!K15</f>
        <v>1217</v>
      </c>
      <c r="F18" s="579">
        <f t="shared" si="0"/>
        <v>4.805148655584949</v>
      </c>
      <c r="G18" s="580">
        <f>'Anexa 12'!J15</f>
        <v>712180837.86000037</v>
      </c>
      <c r="H18" s="571">
        <f t="shared" ref="H18" si="2">G18*100/$G$20</f>
        <v>6.7770547198174143</v>
      </c>
      <c r="I18" s="800"/>
      <c r="J18" s="581">
        <v>650</v>
      </c>
      <c r="K18" s="578">
        <v>1243</v>
      </c>
      <c r="L18" s="579">
        <v>5.4919807360933151</v>
      </c>
      <c r="M18" s="580">
        <v>724474682.85000014</v>
      </c>
      <c r="N18" s="579">
        <v>8.4183283693240138</v>
      </c>
      <c r="O18" s="800"/>
      <c r="R18" s="333"/>
    </row>
    <row r="19" spans="1:18" s="328" customFormat="1" ht="24" customHeight="1" thickBot="1">
      <c r="A19" s="485"/>
      <c r="B19" s="487">
        <v>12</v>
      </c>
      <c r="C19" s="486" t="s">
        <v>388</v>
      </c>
      <c r="D19" s="582" t="s">
        <v>235</v>
      </c>
      <c r="E19" s="583">
        <v>41</v>
      </c>
      <c r="F19" s="584" t="s">
        <v>235</v>
      </c>
      <c r="G19" s="585">
        <v>877743313.39999998</v>
      </c>
      <c r="H19" s="566">
        <v>0</v>
      </c>
      <c r="I19" s="586">
        <f>SUM(H19)</f>
        <v>0</v>
      </c>
      <c r="J19" s="582" t="s">
        <v>235</v>
      </c>
      <c r="K19" s="587">
        <v>28</v>
      </c>
      <c r="L19" s="588" t="s">
        <v>235</v>
      </c>
      <c r="M19" s="589">
        <v>72337900</v>
      </c>
      <c r="N19" s="588">
        <v>0</v>
      </c>
      <c r="O19" s="586">
        <v>0</v>
      </c>
      <c r="Q19" s="420"/>
    </row>
    <row r="20" spans="1:18" s="328" customFormat="1" ht="34.5" customHeight="1" thickBot="1">
      <c r="A20" s="823" t="s">
        <v>182</v>
      </c>
      <c r="B20" s="824"/>
      <c r="C20" s="824"/>
      <c r="D20" s="474">
        <f>SUM(D8:D18)</f>
        <v>10830</v>
      </c>
      <c r="E20" s="475">
        <f>SUM(E8:E18)</f>
        <v>25327</v>
      </c>
      <c r="F20" s="476">
        <f>SUM(F8:F18)</f>
        <v>100</v>
      </c>
      <c r="G20" s="477">
        <f>SUM(G8:G18)</f>
        <v>10508707208.419703</v>
      </c>
      <c r="H20" s="476">
        <f>G20*100/$G$20</f>
        <v>100</v>
      </c>
      <c r="I20" s="476">
        <f>SUM(I8:I18)</f>
        <v>100</v>
      </c>
      <c r="J20" s="512">
        <v>10973</v>
      </c>
      <c r="K20" s="478">
        <v>22633</v>
      </c>
      <c r="L20" s="476">
        <v>100</v>
      </c>
      <c r="M20" s="479">
        <v>8605920927.1278992</v>
      </c>
      <c r="N20" s="476">
        <v>100</v>
      </c>
      <c r="O20" s="476">
        <v>100</v>
      </c>
      <c r="P20" s="420">
        <f>E20-K20</f>
        <v>2694</v>
      </c>
      <c r="Q20" s="421"/>
    </row>
    <row r="21" spans="1:18" ht="40.799999999999997" customHeight="1">
      <c r="A21" s="327"/>
      <c r="B21" s="329" t="s">
        <v>376</v>
      </c>
      <c r="C21" s="807" t="s">
        <v>723</v>
      </c>
      <c r="D21" s="808"/>
      <c r="E21" s="808"/>
      <c r="F21" s="808"/>
      <c r="G21" s="808"/>
      <c r="H21" s="808"/>
      <c r="I21" s="808"/>
      <c r="J21" s="808"/>
      <c r="K21" s="808"/>
      <c r="L21" s="808"/>
      <c r="M21" s="808"/>
      <c r="N21" s="808"/>
      <c r="O21" s="808"/>
      <c r="P21" s="369"/>
      <c r="Q21" s="369"/>
    </row>
    <row r="22" spans="1:18" ht="53.25" customHeight="1">
      <c r="A22" s="327"/>
      <c r="B22" s="329"/>
      <c r="C22" s="382"/>
      <c r="D22" s="360"/>
      <c r="E22" s="360"/>
      <c r="F22" s="360"/>
      <c r="G22" s="383"/>
      <c r="H22" s="360"/>
      <c r="I22" s="360"/>
      <c r="J22" s="360"/>
      <c r="K22" s="360"/>
    </row>
    <row r="23" spans="1:18" ht="53.25" customHeight="1">
      <c r="A23" s="327"/>
      <c r="B23" s="329"/>
      <c r="C23" s="360"/>
      <c r="D23" s="360"/>
      <c r="E23" s="360"/>
      <c r="F23" s="360"/>
      <c r="G23" s="360"/>
      <c r="H23" s="360"/>
      <c r="I23" s="360"/>
      <c r="J23" s="360"/>
      <c r="K23" s="360"/>
    </row>
    <row r="24" spans="1:18">
      <c r="C24" s="130"/>
      <c r="F24" s="6"/>
      <c r="G24" s="6"/>
      <c r="H24" s="6"/>
      <c r="I24" s="6"/>
      <c r="L24" s="333"/>
    </row>
    <row r="25" spans="1:18">
      <c r="C25" s="130"/>
      <c r="F25" s="6"/>
      <c r="G25" s="6"/>
      <c r="H25" s="6"/>
      <c r="I25" s="6"/>
    </row>
    <row r="26" spans="1:18">
      <c r="C26" s="130"/>
      <c r="F26" s="6"/>
      <c r="G26" s="6"/>
      <c r="H26" s="6"/>
      <c r="I26" s="6"/>
    </row>
    <row r="27" spans="1:18" s="128" customFormat="1" ht="38.25" customHeight="1">
      <c r="C27" s="133"/>
      <c r="E27" s="129"/>
    </row>
    <row r="28" spans="1:18" s="128" customFormat="1" ht="26.25" customHeight="1">
      <c r="C28" s="133"/>
      <c r="E28" s="129"/>
    </row>
    <row r="29" spans="1:18" s="128" customFormat="1" ht="19.5" customHeight="1">
      <c r="C29" s="134"/>
      <c r="E29" s="129"/>
    </row>
    <row r="30" spans="1:18" s="128" customFormat="1" ht="12.75" customHeight="1">
      <c r="D30" s="136"/>
      <c r="E30" s="137"/>
      <c r="F30" s="135"/>
      <c r="G30" s="135"/>
      <c r="I30" s="129"/>
    </row>
    <row r="31" spans="1:18" s="128" customFormat="1">
      <c r="E31" s="129"/>
      <c r="F31" s="135"/>
      <c r="G31" s="135"/>
      <c r="I31" s="129"/>
    </row>
    <row r="32" spans="1:18" s="128" customFormat="1">
      <c r="E32" s="129"/>
      <c r="F32" s="135"/>
      <c r="G32" s="135"/>
      <c r="I32" s="129"/>
    </row>
    <row r="33" spans="3:18" s="128" customFormat="1" ht="12.75" customHeight="1">
      <c r="E33" s="129"/>
      <c r="F33" s="135"/>
      <c r="G33" s="135"/>
      <c r="I33" s="129"/>
    </row>
    <row r="34" spans="3:18" s="128" customFormat="1">
      <c r="E34" s="129"/>
      <c r="F34" s="135"/>
      <c r="G34" s="135"/>
      <c r="I34" s="129"/>
    </row>
    <row r="35" spans="3:18" s="128" customFormat="1">
      <c r="E35" s="129"/>
      <c r="F35" s="136"/>
      <c r="G35" s="136"/>
      <c r="I35" s="129"/>
    </row>
    <row r="37" spans="3:18" ht="14.4" thickBot="1">
      <c r="C37" s="393"/>
      <c r="D37" s="393">
        <v>2018</v>
      </c>
      <c r="E37" s="394">
        <v>2015</v>
      </c>
    </row>
    <row r="38" spans="3:18" ht="14.4" thickBot="1">
      <c r="C38" s="395" t="s">
        <v>390</v>
      </c>
      <c r="D38" s="685">
        <v>21263369.989999998</v>
      </c>
      <c r="E38" s="684">
        <v>1501396.14</v>
      </c>
    </row>
    <row r="39" spans="3:18" ht="20.399999999999999">
      <c r="C39" s="395" t="s">
        <v>386</v>
      </c>
      <c r="D39" s="686">
        <v>624289667.29999995</v>
      </c>
      <c r="E39" s="402">
        <v>635990599.57000005</v>
      </c>
    </row>
    <row r="40" spans="3:18" ht="20.399999999999999">
      <c r="C40" s="397" t="s">
        <v>330</v>
      </c>
      <c r="D40" s="686">
        <v>7015512609.1919022</v>
      </c>
      <c r="E40" s="402">
        <v>1945004925.1666002</v>
      </c>
    </row>
    <row r="41" spans="3:18" ht="20.399999999999999">
      <c r="C41" s="466" t="s">
        <v>710</v>
      </c>
      <c r="D41" s="686">
        <v>352462709.25999999</v>
      </c>
      <c r="E41" s="402"/>
    </row>
    <row r="42" spans="3:18" ht="30.6">
      <c r="C42" s="398" t="s">
        <v>402</v>
      </c>
      <c r="D42" s="686">
        <v>647539427.21000004</v>
      </c>
      <c r="E42" s="402">
        <v>175924671.84999999</v>
      </c>
    </row>
    <row r="43" spans="3:18" ht="30.6">
      <c r="C43" s="398" t="s">
        <v>331</v>
      </c>
      <c r="D43" s="686">
        <v>604384365.39779973</v>
      </c>
      <c r="E43" s="402">
        <v>92836647.180299938</v>
      </c>
    </row>
    <row r="44" spans="3:18" ht="30.6">
      <c r="C44" s="466" t="s">
        <v>711</v>
      </c>
      <c r="D44" s="686">
        <v>119291946.71000001</v>
      </c>
      <c r="E44" s="402"/>
    </row>
    <row r="45" spans="3:18" ht="20.399999999999999">
      <c r="C45" s="399" t="s">
        <v>403</v>
      </c>
      <c r="D45" s="687">
        <v>404709650.95000011</v>
      </c>
      <c r="E45" s="403">
        <v>29187449.440000001</v>
      </c>
      <c r="P45" s="393"/>
      <c r="Q45" s="393">
        <v>2018</v>
      </c>
      <c r="R45" s="394">
        <v>2017</v>
      </c>
    </row>
    <row r="46" spans="3:18" ht="30.6">
      <c r="C46" s="677" t="s">
        <v>712</v>
      </c>
      <c r="D46" s="689">
        <v>7072624.5500000007</v>
      </c>
      <c r="E46" s="690"/>
      <c r="P46" s="393"/>
      <c r="Q46" s="393"/>
      <c r="R46" s="394"/>
    </row>
    <row r="47" spans="3:18" ht="14.4" thickBot="1">
      <c r="C47" s="401" t="s">
        <v>455</v>
      </c>
      <c r="D47" s="688">
        <v>712180837.86000037</v>
      </c>
      <c r="E47" s="405">
        <v>272048017.97000003</v>
      </c>
      <c r="P47" s="393"/>
      <c r="Q47" s="393"/>
      <c r="R47" s="394"/>
    </row>
    <row r="48" spans="3:18" ht="14.4" thickBot="1">
      <c r="P48" s="395" t="s">
        <v>390</v>
      </c>
      <c r="Q48" s="396">
        <v>21263369.989999998</v>
      </c>
      <c r="R48" s="402">
        <v>3365216</v>
      </c>
    </row>
    <row r="49" spans="16:18" ht="30.6">
      <c r="P49" s="395" t="s">
        <v>386</v>
      </c>
      <c r="Q49" s="396">
        <v>624289667.29999995</v>
      </c>
      <c r="R49" s="402">
        <v>1000738188.4300004</v>
      </c>
    </row>
    <row r="50" spans="16:18" ht="30.6">
      <c r="P50" s="397" t="s">
        <v>330</v>
      </c>
      <c r="Q50" s="396">
        <v>7015512609.1919022</v>
      </c>
      <c r="R50" s="402">
        <v>5028509381.2678986</v>
      </c>
    </row>
    <row r="51" spans="16:18" ht="40.799999999999997">
      <c r="P51" s="466" t="s">
        <v>710</v>
      </c>
      <c r="Q51" s="396">
        <v>352462709.25999999</v>
      </c>
      <c r="R51" s="402"/>
    </row>
    <row r="52" spans="16:18" ht="40.799999999999997">
      <c r="P52" s="398" t="s">
        <v>402</v>
      </c>
      <c r="Q52" s="396">
        <v>647539427.21000004</v>
      </c>
      <c r="R52" s="402">
        <v>594027652.77000034</v>
      </c>
    </row>
    <row r="53" spans="16:18" ht="51">
      <c r="P53" s="398" t="s">
        <v>331</v>
      </c>
      <c r="Q53" s="396">
        <v>604384365.39779973</v>
      </c>
      <c r="R53" s="402">
        <v>818114078.99999988</v>
      </c>
    </row>
    <row r="54" spans="16:18" ht="51">
      <c r="P54" s="466" t="s">
        <v>711</v>
      </c>
      <c r="Q54" s="396">
        <v>119291946.71000001</v>
      </c>
      <c r="R54" s="402"/>
    </row>
    <row r="55" spans="16:18" ht="30.6">
      <c r="P55" s="399" t="s">
        <v>403</v>
      </c>
      <c r="Q55" s="400">
        <v>404709650.95000011</v>
      </c>
      <c r="R55" s="403">
        <v>436691726.8099997</v>
      </c>
    </row>
    <row r="56" spans="16:18" ht="40.799999999999997">
      <c r="P56" s="677" t="s">
        <v>712</v>
      </c>
      <c r="Q56" s="691">
        <v>7072624.5500000007</v>
      </c>
      <c r="R56" s="690"/>
    </row>
    <row r="57" spans="16:18" ht="21" thickBot="1">
      <c r="P57" s="631" t="s">
        <v>457</v>
      </c>
      <c r="Q57" s="404">
        <v>712180837.86000037</v>
      </c>
      <c r="R57" s="405">
        <v>724474682.85000014</v>
      </c>
    </row>
    <row r="153" spans="3:6">
      <c r="C153" s="128">
        <f>SUM(C7:C87)</f>
        <v>2</v>
      </c>
      <c r="D153" s="128">
        <f>SUM(D7:D87)</f>
        <v>10508730889.419703</v>
      </c>
      <c r="E153" s="128">
        <f>SUM(E7:E87)</f>
        <v>3152546421.3169003</v>
      </c>
    </row>
    <row r="154" spans="3:6">
      <c r="C154" s="128">
        <f>SUM(C88:C92)</f>
        <v>0</v>
      </c>
      <c r="D154" s="128">
        <f t="shared" ref="D154:F160" si="3">SUM(D88:D92)</f>
        <v>0</v>
      </c>
      <c r="E154" s="128">
        <f t="shared" si="3"/>
        <v>0</v>
      </c>
    </row>
    <row r="155" spans="3:6">
      <c r="C155" s="128">
        <f>SUM(C93:C149)</f>
        <v>0</v>
      </c>
      <c r="D155" s="128">
        <f t="shared" ref="D155:F161" si="4">SUM(D93:D149)</f>
        <v>0</v>
      </c>
      <c r="E155" s="128">
        <f t="shared" si="4"/>
        <v>0</v>
      </c>
    </row>
    <row r="159" spans="3:6">
      <c r="F159" s="128">
        <f>SUM(F7:F93)</f>
        <v>205</v>
      </c>
    </row>
    <row r="160" spans="3:6">
      <c r="F160" s="128">
        <f t="shared" si="3"/>
        <v>0</v>
      </c>
    </row>
    <row r="161" spans="6:6">
      <c r="F161" s="128">
        <f t="shared" si="4"/>
        <v>0</v>
      </c>
    </row>
  </sheetData>
  <mergeCells count="17">
    <mergeCell ref="C21:O21"/>
    <mergeCell ref="A5:A6"/>
    <mergeCell ref="B5:B6"/>
    <mergeCell ref="C5:C6"/>
    <mergeCell ref="D5:I5"/>
    <mergeCell ref="J5:O5"/>
    <mergeCell ref="H6:I6"/>
    <mergeCell ref="N6:O6"/>
    <mergeCell ref="O8:O15"/>
    <mergeCell ref="A20:C20"/>
    <mergeCell ref="A17:A18"/>
    <mergeCell ref="I17:I18"/>
    <mergeCell ref="O17:O18"/>
    <mergeCell ref="A8:A15"/>
    <mergeCell ref="I8:I15"/>
    <mergeCell ref="M1:O1"/>
    <mergeCell ref="A3:O3"/>
  </mergeCells>
  <printOptions horizontalCentered="1"/>
  <pageMargins left="0.39370078740157483" right="0.39370078740157483" top="0.98425196850393704" bottom="0.39370078740157483" header="0" footer="0"/>
  <pageSetup paperSize="9" scale="97" fitToHeight="0" orientation="landscape" r:id="rId1"/>
  <drawing r:id="rId2"/>
</worksheet>
</file>

<file path=xl/worksheets/sheet19.xml><?xml version="1.0" encoding="utf-8"?>
<worksheet xmlns="http://schemas.openxmlformats.org/spreadsheetml/2006/main" xmlns:r="http://schemas.openxmlformats.org/officeDocument/2006/relationships">
  <sheetPr>
    <tabColor rgb="FF16365C"/>
  </sheetPr>
  <dimension ref="A1:E15"/>
  <sheetViews>
    <sheetView workbookViewId="0">
      <selection activeCell="O17" sqref="O17"/>
    </sheetView>
  </sheetViews>
  <sheetFormatPr defaultRowHeight="14.4"/>
  <cols>
    <col min="1" max="5" width="15.44140625" customWidth="1"/>
  </cols>
  <sheetData>
    <row r="1" spans="1:5" ht="15.6">
      <c r="A1" s="646"/>
      <c r="B1" s="646"/>
      <c r="C1" s="646"/>
      <c r="D1" s="646"/>
      <c r="E1" s="659" t="s">
        <v>717</v>
      </c>
    </row>
    <row r="2" spans="1:5" ht="61.5" customHeight="1">
      <c r="A2" s="827" t="s">
        <v>718</v>
      </c>
      <c r="B2" s="827"/>
      <c r="C2" s="827"/>
      <c r="D2" s="827"/>
      <c r="E2" s="827"/>
    </row>
    <row r="3" spans="1:5" ht="48">
      <c r="A3" s="660" t="s">
        <v>11</v>
      </c>
      <c r="B3" s="660" t="s">
        <v>719</v>
      </c>
      <c r="C3" s="661" t="s">
        <v>720</v>
      </c>
      <c r="D3" s="661" t="s">
        <v>721</v>
      </c>
      <c r="E3" s="661" t="s">
        <v>722</v>
      </c>
    </row>
    <row r="4" spans="1:5">
      <c r="A4" s="662">
        <v>1</v>
      </c>
      <c r="B4" s="663">
        <v>2</v>
      </c>
      <c r="C4" s="664">
        <v>3</v>
      </c>
      <c r="D4" s="664">
        <v>5</v>
      </c>
      <c r="E4" s="665">
        <v>7</v>
      </c>
    </row>
    <row r="5" spans="1:5">
      <c r="A5" s="666">
        <v>1</v>
      </c>
      <c r="B5" s="667">
        <v>2008</v>
      </c>
      <c r="C5" s="668">
        <v>62922</v>
      </c>
      <c r="D5" s="669">
        <v>5895</v>
      </c>
      <c r="E5" s="670">
        <f t="shared" ref="E5:E11" si="0">D5*100/C5</f>
        <v>9.3687422523123871</v>
      </c>
    </row>
    <row r="6" spans="1:5">
      <c r="A6" s="662">
        <v>2</v>
      </c>
      <c r="B6" s="663">
        <v>2009</v>
      </c>
      <c r="C6" s="664">
        <v>60429.8</v>
      </c>
      <c r="D6" s="664">
        <v>4558.79</v>
      </c>
      <c r="E6" s="665">
        <f t="shared" si="0"/>
        <v>7.543943551029459</v>
      </c>
    </row>
    <row r="7" spans="1:5">
      <c r="A7" s="666">
        <v>3</v>
      </c>
      <c r="B7" s="667">
        <v>2010</v>
      </c>
      <c r="C7" s="668">
        <v>71885.47</v>
      </c>
      <c r="D7" s="669">
        <v>5642.32</v>
      </c>
      <c r="E7" s="670">
        <f t="shared" si="0"/>
        <v>7.8490409814389475</v>
      </c>
    </row>
    <row r="8" spans="1:5">
      <c r="A8" s="662">
        <v>4</v>
      </c>
      <c r="B8" s="663">
        <v>2011</v>
      </c>
      <c r="C8" s="664">
        <v>82348.7</v>
      </c>
      <c r="D8" s="664">
        <v>5477.48</v>
      </c>
      <c r="E8" s="665">
        <f t="shared" si="0"/>
        <v>6.6515682700516221</v>
      </c>
    </row>
    <row r="9" spans="1:5">
      <c r="A9" s="666">
        <v>5</v>
      </c>
      <c r="B9" s="667">
        <v>2012</v>
      </c>
      <c r="C9" s="668">
        <v>87847</v>
      </c>
      <c r="D9" s="669">
        <v>5878.39</v>
      </c>
      <c r="E9" s="670">
        <f t="shared" si="0"/>
        <v>6.6916229353307459</v>
      </c>
    </row>
    <row r="10" spans="1:5">
      <c r="A10" s="662">
        <v>6</v>
      </c>
      <c r="B10" s="663">
        <v>2013</v>
      </c>
      <c r="C10" s="664">
        <v>99879</v>
      </c>
      <c r="D10" s="664">
        <v>7476</v>
      </c>
      <c r="E10" s="665">
        <f t="shared" si="0"/>
        <v>7.4850569188718348</v>
      </c>
    </row>
    <row r="11" spans="1:5">
      <c r="A11" s="666">
        <v>7</v>
      </c>
      <c r="B11" s="667">
        <v>2014</v>
      </c>
      <c r="C11" s="668">
        <v>112050</v>
      </c>
      <c r="D11" s="669">
        <v>10839</v>
      </c>
      <c r="E11" s="670">
        <f t="shared" si="0"/>
        <v>9.6733601070950463</v>
      </c>
    </row>
    <row r="12" spans="1:5">
      <c r="A12" s="662">
        <v>8</v>
      </c>
      <c r="B12" s="663">
        <v>2015</v>
      </c>
      <c r="C12" s="664">
        <v>121851</v>
      </c>
      <c r="D12" s="664">
        <v>6461</v>
      </c>
      <c r="E12" s="665">
        <f>D12*100/C12</f>
        <v>5.3023774938244248</v>
      </c>
    </row>
    <row r="13" spans="1:5">
      <c r="A13" s="666">
        <v>9</v>
      </c>
      <c r="B13" s="667">
        <v>2016</v>
      </c>
      <c r="C13" s="668">
        <v>134476</v>
      </c>
      <c r="D13" s="669">
        <v>7526</v>
      </c>
      <c r="E13" s="670">
        <v>5.5965376721496769</v>
      </c>
    </row>
    <row r="14" spans="1:5">
      <c r="A14" s="662">
        <v>10</v>
      </c>
      <c r="B14" s="663">
        <v>2017</v>
      </c>
      <c r="C14" s="664">
        <v>150369</v>
      </c>
      <c r="D14" s="664">
        <v>8605</v>
      </c>
      <c r="E14" s="665">
        <f>D14*100/C14</f>
        <v>5.722589097486849</v>
      </c>
    </row>
    <row r="15" spans="1:5">
      <c r="A15" s="671">
        <v>11</v>
      </c>
      <c r="B15" s="672">
        <v>2018</v>
      </c>
      <c r="C15" s="673">
        <v>190016</v>
      </c>
      <c r="D15" s="674">
        <v>10508</v>
      </c>
      <c r="E15" s="675">
        <f>D15*100/C15</f>
        <v>5.5300606264735599</v>
      </c>
    </row>
  </sheetData>
  <mergeCells count="1">
    <mergeCell ref="A2:E2"/>
  </mergeCells>
  <pageMargins left="1.1023622047244095" right="0.11811023622047245" top="0.15748031496062992" bottom="0.15748031496062992"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sheetPr>
    <tabColor theme="3" tint="-0.249977111117893"/>
    <pageSetUpPr fitToPage="1"/>
  </sheetPr>
  <dimension ref="A1:T29"/>
  <sheetViews>
    <sheetView view="pageBreakPreview" zoomScale="85" zoomScaleNormal="70" zoomScaleSheetLayoutView="85" workbookViewId="0">
      <pane xSplit="1" ySplit="6" topLeftCell="B7" activePane="bottomRight" state="frozen"/>
      <selection activeCell="M30" sqref="M30"/>
      <selection pane="topRight" activeCell="M30" sqref="M30"/>
      <selection pane="bottomLeft" activeCell="M30" sqref="M30"/>
      <selection pane="bottomRight" activeCell="M30" sqref="M30"/>
    </sheetView>
  </sheetViews>
  <sheetFormatPr defaultRowHeight="13.8"/>
  <cols>
    <col min="1" max="1" width="10.5546875" style="6" customWidth="1"/>
    <col min="2" max="2" width="6.33203125" style="6" customWidth="1"/>
    <col min="3" max="3" width="22.88671875" style="6" customWidth="1"/>
    <col min="4" max="4" width="15.5546875" style="199" customWidth="1"/>
    <col min="5" max="5" width="8.44140625" style="200" bestFit="1" customWidth="1"/>
    <col min="6" max="6" width="16" style="199" customWidth="1"/>
    <col min="7" max="7" width="8.44140625" style="200" customWidth="1"/>
    <col min="8" max="8" width="14.6640625" style="199" customWidth="1"/>
    <col min="9" max="9" width="8.5546875" style="200" customWidth="1"/>
    <col min="10" max="10" width="15.33203125" style="199" customWidth="1"/>
    <col min="11" max="11" width="8.5546875" style="200" customWidth="1"/>
    <col min="12" max="256" width="9.109375" style="6"/>
    <col min="257" max="257" width="10.5546875" style="6" customWidth="1"/>
    <col min="258" max="258" width="6.33203125" style="6" customWidth="1"/>
    <col min="259" max="259" width="22.88671875" style="6" customWidth="1"/>
    <col min="260" max="260" width="15.5546875" style="6" customWidth="1"/>
    <col min="261" max="261" width="8.44140625" style="6" bestFit="1" customWidth="1"/>
    <col min="262" max="262" width="16" style="6" customWidth="1"/>
    <col min="263" max="263" width="8.44140625" style="6" customWidth="1"/>
    <col min="264" max="264" width="14.6640625" style="6" customWidth="1"/>
    <col min="265" max="265" width="8.5546875" style="6" customWidth="1"/>
    <col min="266" max="266" width="15.33203125" style="6" customWidth="1"/>
    <col min="267" max="267" width="8.5546875" style="6" customWidth="1"/>
    <col min="268" max="512" width="9.109375" style="6"/>
    <col min="513" max="513" width="10.5546875" style="6" customWidth="1"/>
    <col min="514" max="514" width="6.33203125" style="6" customWidth="1"/>
    <col min="515" max="515" width="22.88671875" style="6" customWidth="1"/>
    <col min="516" max="516" width="15.5546875" style="6" customWidth="1"/>
    <col min="517" max="517" width="8.44140625" style="6" bestFit="1" customWidth="1"/>
    <col min="518" max="518" width="16" style="6" customWidth="1"/>
    <col min="519" max="519" width="8.44140625" style="6" customWidth="1"/>
    <col min="520" max="520" width="14.6640625" style="6" customWidth="1"/>
    <col min="521" max="521" width="8.5546875" style="6" customWidth="1"/>
    <col min="522" max="522" width="15.33203125" style="6" customWidth="1"/>
    <col min="523" max="523" width="8.5546875" style="6" customWidth="1"/>
    <col min="524" max="768" width="9.109375" style="6"/>
    <col min="769" max="769" width="10.5546875" style="6" customWidth="1"/>
    <col min="770" max="770" width="6.33203125" style="6" customWidth="1"/>
    <col min="771" max="771" width="22.88671875" style="6" customWidth="1"/>
    <col min="772" max="772" width="15.5546875" style="6" customWidth="1"/>
    <col min="773" max="773" width="8.44140625" style="6" bestFit="1" customWidth="1"/>
    <col min="774" max="774" width="16" style="6" customWidth="1"/>
    <col min="775" max="775" width="8.44140625" style="6" customWidth="1"/>
    <col min="776" max="776" width="14.6640625" style="6" customWidth="1"/>
    <col min="777" max="777" width="8.5546875" style="6" customWidth="1"/>
    <col min="778" max="778" width="15.33203125" style="6" customWidth="1"/>
    <col min="779" max="779" width="8.5546875" style="6" customWidth="1"/>
    <col min="780" max="1024" width="9.109375" style="6"/>
    <col min="1025" max="1025" width="10.5546875" style="6" customWidth="1"/>
    <col min="1026" max="1026" width="6.33203125" style="6" customWidth="1"/>
    <col min="1027" max="1027" width="22.88671875" style="6" customWidth="1"/>
    <col min="1028" max="1028" width="15.5546875" style="6" customWidth="1"/>
    <col min="1029" max="1029" width="8.44140625" style="6" bestFit="1" customWidth="1"/>
    <col min="1030" max="1030" width="16" style="6" customWidth="1"/>
    <col min="1031" max="1031" width="8.44140625" style="6" customWidth="1"/>
    <col min="1032" max="1032" width="14.6640625" style="6" customWidth="1"/>
    <col min="1033" max="1033" width="8.5546875" style="6" customWidth="1"/>
    <col min="1034" max="1034" width="15.33203125" style="6" customWidth="1"/>
    <col min="1035" max="1035" width="8.5546875" style="6" customWidth="1"/>
    <col min="1036" max="1280" width="9.109375" style="6"/>
    <col min="1281" max="1281" width="10.5546875" style="6" customWidth="1"/>
    <col min="1282" max="1282" width="6.33203125" style="6" customWidth="1"/>
    <col min="1283" max="1283" width="22.88671875" style="6" customWidth="1"/>
    <col min="1284" max="1284" width="15.5546875" style="6" customWidth="1"/>
    <col min="1285" max="1285" width="8.44140625" style="6" bestFit="1" customWidth="1"/>
    <col min="1286" max="1286" width="16" style="6" customWidth="1"/>
    <col min="1287" max="1287" width="8.44140625" style="6" customWidth="1"/>
    <col min="1288" max="1288" width="14.6640625" style="6" customWidth="1"/>
    <col min="1289" max="1289" width="8.5546875" style="6" customWidth="1"/>
    <col min="1290" max="1290" width="15.33203125" style="6" customWidth="1"/>
    <col min="1291" max="1291" width="8.5546875" style="6" customWidth="1"/>
    <col min="1292" max="1536" width="9.109375" style="6"/>
    <col min="1537" max="1537" width="10.5546875" style="6" customWidth="1"/>
    <col min="1538" max="1538" width="6.33203125" style="6" customWidth="1"/>
    <col min="1539" max="1539" width="22.88671875" style="6" customWidth="1"/>
    <col min="1540" max="1540" width="15.5546875" style="6" customWidth="1"/>
    <col min="1541" max="1541" width="8.44140625" style="6" bestFit="1" customWidth="1"/>
    <col min="1542" max="1542" width="16" style="6" customWidth="1"/>
    <col min="1543" max="1543" width="8.44140625" style="6" customWidth="1"/>
    <col min="1544" max="1544" width="14.6640625" style="6" customWidth="1"/>
    <col min="1545" max="1545" width="8.5546875" style="6" customWidth="1"/>
    <col min="1546" max="1546" width="15.33203125" style="6" customWidth="1"/>
    <col min="1547" max="1547" width="8.5546875" style="6" customWidth="1"/>
    <col min="1548" max="1792" width="9.109375" style="6"/>
    <col min="1793" max="1793" width="10.5546875" style="6" customWidth="1"/>
    <col min="1794" max="1794" width="6.33203125" style="6" customWidth="1"/>
    <col min="1795" max="1795" width="22.88671875" style="6" customWidth="1"/>
    <col min="1796" max="1796" width="15.5546875" style="6" customWidth="1"/>
    <col min="1797" max="1797" width="8.44140625" style="6" bestFit="1" customWidth="1"/>
    <col min="1798" max="1798" width="16" style="6" customWidth="1"/>
    <col min="1799" max="1799" width="8.44140625" style="6" customWidth="1"/>
    <col min="1800" max="1800" width="14.6640625" style="6" customWidth="1"/>
    <col min="1801" max="1801" width="8.5546875" style="6" customWidth="1"/>
    <col min="1802" max="1802" width="15.33203125" style="6" customWidth="1"/>
    <col min="1803" max="1803" width="8.5546875" style="6" customWidth="1"/>
    <col min="1804" max="2048" width="9.109375" style="6"/>
    <col min="2049" max="2049" width="10.5546875" style="6" customWidth="1"/>
    <col min="2050" max="2050" width="6.33203125" style="6" customWidth="1"/>
    <col min="2051" max="2051" width="22.88671875" style="6" customWidth="1"/>
    <col min="2052" max="2052" width="15.5546875" style="6" customWidth="1"/>
    <col min="2053" max="2053" width="8.44140625" style="6" bestFit="1" customWidth="1"/>
    <col min="2054" max="2054" width="16" style="6" customWidth="1"/>
    <col min="2055" max="2055" width="8.44140625" style="6" customWidth="1"/>
    <col min="2056" max="2056" width="14.6640625" style="6" customWidth="1"/>
    <col min="2057" max="2057" width="8.5546875" style="6" customWidth="1"/>
    <col min="2058" max="2058" width="15.33203125" style="6" customWidth="1"/>
    <col min="2059" max="2059" width="8.5546875" style="6" customWidth="1"/>
    <col min="2060" max="2304" width="9.109375" style="6"/>
    <col min="2305" max="2305" width="10.5546875" style="6" customWidth="1"/>
    <col min="2306" max="2306" width="6.33203125" style="6" customWidth="1"/>
    <col min="2307" max="2307" width="22.88671875" style="6" customWidth="1"/>
    <col min="2308" max="2308" width="15.5546875" style="6" customWidth="1"/>
    <col min="2309" max="2309" width="8.44140625" style="6" bestFit="1" customWidth="1"/>
    <col min="2310" max="2310" width="16" style="6" customWidth="1"/>
    <col min="2311" max="2311" width="8.44140625" style="6" customWidth="1"/>
    <col min="2312" max="2312" width="14.6640625" style="6" customWidth="1"/>
    <col min="2313" max="2313" width="8.5546875" style="6" customWidth="1"/>
    <col min="2314" max="2314" width="15.33203125" style="6" customWidth="1"/>
    <col min="2315" max="2315" width="8.5546875" style="6" customWidth="1"/>
    <col min="2316" max="2560" width="9.109375" style="6"/>
    <col min="2561" max="2561" width="10.5546875" style="6" customWidth="1"/>
    <col min="2562" max="2562" width="6.33203125" style="6" customWidth="1"/>
    <col min="2563" max="2563" width="22.88671875" style="6" customWidth="1"/>
    <col min="2564" max="2564" width="15.5546875" style="6" customWidth="1"/>
    <col min="2565" max="2565" width="8.44140625" style="6" bestFit="1" customWidth="1"/>
    <col min="2566" max="2566" width="16" style="6" customWidth="1"/>
    <col min="2567" max="2567" width="8.44140625" style="6" customWidth="1"/>
    <col min="2568" max="2568" width="14.6640625" style="6" customWidth="1"/>
    <col min="2569" max="2569" width="8.5546875" style="6" customWidth="1"/>
    <col min="2570" max="2570" width="15.33203125" style="6" customWidth="1"/>
    <col min="2571" max="2571" width="8.5546875" style="6" customWidth="1"/>
    <col min="2572" max="2816" width="9.109375" style="6"/>
    <col min="2817" max="2817" width="10.5546875" style="6" customWidth="1"/>
    <col min="2818" max="2818" width="6.33203125" style="6" customWidth="1"/>
    <col min="2819" max="2819" width="22.88671875" style="6" customWidth="1"/>
    <col min="2820" max="2820" width="15.5546875" style="6" customWidth="1"/>
    <col min="2821" max="2821" width="8.44140625" style="6" bestFit="1" customWidth="1"/>
    <col min="2822" max="2822" width="16" style="6" customWidth="1"/>
    <col min="2823" max="2823" width="8.44140625" style="6" customWidth="1"/>
    <col min="2824" max="2824" width="14.6640625" style="6" customWidth="1"/>
    <col min="2825" max="2825" width="8.5546875" style="6" customWidth="1"/>
    <col min="2826" max="2826" width="15.33203125" style="6" customWidth="1"/>
    <col min="2827" max="2827" width="8.5546875" style="6" customWidth="1"/>
    <col min="2828" max="3072" width="9.109375" style="6"/>
    <col min="3073" max="3073" width="10.5546875" style="6" customWidth="1"/>
    <col min="3074" max="3074" width="6.33203125" style="6" customWidth="1"/>
    <col min="3075" max="3075" width="22.88671875" style="6" customWidth="1"/>
    <col min="3076" max="3076" width="15.5546875" style="6" customWidth="1"/>
    <col min="3077" max="3077" width="8.44140625" style="6" bestFit="1" customWidth="1"/>
    <col min="3078" max="3078" width="16" style="6" customWidth="1"/>
    <col min="3079" max="3079" width="8.44140625" style="6" customWidth="1"/>
    <col min="3080" max="3080" width="14.6640625" style="6" customWidth="1"/>
    <col min="3081" max="3081" width="8.5546875" style="6" customWidth="1"/>
    <col min="3082" max="3082" width="15.33203125" style="6" customWidth="1"/>
    <col min="3083" max="3083" width="8.5546875" style="6" customWidth="1"/>
    <col min="3084" max="3328" width="9.109375" style="6"/>
    <col min="3329" max="3329" width="10.5546875" style="6" customWidth="1"/>
    <col min="3330" max="3330" width="6.33203125" style="6" customWidth="1"/>
    <col min="3331" max="3331" width="22.88671875" style="6" customWidth="1"/>
    <col min="3332" max="3332" width="15.5546875" style="6" customWidth="1"/>
    <col min="3333" max="3333" width="8.44140625" style="6" bestFit="1" customWidth="1"/>
    <col min="3334" max="3334" width="16" style="6" customWidth="1"/>
    <col min="3335" max="3335" width="8.44140625" style="6" customWidth="1"/>
    <col min="3336" max="3336" width="14.6640625" style="6" customWidth="1"/>
    <col min="3337" max="3337" width="8.5546875" style="6" customWidth="1"/>
    <col min="3338" max="3338" width="15.33203125" style="6" customWidth="1"/>
    <col min="3339" max="3339" width="8.5546875" style="6" customWidth="1"/>
    <col min="3340" max="3584" width="9.109375" style="6"/>
    <col min="3585" max="3585" width="10.5546875" style="6" customWidth="1"/>
    <col min="3586" max="3586" width="6.33203125" style="6" customWidth="1"/>
    <col min="3587" max="3587" width="22.88671875" style="6" customWidth="1"/>
    <col min="3588" max="3588" width="15.5546875" style="6" customWidth="1"/>
    <col min="3589" max="3589" width="8.44140625" style="6" bestFit="1" customWidth="1"/>
    <col min="3590" max="3590" width="16" style="6" customWidth="1"/>
    <col min="3591" max="3591" width="8.44140625" style="6" customWidth="1"/>
    <col min="3592" max="3592" width="14.6640625" style="6" customWidth="1"/>
    <col min="3593" max="3593" width="8.5546875" style="6" customWidth="1"/>
    <col min="3594" max="3594" width="15.33203125" style="6" customWidth="1"/>
    <col min="3595" max="3595" width="8.5546875" style="6" customWidth="1"/>
    <col min="3596" max="3840" width="9.109375" style="6"/>
    <col min="3841" max="3841" width="10.5546875" style="6" customWidth="1"/>
    <col min="3842" max="3842" width="6.33203125" style="6" customWidth="1"/>
    <col min="3843" max="3843" width="22.88671875" style="6" customWidth="1"/>
    <col min="3844" max="3844" width="15.5546875" style="6" customWidth="1"/>
    <col min="3845" max="3845" width="8.44140625" style="6" bestFit="1" customWidth="1"/>
    <col min="3846" max="3846" width="16" style="6" customWidth="1"/>
    <col min="3847" max="3847" width="8.44140625" style="6" customWidth="1"/>
    <col min="3848" max="3848" width="14.6640625" style="6" customWidth="1"/>
    <col min="3849" max="3849" width="8.5546875" style="6" customWidth="1"/>
    <col min="3850" max="3850" width="15.33203125" style="6" customWidth="1"/>
    <col min="3851" max="3851" width="8.5546875" style="6" customWidth="1"/>
    <col min="3852" max="4096" width="9.109375" style="6"/>
    <col min="4097" max="4097" width="10.5546875" style="6" customWidth="1"/>
    <col min="4098" max="4098" width="6.33203125" style="6" customWidth="1"/>
    <col min="4099" max="4099" width="22.88671875" style="6" customWidth="1"/>
    <col min="4100" max="4100" width="15.5546875" style="6" customWidth="1"/>
    <col min="4101" max="4101" width="8.44140625" style="6" bestFit="1" customWidth="1"/>
    <col min="4102" max="4102" width="16" style="6" customWidth="1"/>
    <col min="4103" max="4103" width="8.44140625" style="6" customWidth="1"/>
    <col min="4104" max="4104" width="14.6640625" style="6" customWidth="1"/>
    <col min="4105" max="4105" width="8.5546875" style="6" customWidth="1"/>
    <col min="4106" max="4106" width="15.33203125" style="6" customWidth="1"/>
    <col min="4107" max="4107" width="8.5546875" style="6" customWidth="1"/>
    <col min="4108" max="4352" width="9.109375" style="6"/>
    <col min="4353" max="4353" width="10.5546875" style="6" customWidth="1"/>
    <col min="4354" max="4354" width="6.33203125" style="6" customWidth="1"/>
    <col min="4355" max="4355" width="22.88671875" style="6" customWidth="1"/>
    <col min="4356" max="4356" width="15.5546875" style="6" customWidth="1"/>
    <col min="4357" max="4357" width="8.44140625" style="6" bestFit="1" customWidth="1"/>
    <col min="4358" max="4358" width="16" style="6" customWidth="1"/>
    <col min="4359" max="4359" width="8.44140625" style="6" customWidth="1"/>
    <col min="4360" max="4360" width="14.6640625" style="6" customWidth="1"/>
    <col min="4361" max="4361" width="8.5546875" style="6" customWidth="1"/>
    <col min="4362" max="4362" width="15.33203125" style="6" customWidth="1"/>
    <col min="4363" max="4363" width="8.5546875" style="6" customWidth="1"/>
    <col min="4364" max="4608" width="9.109375" style="6"/>
    <col min="4609" max="4609" width="10.5546875" style="6" customWidth="1"/>
    <col min="4610" max="4610" width="6.33203125" style="6" customWidth="1"/>
    <col min="4611" max="4611" width="22.88671875" style="6" customWidth="1"/>
    <col min="4612" max="4612" width="15.5546875" style="6" customWidth="1"/>
    <col min="4613" max="4613" width="8.44140625" style="6" bestFit="1" customWidth="1"/>
    <col min="4614" max="4614" width="16" style="6" customWidth="1"/>
    <col min="4615" max="4615" width="8.44140625" style="6" customWidth="1"/>
    <col min="4616" max="4616" width="14.6640625" style="6" customWidth="1"/>
    <col min="4617" max="4617" width="8.5546875" style="6" customWidth="1"/>
    <col min="4618" max="4618" width="15.33203125" style="6" customWidth="1"/>
    <col min="4619" max="4619" width="8.5546875" style="6" customWidth="1"/>
    <col min="4620" max="4864" width="9.109375" style="6"/>
    <col min="4865" max="4865" width="10.5546875" style="6" customWidth="1"/>
    <col min="4866" max="4866" width="6.33203125" style="6" customWidth="1"/>
    <col min="4867" max="4867" width="22.88671875" style="6" customWidth="1"/>
    <col min="4868" max="4868" width="15.5546875" style="6" customWidth="1"/>
    <col min="4869" max="4869" width="8.44140625" style="6" bestFit="1" customWidth="1"/>
    <col min="4870" max="4870" width="16" style="6" customWidth="1"/>
    <col min="4871" max="4871" width="8.44140625" style="6" customWidth="1"/>
    <col min="4872" max="4872" width="14.6640625" style="6" customWidth="1"/>
    <col min="4873" max="4873" width="8.5546875" style="6" customWidth="1"/>
    <col min="4874" max="4874" width="15.33203125" style="6" customWidth="1"/>
    <col min="4875" max="4875" width="8.5546875" style="6" customWidth="1"/>
    <col min="4876" max="5120" width="9.109375" style="6"/>
    <col min="5121" max="5121" width="10.5546875" style="6" customWidth="1"/>
    <col min="5122" max="5122" width="6.33203125" style="6" customWidth="1"/>
    <col min="5123" max="5123" width="22.88671875" style="6" customWidth="1"/>
    <col min="5124" max="5124" width="15.5546875" style="6" customWidth="1"/>
    <col min="5125" max="5125" width="8.44140625" style="6" bestFit="1" customWidth="1"/>
    <col min="5126" max="5126" width="16" style="6" customWidth="1"/>
    <col min="5127" max="5127" width="8.44140625" style="6" customWidth="1"/>
    <col min="5128" max="5128" width="14.6640625" style="6" customWidth="1"/>
    <col min="5129" max="5129" width="8.5546875" style="6" customWidth="1"/>
    <col min="5130" max="5130" width="15.33203125" style="6" customWidth="1"/>
    <col min="5131" max="5131" width="8.5546875" style="6" customWidth="1"/>
    <col min="5132" max="5376" width="9.109375" style="6"/>
    <col min="5377" max="5377" width="10.5546875" style="6" customWidth="1"/>
    <col min="5378" max="5378" width="6.33203125" style="6" customWidth="1"/>
    <col min="5379" max="5379" width="22.88671875" style="6" customWidth="1"/>
    <col min="5380" max="5380" width="15.5546875" style="6" customWidth="1"/>
    <col min="5381" max="5381" width="8.44140625" style="6" bestFit="1" customWidth="1"/>
    <col min="5382" max="5382" width="16" style="6" customWidth="1"/>
    <col min="5383" max="5383" width="8.44140625" style="6" customWidth="1"/>
    <col min="5384" max="5384" width="14.6640625" style="6" customWidth="1"/>
    <col min="5385" max="5385" width="8.5546875" style="6" customWidth="1"/>
    <col min="5386" max="5386" width="15.33203125" style="6" customWidth="1"/>
    <col min="5387" max="5387" width="8.5546875" style="6" customWidth="1"/>
    <col min="5388" max="5632" width="9.109375" style="6"/>
    <col min="5633" max="5633" width="10.5546875" style="6" customWidth="1"/>
    <col min="5634" max="5634" width="6.33203125" style="6" customWidth="1"/>
    <col min="5635" max="5635" width="22.88671875" style="6" customWidth="1"/>
    <col min="5636" max="5636" width="15.5546875" style="6" customWidth="1"/>
    <col min="5637" max="5637" width="8.44140625" style="6" bestFit="1" customWidth="1"/>
    <col min="5638" max="5638" width="16" style="6" customWidth="1"/>
    <col min="5639" max="5639" width="8.44140625" style="6" customWidth="1"/>
    <col min="5640" max="5640" width="14.6640625" style="6" customWidth="1"/>
    <col min="5641" max="5641" width="8.5546875" style="6" customWidth="1"/>
    <col min="5642" max="5642" width="15.33203125" style="6" customWidth="1"/>
    <col min="5643" max="5643" width="8.5546875" style="6" customWidth="1"/>
    <col min="5644" max="5888" width="9.109375" style="6"/>
    <col min="5889" max="5889" width="10.5546875" style="6" customWidth="1"/>
    <col min="5890" max="5890" width="6.33203125" style="6" customWidth="1"/>
    <col min="5891" max="5891" width="22.88671875" style="6" customWidth="1"/>
    <col min="5892" max="5892" width="15.5546875" style="6" customWidth="1"/>
    <col min="5893" max="5893" width="8.44140625" style="6" bestFit="1" customWidth="1"/>
    <col min="5894" max="5894" width="16" style="6" customWidth="1"/>
    <col min="5895" max="5895" width="8.44140625" style="6" customWidth="1"/>
    <col min="5896" max="5896" width="14.6640625" style="6" customWidth="1"/>
    <col min="5897" max="5897" width="8.5546875" style="6" customWidth="1"/>
    <col min="5898" max="5898" width="15.33203125" style="6" customWidth="1"/>
    <col min="5899" max="5899" width="8.5546875" style="6" customWidth="1"/>
    <col min="5900" max="6144" width="9.109375" style="6"/>
    <col min="6145" max="6145" width="10.5546875" style="6" customWidth="1"/>
    <col min="6146" max="6146" width="6.33203125" style="6" customWidth="1"/>
    <col min="6147" max="6147" width="22.88671875" style="6" customWidth="1"/>
    <col min="6148" max="6148" width="15.5546875" style="6" customWidth="1"/>
    <col min="6149" max="6149" width="8.44140625" style="6" bestFit="1" customWidth="1"/>
    <col min="6150" max="6150" width="16" style="6" customWidth="1"/>
    <col min="6151" max="6151" width="8.44140625" style="6" customWidth="1"/>
    <col min="6152" max="6152" width="14.6640625" style="6" customWidth="1"/>
    <col min="6153" max="6153" width="8.5546875" style="6" customWidth="1"/>
    <col min="6154" max="6154" width="15.33203125" style="6" customWidth="1"/>
    <col min="6155" max="6155" width="8.5546875" style="6" customWidth="1"/>
    <col min="6156" max="6400" width="9.109375" style="6"/>
    <col min="6401" max="6401" width="10.5546875" style="6" customWidth="1"/>
    <col min="6402" max="6402" width="6.33203125" style="6" customWidth="1"/>
    <col min="6403" max="6403" width="22.88671875" style="6" customWidth="1"/>
    <col min="6404" max="6404" width="15.5546875" style="6" customWidth="1"/>
    <col min="6405" max="6405" width="8.44140625" style="6" bestFit="1" customWidth="1"/>
    <col min="6406" max="6406" width="16" style="6" customWidth="1"/>
    <col min="6407" max="6407" width="8.44140625" style="6" customWidth="1"/>
    <col min="6408" max="6408" width="14.6640625" style="6" customWidth="1"/>
    <col min="6409" max="6409" width="8.5546875" style="6" customWidth="1"/>
    <col min="6410" max="6410" width="15.33203125" style="6" customWidth="1"/>
    <col min="6411" max="6411" width="8.5546875" style="6" customWidth="1"/>
    <col min="6412" max="6656" width="9.109375" style="6"/>
    <col min="6657" max="6657" width="10.5546875" style="6" customWidth="1"/>
    <col min="6658" max="6658" width="6.33203125" style="6" customWidth="1"/>
    <col min="6659" max="6659" width="22.88671875" style="6" customWidth="1"/>
    <col min="6660" max="6660" width="15.5546875" style="6" customWidth="1"/>
    <col min="6661" max="6661" width="8.44140625" style="6" bestFit="1" customWidth="1"/>
    <col min="6662" max="6662" width="16" style="6" customWidth="1"/>
    <col min="6663" max="6663" width="8.44140625" style="6" customWidth="1"/>
    <col min="6664" max="6664" width="14.6640625" style="6" customWidth="1"/>
    <col min="6665" max="6665" width="8.5546875" style="6" customWidth="1"/>
    <col min="6666" max="6666" width="15.33203125" style="6" customWidth="1"/>
    <col min="6667" max="6667" width="8.5546875" style="6" customWidth="1"/>
    <col min="6668" max="6912" width="9.109375" style="6"/>
    <col min="6913" max="6913" width="10.5546875" style="6" customWidth="1"/>
    <col min="6914" max="6914" width="6.33203125" style="6" customWidth="1"/>
    <col min="6915" max="6915" width="22.88671875" style="6" customWidth="1"/>
    <col min="6916" max="6916" width="15.5546875" style="6" customWidth="1"/>
    <col min="6917" max="6917" width="8.44140625" style="6" bestFit="1" customWidth="1"/>
    <col min="6918" max="6918" width="16" style="6" customWidth="1"/>
    <col min="6919" max="6919" width="8.44140625" style="6" customWidth="1"/>
    <col min="6920" max="6920" width="14.6640625" style="6" customWidth="1"/>
    <col min="6921" max="6921" width="8.5546875" style="6" customWidth="1"/>
    <col min="6922" max="6922" width="15.33203125" style="6" customWidth="1"/>
    <col min="6923" max="6923" width="8.5546875" style="6" customWidth="1"/>
    <col min="6924" max="7168" width="9.109375" style="6"/>
    <col min="7169" max="7169" width="10.5546875" style="6" customWidth="1"/>
    <col min="7170" max="7170" width="6.33203125" style="6" customWidth="1"/>
    <col min="7171" max="7171" width="22.88671875" style="6" customWidth="1"/>
    <col min="7172" max="7172" width="15.5546875" style="6" customWidth="1"/>
    <col min="7173" max="7173" width="8.44140625" style="6" bestFit="1" customWidth="1"/>
    <col min="7174" max="7174" width="16" style="6" customWidth="1"/>
    <col min="7175" max="7175" width="8.44140625" style="6" customWidth="1"/>
    <col min="7176" max="7176" width="14.6640625" style="6" customWidth="1"/>
    <col min="7177" max="7177" width="8.5546875" style="6" customWidth="1"/>
    <col min="7178" max="7178" width="15.33203125" style="6" customWidth="1"/>
    <col min="7179" max="7179" width="8.5546875" style="6" customWidth="1"/>
    <col min="7180" max="7424" width="9.109375" style="6"/>
    <col min="7425" max="7425" width="10.5546875" style="6" customWidth="1"/>
    <col min="7426" max="7426" width="6.33203125" style="6" customWidth="1"/>
    <col min="7427" max="7427" width="22.88671875" style="6" customWidth="1"/>
    <col min="7428" max="7428" width="15.5546875" style="6" customWidth="1"/>
    <col min="7429" max="7429" width="8.44140625" style="6" bestFit="1" customWidth="1"/>
    <col min="7430" max="7430" width="16" style="6" customWidth="1"/>
    <col min="7431" max="7431" width="8.44140625" style="6" customWidth="1"/>
    <col min="7432" max="7432" width="14.6640625" style="6" customWidth="1"/>
    <col min="7433" max="7433" width="8.5546875" style="6" customWidth="1"/>
    <col min="7434" max="7434" width="15.33203125" style="6" customWidth="1"/>
    <col min="7435" max="7435" width="8.5546875" style="6" customWidth="1"/>
    <col min="7436" max="7680" width="9.109375" style="6"/>
    <col min="7681" max="7681" width="10.5546875" style="6" customWidth="1"/>
    <col min="7682" max="7682" width="6.33203125" style="6" customWidth="1"/>
    <col min="7683" max="7683" width="22.88671875" style="6" customWidth="1"/>
    <col min="7684" max="7684" width="15.5546875" style="6" customWidth="1"/>
    <col min="7685" max="7685" width="8.44140625" style="6" bestFit="1" customWidth="1"/>
    <col min="7686" max="7686" width="16" style="6" customWidth="1"/>
    <col min="7687" max="7687" width="8.44140625" style="6" customWidth="1"/>
    <col min="7688" max="7688" width="14.6640625" style="6" customWidth="1"/>
    <col min="7689" max="7689" width="8.5546875" style="6" customWidth="1"/>
    <col min="7690" max="7690" width="15.33203125" style="6" customWidth="1"/>
    <col min="7691" max="7691" width="8.5546875" style="6" customWidth="1"/>
    <col min="7692" max="7936" width="9.109375" style="6"/>
    <col min="7937" max="7937" width="10.5546875" style="6" customWidth="1"/>
    <col min="7938" max="7938" width="6.33203125" style="6" customWidth="1"/>
    <col min="7939" max="7939" width="22.88671875" style="6" customWidth="1"/>
    <col min="7940" max="7940" width="15.5546875" style="6" customWidth="1"/>
    <col min="7941" max="7941" width="8.44140625" style="6" bestFit="1" customWidth="1"/>
    <col min="7942" max="7942" width="16" style="6" customWidth="1"/>
    <col min="7943" max="7943" width="8.44140625" style="6" customWidth="1"/>
    <col min="7944" max="7944" width="14.6640625" style="6" customWidth="1"/>
    <col min="7945" max="7945" width="8.5546875" style="6" customWidth="1"/>
    <col min="7946" max="7946" width="15.33203125" style="6" customWidth="1"/>
    <col min="7947" max="7947" width="8.5546875" style="6" customWidth="1"/>
    <col min="7948" max="8192" width="9.109375" style="6"/>
    <col min="8193" max="8193" width="10.5546875" style="6" customWidth="1"/>
    <col min="8194" max="8194" width="6.33203125" style="6" customWidth="1"/>
    <col min="8195" max="8195" width="22.88671875" style="6" customWidth="1"/>
    <col min="8196" max="8196" width="15.5546875" style="6" customWidth="1"/>
    <col min="8197" max="8197" width="8.44140625" style="6" bestFit="1" customWidth="1"/>
    <col min="8198" max="8198" width="16" style="6" customWidth="1"/>
    <col min="8199" max="8199" width="8.44140625" style="6" customWidth="1"/>
    <col min="8200" max="8200" width="14.6640625" style="6" customWidth="1"/>
    <col min="8201" max="8201" width="8.5546875" style="6" customWidth="1"/>
    <col min="8202" max="8202" width="15.33203125" style="6" customWidth="1"/>
    <col min="8203" max="8203" width="8.5546875" style="6" customWidth="1"/>
    <col min="8204" max="8448" width="9.109375" style="6"/>
    <col min="8449" max="8449" width="10.5546875" style="6" customWidth="1"/>
    <col min="8450" max="8450" width="6.33203125" style="6" customWidth="1"/>
    <col min="8451" max="8451" width="22.88671875" style="6" customWidth="1"/>
    <col min="8452" max="8452" width="15.5546875" style="6" customWidth="1"/>
    <col min="8453" max="8453" width="8.44140625" style="6" bestFit="1" customWidth="1"/>
    <col min="8454" max="8454" width="16" style="6" customWidth="1"/>
    <col min="8455" max="8455" width="8.44140625" style="6" customWidth="1"/>
    <col min="8456" max="8456" width="14.6640625" style="6" customWidth="1"/>
    <col min="8457" max="8457" width="8.5546875" style="6" customWidth="1"/>
    <col min="8458" max="8458" width="15.33203125" style="6" customWidth="1"/>
    <col min="8459" max="8459" width="8.5546875" style="6" customWidth="1"/>
    <col min="8460" max="8704" width="9.109375" style="6"/>
    <col min="8705" max="8705" width="10.5546875" style="6" customWidth="1"/>
    <col min="8706" max="8706" width="6.33203125" style="6" customWidth="1"/>
    <col min="8707" max="8707" width="22.88671875" style="6" customWidth="1"/>
    <col min="8708" max="8708" width="15.5546875" style="6" customWidth="1"/>
    <col min="8709" max="8709" width="8.44140625" style="6" bestFit="1" customWidth="1"/>
    <col min="8710" max="8710" width="16" style="6" customWidth="1"/>
    <col min="8711" max="8711" width="8.44140625" style="6" customWidth="1"/>
    <col min="8712" max="8712" width="14.6640625" style="6" customWidth="1"/>
    <col min="8713" max="8713" width="8.5546875" style="6" customWidth="1"/>
    <col min="8714" max="8714" width="15.33203125" style="6" customWidth="1"/>
    <col min="8715" max="8715" width="8.5546875" style="6" customWidth="1"/>
    <col min="8716" max="8960" width="9.109375" style="6"/>
    <col min="8961" max="8961" width="10.5546875" style="6" customWidth="1"/>
    <col min="8962" max="8962" width="6.33203125" style="6" customWidth="1"/>
    <col min="8963" max="8963" width="22.88671875" style="6" customWidth="1"/>
    <col min="8964" max="8964" width="15.5546875" style="6" customWidth="1"/>
    <col min="8965" max="8965" width="8.44140625" style="6" bestFit="1" customWidth="1"/>
    <col min="8966" max="8966" width="16" style="6" customWidth="1"/>
    <col min="8967" max="8967" width="8.44140625" style="6" customWidth="1"/>
    <col min="8968" max="8968" width="14.6640625" style="6" customWidth="1"/>
    <col min="8969" max="8969" width="8.5546875" style="6" customWidth="1"/>
    <col min="8970" max="8970" width="15.33203125" style="6" customWidth="1"/>
    <col min="8971" max="8971" width="8.5546875" style="6" customWidth="1"/>
    <col min="8972" max="9216" width="9.109375" style="6"/>
    <col min="9217" max="9217" width="10.5546875" style="6" customWidth="1"/>
    <col min="9218" max="9218" width="6.33203125" style="6" customWidth="1"/>
    <col min="9219" max="9219" width="22.88671875" style="6" customWidth="1"/>
    <col min="9220" max="9220" width="15.5546875" style="6" customWidth="1"/>
    <col min="9221" max="9221" width="8.44140625" style="6" bestFit="1" customWidth="1"/>
    <col min="9222" max="9222" width="16" style="6" customWidth="1"/>
    <col min="9223" max="9223" width="8.44140625" style="6" customWidth="1"/>
    <col min="9224" max="9224" width="14.6640625" style="6" customWidth="1"/>
    <col min="9225" max="9225" width="8.5546875" style="6" customWidth="1"/>
    <col min="9226" max="9226" width="15.33203125" style="6" customWidth="1"/>
    <col min="9227" max="9227" width="8.5546875" style="6" customWidth="1"/>
    <col min="9228" max="9472" width="9.109375" style="6"/>
    <col min="9473" max="9473" width="10.5546875" style="6" customWidth="1"/>
    <col min="9474" max="9474" width="6.33203125" style="6" customWidth="1"/>
    <col min="9475" max="9475" width="22.88671875" style="6" customWidth="1"/>
    <col min="9476" max="9476" width="15.5546875" style="6" customWidth="1"/>
    <col min="9477" max="9477" width="8.44140625" style="6" bestFit="1" customWidth="1"/>
    <col min="9478" max="9478" width="16" style="6" customWidth="1"/>
    <col min="9479" max="9479" width="8.44140625" style="6" customWidth="1"/>
    <col min="9480" max="9480" width="14.6640625" style="6" customWidth="1"/>
    <col min="9481" max="9481" width="8.5546875" style="6" customWidth="1"/>
    <col min="9482" max="9482" width="15.33203125" style="6" customWidth="1"/>
    <col min="9483" max="9483" width="8.5546875" style="6" customWidth="1"/>
    <col min="9484" max="9728" width="9.109375" style="6"/>
    <col min="9729" max="9729" width="10.5546875" style="6" customWidth="1"/>
    <col min="9730" max="9730" width="6.33203125" style="6" customWidth="1"/>
    <col min="9731" max="9731" width="22.88671875" style="6" customWidth="1"/>
    <col min="9732" max="9732" width="15.5546875" style="6" customWidth="1"/>
    <col min="9733" max="9733" width="8.44140625" style="6" bestFit="1" customWidth="1"/>
    <col min="9734" max="9734" width="16" style="6" customWidth="1"/>
    <col min="9735" max="9735" width="8.44140625" style="6" customWidth="1"/>
    <col min="9736" max="9736" width="14.6640625" style="6" customWidth="1"/>
    <col min="9737" max="9737" width="8.5546875" style="6" customWidth="1"/>
    <col min="9738" max="9738" width="15.33203125" style="6" customWidth="1"/>
    <col min="9739" max="9739" width="8.5546875" style="6" customWidth="1"/>
    <col min="9740" max="9984" width="9.109375" style="6"/>
    <col min="9985" max="9985" width="10.5546875" style="6" customWidth="1"/>
    <col min="9986" max="9986" width="6.33203125" style="6" customWidth="1"/>
    <col min="9987" max="9987" width="22.88671875" style="6" customWidth="1"/>
    <col min="9988" max="9988" width="15.5546875" style="6" customWidth="1"/>
    <col min="9989" max="9989" width="8.44140625" style="6" bestFit="1" customWidth="1"/>
    <col min="9990" max="9990" width="16" style="6" customWidth="1"/>
    <col min="9991" max="9991" width="8.44140625" style="6" customWidth="1"/>
    <col min="9992" max="9992" width="14.6640625" style="6" customWidth="1"/>
    <col min="9993" max="9993" width="8.5546875" style="6" customWidth="1"/>
    <col min="9994" max="9994" width="15.33203125" style="6" customWidth="1"/>
    <col min="9995" max="9995" width="8.5546875" style="6" customWidth="1"/>
    <col min="9996" max="10240" width="9.109375" style="6"/>
    <col min="10241" max="10241" width="10.5546875" style="6" customWidth="1"/>
    <col min="10242" max="10242" width="6.33203125" style="6" customWidth="1"/>
    <col min="10243" max="10243" width="22.88671875" style="6" customWidth="1"/>
    <col min="10244" max="10244" width="15.5546875" style="6" customWidth="1"/>
    <col min="10245" max="10245" width="8.44140625" style="6" bestFit="1" customWidth="1"/>
    <col min="10246" max="10246" width="16" style="6" customWidth="1"/>
    <col min="10247" max="10247" width="8.44140625" style="6" customWidth="1"/>
    <col min="10248" max="10248" width="14.6640625" style="6" customWidth="1"/>
    <col min="10249" max="10249" width="8.5546875" style="6" customWidth="1"/>
    <col min="10250" max="10250" width="15.33203125" style="6" customWidth="1"/>
    <col min="10251" max="10251" width="8.5546875" style="6" customWidth="1"/>
    <col min="10252" max="10496" width="9.109375" style="6"/>
    <col min="10497" max="10497" width="10.5546875" style="6" customWidth="1"/>
    <col min="10498" max="10498" width="6.33203125" style="6" customWidth="1"/>
    <col min="10499" max="10499" width="22.88671875" style="6" customWidth="1"/>
    <col min="10500" max="10500" width="15.5546875" style="6" customWidth="1"/>
    <col min="10501" max="10501" width="8.44140625" style="6" bestFit="1" customWidth="1"/>
    <col min="10502" max="10502" width="16" style="6" customWidth="1"/>
    <col min="10503" max="10503" width="8.44140625" style="6" customWidth="1"/>
    <col min="10504" max="10504" width="14.6640625" style="6" customWidth="1"/>
    <col min="10505" max="10505" width="8.5546875" style="6" customWidth="1"/>
    <col min="10506" max="10506" width="15.33203125" style="6" customWidth="1"/>
    <col min="10507" max="10507" width="8.5546875" style="6" customWidth="1"/>
    <col min="10508" max="10752" width="9.109375" style="6"/>
    <col min="10753" max="10753" width="10.5546875" style="6" customWidth="1"/>
    <col min="10754" max="10754" width="6.33203125" style="6" customWidth="1"/>
    <col min="10755" max="10755" width="22.88671875" style="6" customWidth="1"/>
    <col min="10756" max="10756" width="15.5546875" style="6" customWidth="1"/>
    <col min="10757" max="10757" width="8.44140625" style="6" bestFit="1" customWidth="1"/>
    <col min="10758" max="10758" width="16" style="6" customWidth="1"/>
    <col min="10759" max="10759" width="8.44140625" style="6" customWidth="1"/>
    <col min="10760" max="10760" width="14.6640625" style="6" customWidth="1"/>
    <col min="10761" max="10761" width="8.5546875" style="6" customWidth="1"/>
    <col min="10762" max="10762" width="15.33203125" style="6" customWidth="1"/>
    <col min="10763" max="10763" width="8.5546875" style="6" customWidth="1"/>
    <col min="10764" max="11008" width="9.109375" style="6"/>
    <col min="11009" max="11009" width="10.5546875" style="6" customWidth="1"/>
    <col min="11010" max="11010" width="6.33203125" style="6" customWidth="1"/>
    <col min="11011" max="11011" width="22.88671875" style="6" customWidth="1"/>
    <col min="11012" max="11012" width="15.5546875" style="6" customWidth="1"/>
    <col min="11013" max="11013" width="8.44140625" style="6" bestFit="1" customWidth="1"/>
    <col min="11014" max="11014" width="16" style="6" customWidth="1"/>
    <col min="11015" max="11015" width="8.44140625" style="6" customWidth="1"/>
    <col min="11016" max="11016" width="14.6640625" style="6" customWidth="1"/>
    <col min="11017" max="11017" width="8.5546875" style="6" customWidth="1"/>
    <col min="11018" max="11018" width="15.33203125" style="6" customWidth="1"/>
    <col min="11019" max="11019" width="8.5546875" style="6" customWidth="1"/>
    <col min="11020" max="11264" width="9.109375" style="6"/>
    <col min="11265" max="11265" width="10.5546875" style="6" customWidth="1"/>
    <col min="11266" max="11266" width="6.33203125" style="6" customWidth="1"/>
    <col min="11267" max="11267" width="22.88671875" style="6" customWidth="1"/>
    <col min="11268" max="11268" width="15.5546875" style="6" customWidth="1"/>
    <col min="11269" max="11269" width="8.44140625" style="6" bestFit="1" customWidth="1"/>
    <col min="11270" max="11270" width="16" style="6" customWidth="1"/>
    <col min="11271" max="11271" width="8.44140625" style="6" customWidth="1"/>
    <col min="11272" max="11272" width="14.6640625" style="6" customWidth="1"/>
    <col min="11273" max="11273" width="8.5546875" style="6" customWidth="1"/>
    <col min="11274" max="11274" width="15.33203125" style="6" customWidth="1"/>
    <col min="11275" max="11275" width="8.5546875" style="6" customWidth="1"/>
    <col min="11276" max="11520" width="9.109375" style="6"/>
    <col min="11521" max="11521" width="10.5546875" style="6" customWidth="1"/>
    <col min="11522" max="11522" width="6.33203125" style="6" customWidth="1"/>
    <col min="11523" max="11523" width="22.88671875" style="6" customWidth="1"/>
    <col min="11524" max="11524" width="15.5546875" style="6" customWidth="1"/>
    <col min="11525" max="11525" width="8.44140625" style="6" bestFit="1" customWidth="1"/>
    <col min="11526" max="11526" width="16" style="6" customWidth="1"/>
    <col min="11527" max="11527" width="8.44140625" style="6" customWidth="1"/>
    <col min="11528" max="11528" width="14.6640625" style="6" customWidth="1"/>
    <col min="11529" max="11529" width="8.5546875" style="6" customWidth="1"/>
    <col min="11530" max="11530" width="15.33203125" style="6" customWidth="1"/>
    <col min="11531" max="11531" width="8.5546875" style="6" customWidth="1"/>
    <col min="11532" max="11776" width="9.109375" style="6"/>
    <col min="11777" max="11777" width="10.5546875" style="6" customWidth="1"/>
    <col min="11778" max="11778" width="6.33203125" style="6" customWidth="1"/>
    <col min="11779" max="11779" width="22.88671875" style="6" customWidth="1"/>
    <col min="11780" max="11780" width="15.5546875" style="6" customWidth="1"/>
    <col min="11781" max="11781" width="8.44140625" style="6" bestFit="1" customWidth="1"/>
    <col min="11782" max="11782" width="16" style="6" customWidth="1"/>
    <col min="11783" max="11783" width="8.44140625" style="6" customWidth="1"/>
    <col min="11784" max="11784" width="14.6640625" style="6" customWidth="1"/>
    <col min="11785" max="11785" width="8.5546875" style="6" customWidth="1"/>
    <col min="11786" max="11786" width="15.33203125" style="6" customWidth="1"/>
    <col min="11787" max="11787" width="8.5546875" style="6" customWidth="1"/>
    <col min="11788" max="12032" width="9.109375" style="6"/>
    <col min="12033" max="12033" width="10.5546875" style="6" customWidth="1"/>
    <col min="12034" max="12034" width="6.33203125" style="6" customWidth="1"/>
    <col min="12035" max="12035" width="22.88671875" style="6" customWidth="1"/>
    <col min="12036" max="12036" width="15.5546875" style="6" customWidth="1"/>
    <col min="12037" max="12037" width="8.44140625" style="6" bestFit="1" customWidth="1"/>
    <col min="12038" max="12038" width="16" style="6" customWidth="1"/>
    <col min="12039" max="12039" width="8.44140625" style="6" customWidth="1"/>
    <col min="12040" max="12040" width="14.6640625" style="6" customWidth="1"/>
    <col min="12041" max="12041" width="8.5546875" style="6" customWidth="1"/>
    <col min="12042" max="12042" width="15.33203125" style="6" customWidth="1"/>
    <col min="12043" max="12043" width="8.5546875" style="6" customWidth="1"/>
    <col min="12044" max="12288" width="9.109375" style="6"/>
    <col min="12289" max="12289" width="10.5546875" style="6" customWidth="1"/>
    <col min="12290" max="12290" width="6.33203125" style="6" customWidth="1"/>
    <col min="12291" max="12291" width="22.88671875" style="6" customWidth="1"/>
    <col min="12292" max="12292" width="15.5546875" style="6" customWidth="1"/>
    <col min="12293" max="12293" width="8.44140625" style="6" bestFit="1" customWidth="1"/>
    <col min="12294" max="12294" width="16" style="6" customWidth="1"/>
    <col min="12295" max="12295" width="8.44140625" style="6" customWidth="1"/>
    <col min="12296" max="12296" width="14.6640625" style="6" customWidth="1"/>
    <col min="12297" max="12297" width="8.5546875" style="6" customWidth="1"/>
    <col min="12298" max="12298" width="15.33203125" style="6" customWidth="1"/>
    <col min="12299" max="12299" width="8.5546875" style="6" customWidth="1"/>
    <col min="12300" max="12544" width="9.109375" style="6"/>
    <col min="12545" max="12545" width="10.5546875" style="6" customWidth="1"/>
    <col min="12546" max="12546" width="6.33203125" style="6" customWidth="1"/>
    <col min="12547" max="12547" width="22.88671875" style="6" customWidth="1"/>
    <col min="12548" max="12548" width="15.5546875" style="6" customWidth="1"/>
    <col min="12549" max="12549" width="8.44140625" style="6" bestFit="1" customWidth="1"/>
    <col min="12550" max="12550" width="16" style="6" customWidth="1"/>
    <col min="12551" max="12551" width="8.44140625" style="6" customWidth="1"/>
    <col min="12552" max="12552" width="14.6640625" style="6" customWidth="1"/>
    <col min="12553" max="12553" width="8.5546875" style="6" customWidth="1"/>
    <col min="12554" max="12554" width="15.33203125" style="6" customWidth="1"/>
    <col min="12555" max="12555" width="8.5546875" style="6" customWidth="1"/>
    <col min="12556" max="12800" width="9.109375" style="6"/>
    <col min="12801" max="12801" width="10.5546875" style="6" customWidth="1"/>
    <col min="12802" max="12802" width="6.33203125" style="6" customWidth="1"/>
    <col min="12803" max="12803" width="22.88671875" style="6" customWidth="1"/>
    <col min="12804" max="12804" width="15.5546875" style="6" customWidth="1"/>
    <col min="12805" max="12805" width="8.44140625" style="6" bestFit="1" customWidth="1"/>
    <col min="12806" max="12806" width="16" style="6" customWidth="1"/>
    <col min="12807" max="12807" width="8.44140625" style="6" customWidth="1"/>
    <col min="12808" max="12808" width="14.6640625" style="6" customWidth="1"/>
    <col min="12809" max="12809" width="8.5546875" style="6" customWidth="1"/>
    <col min="12810" max="12810" width="15.33203125" style="6" customWidth="1"/>
    <col min="12811" max="12811" width="8.5546875" style="6" customWidth="1"/>
    <col min="12812" max="13056" width="9.109375" style="6"/>
    <col min="13057" max="13057" width="10.5546875" style="6" customWidth="1"/>
    <col min="13058" max="13058" width="6.33203125" style="6" customWidth="1"/>
    <col min="13059" max="13059" width="22.88671875" style="6" customWidth="1"/>
    <col min="13060" max="13060" width="15.5546875" style="6" customWidth="1"/>
    <col min="13061" max="13061" width="8.44140625" style="6" bestFit="1" customWidth="1"/>
    <col min="13062" max="13062" width="16" style="6" customWidth="1"/>
    <col min="13063" max="13063" width="8.44140625" style="6" customWidth="1"/>
    <col min="13064" max="13064" width="14.6640625" style="6" customWidth="1"/>
    <col min="13065" max="13065" width="8.5546875" style="6" customWidth="1"/>
    <col min="13066" max="13066" width="15.33203125" style="6" customWidth="1"/>
    <col min="13067" max="13067" width="8.5546875" style="6" customWidth="1"/>
    <col min="13068" max="13312" width="9.109375" style="6"/>
    <col min="13313" max="13313" width="10.5546875" style="6" customWidth="1"/>
    <col min="13314" max="13314" width="6.33203125" style="6" customWidth="1"/>
    <col min="13315" max="13315" width="22.88671875" style="6" customWidth="1"/>
    <col min="13316" max="13316" width="15.5546875" style="6" customWidth="1"/>
    <col min="13317" max="13317" width="8.44140625" style="6" bestFit="1" customWidth="1"/>
    <col min="13318" max="13318" width="16" style="6" customWidth="1"/>
    <col min="13319" max="13319" width="8.44140625" style="6" customWidth="1"/>
    <col min="13320" max="13320" width="14.6640625" style="6" customWidth="1"/>
    <col min="13321" max="13321" width="8.5546875" style="6" customWidth="1"/>
    <col min="13322" max="13322" width="15.33203125" style="6" customWidth="1"/>
    <col min="13323" max="13323" width="8.5546875" style="6" customWidth="1"/>
    <col min="13324" max="13568" width="9.109375" style="6"/>
    <col min="13569" max="13569" width="10.5546875" style="6" customWidth="1"/>
    <col min="13570" max="13570" width="6.33203125" style="6" customWidth="1"/>
    <col min="13571" max="13571" width="22.88671875" style="6" customWidth="1"/>
    <col min="13572" max="13572" width="15.5546875" style="6" customWidth="1"/>
    <col min="13573" max="13573" width="8.44140625" style="6" bestFit="1" customWidth="1"/>
    <col min="13574" max="13574" width="16" style="6" customWidth="1"/>
    <col min="13575" max="13575" width="8.44140625" style="6" customWidth="1"/>
    <col min="13576" max="13576" width="14.6640625" style="6" customWidth="1"/>
    <col min="13577" max="13577" width="8.5546875" style="6" customWidth="1"/>
    <col min="13578" max="13578" width="15.33203125" style="6" customWidth="1"/>
    <col min="13579" max="13579" width="8.5546875" style="6" customWidth="1"/>
    <col min="13580" max="13824" width="9.109375" style="6"/>
    <col min="13825" max="13825" width="10.5546875" style="6" customWidth="1"/>
    <col min="13826" max="13826" width="6.33203125" style="6" customWidth="1"/>
    <col min="13827" max="13827" width="22.88671875" style="6" customWidth="1"/>
    <col min="13828" max="13828" width="15.5546875" style="6" customWidth="1"/>
    <col min="13829" max="13829" width="8.44140625" style="6" bestFit="1" customWidth="1"/>
    <col min="13830" max="13830" width="16" style="6" customWidth="1"/>
    <col min="13831" max="13831" width="8.44140625" style="6" customWidth="1"/>
    <col min="13832" max="13832" width="14.6640625" style="6" customWidth="1"/>
    <col min="13833" max="13833" width="8.5546875" style="6" customWidth="1"/>
    <col min="13834" max="13834" width="15.33203125" style="6" customWidth="1"/>
    <col min="13835" max="13835" width="8.5546875" style="6" customWidth="1"/>
    <col min="13836" max="14080" width="9.109375" style="6"/>
    <col min="14081" max="14081" width="10.5546875" style="6" customWidth="1"/>
    <col min="14082" max="14082" width="6.33203125" style="6" customWidth="1"/>
    <col min="14083" max="14083" width="22.88671875" style="6" customWidth="1"/>
    <col min="14084" max="14084" width="15.5546875" style="6" customWidth="1"/>
    <col min="14085" max="14085" width="8.44140625" style="6" bestFit="1" customWidth="1"/>
    <col min="14086" max="14086" width="16" style="6" customWidth="1"/>
    <col min="14087" max="14087" width="8.44140625" style="6" customWidth="1"/>
    <col min="14088" max="14088" width="14.6640625" style="6" customWidth="1"/>
    <col min="14089" max="14089" width="8.5546875" style="6" customWidth="1"/>
    <col min="14090" max="14090" width="15.33203125" style="6" customWidth="1"/>
    <col min="14091" max="14091" width="8.5546875" style="6" customWidth="1"/>
    <col min="14092" max="14336" width="9.109375" style="6"/>
    <col min="14337" max="14337" width="10.5546875" style="6" customWidth="1"/>
    <col min="14338" max="14338" width="6.33203125" style="6" customWidth="1"/>
    <col min="14339" max="14339" width="22.88671875" style="6" customWidth="1"/>
    <col min="14340" max="14340" width="15.5546875" style="6" customWidth="1"/>
    <col min="14341" max="14341" width="8.44140625" style="6" bestFit="1" customWidth="1"/>
    <col min="14342" max="14342" width="16" style="6" customWidth="1"/>
    <col min="14343" max="14343" width="8.44140625" style="6" customWidth="1"/>
    <col min="14344" max="14344" width="14.6640625" style="6" customWidth="1"/>
    <col min="14345" max="14345" width="8.5546875" style="6" customWidth="1"/>
    <col min="14346" max="14346" width="15.33203125" style="6" customWidth="1"/>
    <col min="14347" max="14347" width="8.5546875" style="6" customWidth="1"/>
    <col min="14348" max="14592" width="9.109375" style="6"/>
    <col min="14593" max="14593" width="10.5546875" style="6" customWidth="1"/>
    <col min="14594" max="14594" width="6.33203125" style="6" customWidth="1"/>
    <col min="14595" max="14595" width="22.88671875" style="6" customWidth="1"/>
    <col min="14596" max="14596" width="15.5546875" style="6" customWidth="1"/>
    <col min="14597" max="14597" width="8.44140625" style="6" bestFit="1" customWidth="1"/>
    <col min="14598" max="14598" width="16" style="6" customWidth="1"/>
    <col min="14599" max="14599" width="8.44140625" style="6" customWidth="1"/>
    <col min="14600" max="14600" width="14.6640625" style="6" customWidth="1"/>
    <col min="14601" max="14601" width="8.5546875" style="6" customWidth="1"/>
    <col min="14602" max="14602" width="15.33203125" style="6" customWidth="1"/>
    <col min="14603" max="14603" width="8.5546875" style="6" customWidth="1"/>
    <col min="14604" max="14848" width="9.109375" style="6"/>
    <col min="14849" max="14849" width="10.5546875" style="6" customWidth="1"/>
    <col min="14850" max="14850" width="6.33203125" style="6" customWidth="1"/>
    <col min="14851" max="14851" width="22.88671875" style="6" customWidth="1"/>
    <col min="14852" max="14852" width="15.5546875" style="6" customWidth="1"/>
    <col min="14853" max="14853" width="8.44140625" style="6" bestFit="1" customWidth="1"/>
    <col min="14854" max="14854" width="16" style="6" customWidth="1"/>
    <col min="14855" max="14855" width="8.44140625" style="6" customWidth="1"/>
    <col min="14856" max="14856" width="14.6640625" style="6" customWidth="1"/>
    <col min="14857" max="14857" width="8.5546875" style="6" customWidth="1"/>
    <col min="14858" max="14858" width="15.33203125" style="6" customWidth="1"/>
    <col min="14859" max="14859" width="8.5546875" style="6" customWidth="1"/>
    <col min="14860" max="15104" width="9.109375" style="6"/>
    <col min="15105" max="15105" width="10.5546875" style="6" customWidth="1"/>
    <col min="15106" max="15106" width="6.33203125" style="6" customWidth="1"/>
    <col min="15107" max="15107" width="22.88671875" style="6" customWidth="1"/>
    <col min="15108" max="15108" width="15.5546875" style="6" customWidth="1"/>
    <col min="15109" max="15109" width="8.44140625" style="6" bestFit="1" customWidth="1"/>
    <col min="15110" max="15110" width="16" style="6" customWidth="1"/>
    <col min="15111" max="15111" width="8.44140625" style="6" customWidth="1"/>
    <col min="15112" max="15112" width="14.6640625" style="6" customWidth="1"/>
    <col min="15113" max="15113" width="8.5546875" style="6" customWidth="1"/>
    <col min="15114" max="15114" width="15.33203125" style="6" customWidth="1"/>
    <col min="15115" max="15115" width="8.5546875" style="6" customWidth="1"/>
    <col min="15116" max="15360" width="9.109375" style="6"/>
    <col min="15361" max="15361" width="10.5546875" style="6" customWidth="1"/>
    <col min="15362" max="15362" width="6.33203125" style="6" customWidth="1"/>
    <col min="15363" max="15363" width="22.88671875" style="6" customWidth="1"/>
    <col min="15364" max="15364" width="15.5546875" style="6" customWidth="1"/>
    <col min="15365" max="15365" width="8.44140625" style="6" bestFit="1" customWidth="1"/>
    <col min="15366" max="15366" width="16" style="6" customWidth="1"/>
    <col min="15367" max="15367" width="8.44140625" style="6" customWidth="1"/>
    <col min="15368" max="15368" width="14.6640625" style="6" customWidth="1"/>
    <col min="15369" max="15369" width="8.5546875" style="6" customWidth="1"/>
    <col min="15370" max="15370" width="15.33203125" style="6" customWidth="1"/>
    <col min="15371" max="15371" width="8.5546875" style="6" customWidth="1"/>
    <col min="15372" max="15616" width="9.109375" style="6"/>
    <col min="15617" max="15617" width="10.5546875" style="6" customWidth="1"/>
    <col min="15618" max="15618" width="6.33203125" style="6" customWidth="1"/>
    <col min="15619" max="15619" width="22.88671875" style="6" customWidth="1"/>
    <col min="15620" max="15620" width="15.5546875" style="6" customWidth="1"/>
    <col min="15621" max="15621" width="8.44140625" style="6" bestFit="1" customWidth="1"/>
    <col min="15622" max="15622" width="16" style="6" customWidth="1"/>
    <col min="15623" max="15623" width="8.44140625" style="6" customWidth="1"/>
    <col min="15624" max="15624" width="14.6640625" style="6" customWidth="1"/>
    <col min="15625" max="15625" width="8.5546875" style="6" customWidth="1"/>
    <col min="15626" max="15626" width="15.33203125" style="6" customWidth="1"/>
    <col min="15627" max="15627" width="8.5546875" style="6" customWidth="1"/>
    <col min="15628" max="15872" width="9.109375" style="6"/>
    <col min="15873" max="15873" width="10.5546875" style="6" customWidth="1"/>
    <col min="15874" max="15874" width="6.33203125" style="6" customWidth="1"/>
    <col min="15875" max="15875" width="22.88671875" style="6" customWidth="1"/>
    <col min="15876" max="15876" width="15.5546875" style="6" customWidth="1"/>
    <col min="15877" max="15877" width="8.44140625" style="6" bestFit="1" customWidth="1"/>
    <col min="15878" max="15878" width="16" style="6" customWidth="1"/>
    <col min="15879" max="15879" width="8.44140625" style="6" customWidth="1"/>
    <col min="15880" max="15880" width="14.6640625" style="6" customWidth="1"/>
    <col min="15881" max="15881" width="8.5546875" style="6" customWidth="1"/>
    <col min="15882" max="15882" width="15.33203125" style="6" customWidth="1"/>
    <col min="15883" max="15883" width="8.5546875" style="6" customWidth="1"/>
    <col min="15884" max="16128" width="9.109375" style="6"/>
    <col min="16129" max="16129" width="10.5546875" style="6" customWidth="1"/>
    <col min="16130" max="16130" width="6.33203125" style="6" customWidth="1"/>
    <col min="16131" max="16131" width="22.88671875" style="6" customWidth="1"/>
    <col min="16132" max="16132" width="15.5546875" style="6" customWidth="1"/>
    <col min="16133" max="16133" width="8.44140625" style="6" bestFit="1" customWidth="1"/>
    <col min="16134" max="16134" width="16" style="6" customWidth="1"/>
    <col min="16135" max="16135" width="8.44140625" style="6" customWidth="1"/>
    <col min="16136" max="16136" width="14.6640625" style="6" customWidth="1"/>
    <col min="16137" max="16137" width="8.5546875" style="6" customWidth="1"/>
    <col min="16138" max="16138" width="15.33203125" style="6" customWidth="1"/>
    <col min="16139" max="16139" width="8.5546875" style="6" customWidth="1"/>
    <col min="16140" max="16384" width="9.109375" style="6"/>
  </cols>
  <sheetData>
    <row r="1" spans="1:20" s="7" customFormat="1" ht="16.5" customHeight="1">
      <c r="A1" s="6"/>
      <c r="B1" s="3"/>
      <c r="C1" s="3"/>
      <c r="D1" s="4"/>
      <c r="E1" s="3"/>
      <c r="F1" s="5"/>
      <c r="G1" s="3"/>
      <c r="H1" s="5"/>
      <c r="I1" s="3"/>
      <c r="J1" s="694" t="s">
        <v>319</v>
      </c>
      <c r="K1" s="694"/>
      <c r="L1" s="694"/>
      <c r="M1" s="694"/>
    </row>
    <row r="2" spans="1:20" s="7" customFormat="1" ht="16.5" customHeight="1">
      <c r="A2" s="6"/>
      <c r="B2" s="700" t="s">
        <v>336</v>
      </c>
      <c r="C2" s="700"/>
      <c r="D2" s="700"/>
      <c r="E2" s="700"/>
      <c r="F2" s="700"/>
      <c r="G2" s="700"/>
      <c r="H2" s="700"/>
      <c r="I2" s="700"/>
      <c r="J2" s="700"/>
      <c r="K2" s="700"/>
      <c r="L2" s="9"/>
      <c r="M2" s="10"/>
    </row>
    <row r="3" spans="1:20" s="7" customFormat="1" ht="16.5" customHeight="1">
      <c r="A3" s="131"/>
      <c r="B3" s="700" t="s">
        <v>337</v>
      </c>
      <c r="C3" s="700"/>
      <c r="D3" s="700"/>
      <c r="E3" s="700"/>
      <c r="F3" s="700"/>
      <c r="G3" s="700"/>
      <c r="H3" s="700"/>
      <c r="I3" s="700"/>
      <c r="J3" s="700"/>
      <c r="K3" s="700"/>
      <c r="L3" s="9"/>
      <c r="M3" s="10"/>
    </row>
    <row r="4" spans="1:20" s="7" customFormat="1" ht="16.5" customHeight="1" thickBot="1">
      <c r="A4" s="6"/>
      <c r="B4" s="11"/>
      <c r="C4" s="12"/>
      <c r="D4" s="97"/>
      <c r="E4" s="97"/>
      <c r="F4" s="97"/>
      <c r="G4" s="97"/>
      <c r="H4" s="97"/>
      <c r="I4" s="97"/>
      <c r="J4" s="97"/>
      <c r="K4" s="12"/>
      <c r="L4" s="12"/>
      <c r="M4" s="10"/>
    </row>
    <row r="5" spans="1:20" ht="25.5" customHeight="1">
      <c r="A5" s="836" t="s">
        <v>324</v>
      </c>
      <c r="B5" s="838" t="s">
        <v>199</v>
      </c>
      <c r="C5" s="840" t="s">
        <v>325</v>
      </c>
      <c r="D5" s="842" t="s">
        <v>184</v>
      </c>
      <c r="E5" s="843"/>
      <c r="F5" s="843" t="s">
        <v>185</v>
      </c>
      <c r="G5" s="843"/>
      <c r="H5" s="843" t="s">
        <v>186</v>
      </c>
      <c r="I5" s="844"/>
      <c r="J5" s="845" t="s">
        <v>269</v>
      </c>
      <c r="K5" s="846"/>
    </row>
    <row r="6" spans="1:20" ht="30.75" customHeight="1" thickBot="1">
      <c r="A6" s="837"/>
      <c r="B6" s="839"/>
      <c r="C6" s="841"/>
      <c r="D6" s="138" t="s">
        <v>282</v>
      </c>
      <c r="E6" s="139" t="s">
        <v>283</v>
      </c>
      <c r="F6" s="140" t="s">
        <v>282</v>
      </c>
      <c r="G6" s="139" t="s">
        <v>283</v>
      </c>
      <c r="H6" s="140" t="s">
        <v>282</v>
      </c>
      <c r="I6" s="141" t="s">
        <v>283</v>
      </c>
      <c r="J6" s="142" t="s">
        <v>282</v>
      </c>
      <c r="K6" s="143" t="s">
        <v>283</v>
      </c>
    </row>
    <row r="7" spans="1:20" ht="32.25" customHeight="1">
      <c r="A7" s="828" t="s">
        <v>328</v>
      </c>
      <c r="B7" s="144">
        <v>1</v>
      </c>
      <c r="C7" s="145" t="s">
        <v>329</v>
      </c>
      <c r="D7" s="146">
        <f>'Anexa 6'!K85</f>
        <v>259287090.24999997</v>
      </c>
      <c r="E7" s="147">
        <f>'Anexa 6'!J85</f>
        <v>941</v>
      </c>
      <c r="F7" s="148">
        <f>'Anexa 6'!K86</f>
        <v>313130007.97000003</v>
      </c>
      <c r="G7" s="147">
        <f>'Anexa 6'!J86</f>
        <v>273</v>
      </c>
      <c r="H7" s="148">
        <f>'Anexa 6'!K87</f>
        <v>51872569.079999983</v>
      </c>
      <c r="I7" s="149">
        <f>'Anexa 6'!J87</f>
        <v>520</v>
      </c>
      <c r="J7" s="146">
        <f t="shared" ref="J7:K16" si="0">D7+F7+H7</f>
        <v>624289667.29999995</v>
      </c>
      <c r="K7" s="149">
        <f t="shared" si="0"/>
        <v>1734</v>
      </c>
    </row>
    <row r="8" spans="1:20" ht="32.25" customHeight="1">
      <c r="A8" s="829"/>
      <c r="B8" s="150"/>
      <c r="C8" s="151"/>
      <c r="D8" s="152"/>
      <c r="E8" s="153"/>
      <c r="F8" s="154"/>
      <c r="G8" s="153"/>
      <c r="H8" s="154"/>
      <c r="I8" s="155"/>
      <c r="J8" s="152"/>
      <c r="K8" s="155"/>
    </row>
    <row r="9" spans="1:20" ht="40.5" customHeight="1">
      <c r="A9" s="829"/>
      <c r="B9" s="156">
        <v>2</v>
      </c>
      <c r="C9" s="157" t="s">
        <v>338</v>
      </c>
      <c r="D9" s="158">
        <f>'Anexa 7'!K134</f>
        <v>244082517.19</v>
      </c>
      <c r="E9" s="159">
        <f>'Anexa 7'!J134</f>
        <v>4542</v>
      </c>
      <c r="F9" s="160">
        <f>'Anexa 7'!K135</f>
        <v>373130706.05999982</v>
      </c>
      <c r="G9" s="159">
        <f>'Anexa 7'!J135</f>
        <v>946</v>
      </c>
      <c r="H9" s="160">
        <f>'Anexa 7'!K136</f>
        <v>30326203.960000001</v>
      </c>
      <c r="I9" s="161">
        <f>'Anexa 7'!J136</f>
        <v>259</v>
      </c>
      <c r="J9" s="158">
        <f t="shared" si="0"/>
        <v>647539427.2099998</v>
      </c>
      <c r="K9" s="161">
        <f t="shared" si="0"/>
        <v>5747</v>
      </c>
    </row>
    <row r="10" spans="1:20" ht="76.5" customHeight="1" thickBot="1">
      <c r="A10" s="830"/>
      <c r="B10" s="162">
        <v>3</v>
      </c>
      <c r="C10" s="163" t="s">
        <v>332</v>
      </c>
      <c r="D10" s="164" t="e">
        <f>#REF!</f>
        <v>#REF!</v>
      </c>
      <c r="E10" s="165" t="e">
        <f>#REF!</f>
        <v>#REF!</v>
      </c>
      <c r="F10" s="166" t="e">
        <f>#REF!</f>
        <v>#REF!</v>
      </c>
      <c r="G10" s="165" t="e">
        <f>#REF!</f>
        <v>#REF!</v>
      </c>
      <c r="H10" s="166" t="e">
        <f>#REF!</f>
        <v>#REF!</v>
      </c>
      <c r="I10" s="167" t="e">
        <f>#REF!</f>
        <v>#REF!</v>
      </c>
      <c r="J10" s="164" t="e">
        <f>D10+F10+H10</f>
        <v>#REF!</v>
      </c>
      <c r="K10" s="167" t="e">
        <f>E10+G10+I10</f>
        <v>#REF!</v>
      </c>
    </row>
    <row r="11" spans="1:20" ht="78.75" customHeight="1">
      <c r="A11" s="831" t="s">
        <v>333</v>
      </c>
      <c r="B11" s="168">
        <v>4</v>
      </c>
      <c r="C11" s="169" t="s">
        <v>339</v>
      </c>
      <c r="D11" s="170" t="e">
        <f>#REF!</f>
        <v>#REF!</v>
      </c>
      <c r="E11" s="171" t="e">
        <f>#REF!</f>
        <v>#REF!</v>
      </c>
      <c r="F11" s="172" t="e">
        <f>#REF!</f>
        <v>#REF!</v>
      </c>
      <c r="G11" s="171" t="e">
        <f>#REF!</f>
        <v>#REF!</v>
      </c>
      <c r="H11" s="172" t="e">
        <f>#REF!</f>
        <v>#REF!</v>
      </c>
      <c r="I11" s="173" t="e">
        <f>#REF!</f>
        <v>#REF!</v>
      </c>
      <c r="J11" s="170" t="e">
        <f t="shared" si="0"/>
        <v>#REF!</v>
      </c>
      <c r="K11" s="173" t="e">
        <f t="shared" si="0"/>
        <v>#REF!</v>
      </c>
      <c r="L11" s="174"/>
      <c r="M11" s="174"/>
      <c r="N11" s="174"/>
      <c r="O11" s="174"/>
      <c r="P11" s="174"/>
      <c r="Q11" s="174"/>
      <c r="R11" s="174"/>
      <c r="S11" s="174"/>
      <c r="T11" s="174"/>
    </row>
    <row r="12" spans="1:20" ht="24.6" thickBot="1">
      <c r="A12" s="832"/>
      <c r="B12" s="175">
        <v>5</v>
      </c>
      <c r="C12" s="176" t="s">
        <v>340</v>
      </c>
      <c r="D12" s="177">
        <f>'Anexa 8'!K132</f>
        <v>83256117.700000003</v>
      </c>
      <c r="E12" s="178">
        <f>'Anexa 8'!J132</f>
        <v>980</v>
      </c>
      <c r="F12" s="179">
        <f>'Anexa 8'!K133</f>
        <v>297844976.65000004</v>
      </c>
      <c r="G12" s="178">
        <f>'Anexa 8'!J133</f>
        <v>1509</v>
      </c>
      <c r="H12" s="179">
        <f>'Anexa 8'!K134</f>
        <v>23608556.600000009</v>
      </c>
      <c r="I12" s="180">
        <f>'Anexa 8'!J134</f>
        <v>178</v>
      </c>
      <c r="J12" s="177">
        <f>D12+F12+H12</f>
        <v>404709650.95000005</v>
      </c>
      <c r="K12" s="180">
        <f>E12+G12+I12</f>
        <v>2667</v>
      </c>
      <c r="L12" s="174"/>
      <c r="M12" s="174"/>
      <c r="N12" s="174"/>
      <c r="O12" s="174"/>
      <c r="P12" s="174"/>
      <c r="Q12" s="174"/>
      <c r="R12" s="174"/>
      <c r="S12" s="174"/>
      <c r="T12" s="174"/>
    </row>
    <row r="13" spans="1:20" ht="36.6" thickBot="1">
      <c r="A13" s="181" t="s">
        <v>334</v>
      </c>
      <c r="B13" s="182">
        <v>6</v>
      </c>
      <c r="C13" s="183" t="s">
        <v>335</v>
      </c>
      <c r="D13" s="184">
        <f>'Anexa 9'!K118</f>
        <v>138007223.70000002</v>
      </c>
      <c r="E13" s="185">
        <f>'Anexa 9'!J118</f>
        <v>204</v>
      </c>
      <c r="F13" s="186">
        <f>'Anexa 9'!K119</f>
        <v>240095126.93999997</v>
      </c>
      <c r="G13" s="185">
        <f>'Anexa 9'!J119</f>
        <v>428</v>
      </c>
      <c r="H13" s="186">
        <f>'Anexa 9'!K120</f>
        <v>1211821800.6200004</v>
      </c>
      <c r="I13" s="187">
        <f>'Anexa 9'!J120</f>
        <v>626</v>
      </c>
      <c r="J13" s="184">
        <f t="shared" si="0"/>
        <v>1589924151.2600002</v>
      </c>
      <c r="K13" s="187">
        <f t="shared" si="0"/>
        <v>1258</v>
      </c>
    </row>
    <row r="14" spans="1:20" ht="33.75" customHeight="1" thickBot="1">
      <c r="A14" s="833" t="s">
        <v>341</v>
      </c>
      <c r="B14" s="834"/>
      <c r="C14" s="835"/>
      <c r="D14" s="188" t="e">
        <f t="shared" ref="D14:I14" si="1">SUM(D7:D13)</f>
        <v>#REF!</v>
      </c>
      <c r="E14" s="189" t="e">
        <f t="shared" si="1"/>
        <v>#REF!</v>
      </c>
      <c r="F14" s="190" t="e">
        <f t="shared" si="1"/>
        <v>#REF!</v>
      </c>
      <c r="G14" s="189" t="e">
        <f t="shared" si="1"/>
        <v>#REF!</v>
      </c>
      <c r="H14" s="190" t="e">
        <f t="shared" si="1"/>
        <v>#REF!</v>
      </c>
      <c r="I14" s="191" t="e">
        <f t="shared" si="1"/>
        <v>#REF!</v>
      </c>
      <c r="J14" s="192" t="e">
        <f t="shared" si="0"/>
        <v>#REF!</v>
      </c>
      <c r="K14" s="193" t="e">
        <f t="shared" si="0"/>
        <v>#REF!</v>
      </c>
    </row>
    <row r="15" spans="1:20" s="194" customFormat="1" ht="33.75" customHeight="1">
      <c r="C15" s="133"/>
      <c r="D15" s="195"/>
      <c r="E15" s="196"/>
      <c r="F15" s="195"/>
      <c r="G15" s="196"/>
      <c r="H15" s="195"/>
      <c r="I15" s="196"/>
      <c r="J15" s="195"/>
      <c r="K15" s="133"/>
    </row>
    <row r="16" spans="1:20" ht="22.5" customHeight="1">
      <c r="C16" s="197" t="s">
        <v>342</v>
      </c>
      <c r="D16" s="198" t="e">
        <f>D14/J14</f>
        <v>#REF!</v>
      </c>
      <c r="E16" s="198" t="e">
        <f>E14/K14</f>
        <v>#REF!</v>
      </c>
      <c r="F16" s="198" t="e">
        <f>F14/J14</f>
        <v>#REF!</v>
      </c>
      <c r="G16" s="198" t="e">
        <f>G14/K14</f>
        <v>#REF!</v>
      </c>
      <c r="H16" s="198" t="e">
        <f>H14/J14</f>
        <v>#REF!</v>
      </c>
      <c r="I16" s="198" t="e">
        <f>I14/K14</f>
        <v>#REF!</v>
      </c>
      <c r="J16" s="198" t="e">
        <f t="shared" si="0"/>
        <v>#REF!</v>
      </c>
      <c r="K16" s="198" t="e">
        <f t="shared" si="0"/>
        <v>#REF!</v>
      </c>
    </row>
    <row r="17" spans="1:11" ht="40.5" customHeight="1">
      <c r="C17" s="197"/>
      <c r="D17" s="198" t="s">
        <v>343</v>
      </c>
      <c r="E17" s="198" t="s">
        <v>344</v>
      </c>
      <c r="F17" s="198" t="s">
        <v>345</v>
      </c>
      <c r="G17" s="198" t="s">
        <v>346</v>
      </c>
      <c r="H17" s="198" t="s">
        <v>347</v>
      </c>
      <c r="I17" s="198" t="s">
        <v>348</v>
      </c>
      <c r="J17" s="198"/>
      <c r="K17" s="198"/>
    </row>
    <row r="21" spans="1:11">
      <c r="A21" s="128"/>
    </row>
    <row r="22" spans="1:11">
      <c r="A22" s="128"/>
    </row>
    <row r="23" spans="1:11">
      <c r="A23" s="128"/>
    </row>
    <row r="24" spans="1:11">
      <c r="A24" s="128"/>
    </row>
    <row r="25" spans="1:11">
      <c r="A25" s="128"/>
    </row>
    <row r="26" spans="1:11">
      <c r="A26" s="128"/>
    </row>
    <row r="27" spans="1:11">
      <c r="A27" s="128"/>
    </row>
    <row r="28" spans="1:11">
      <c r="A28" s="128"/>
    </row>
    <row r="29" spans="1:11">
      <c r="A29" s="128"/>
    </row>
  </sheetData>
  <mergeCells count="14">
    <mergeCell ref="A7:A10"/>
    <mergeCell ref="A11:A12"/>
    <mergeCell ref="A14:C14"/>
    <mergeCell ref="J1:K1"/>
    <mergeCell ref="L1:M1"/>
    <mergeCell ref="B2:K2"/>
    <mergeCell ref="B3:K3"/>
    <mergeCell ref="A5:A6"/>
    <mergeCell ref="B5:B6"/>
    <mergeCell ref="C5:C6"/>
    <mergeCell ref="D5:E5"/>
    <mergeCell ref="F5:G5"/>
    <mergeCell ref="H5:I5"/>
    <mergeCell ref="J5:K5"/>
  </mergeCells>
  <pageMargins left="0.39370078740157483" right="0.39370078740157483" top="0.39370078740157483" bottom="0.39370078740157483" header="0.31496062992125984" footer="0.31496062992125984"/>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sheetPr>
    <tabColor theme="3" tint="-0.249977111117893"/>
    <pageSetUpPr fitToPage="1"/>
  </sheetPr>
  <dimension ref="A1:AD183"/>
  <sheetViews>
    <sheetView zoomScale="85" zoomScaleNormal="85" workbookViewId="0">
      <selection activeCell="M30" sqref="M30"/>
    </sheetView>
  </sheetViews>
  <sheetFormatPr defaultRowHeight="13.8"/>
  <cols>
    <col min="1" max="1" width="5.6640625" style="257" customWidth="1"/>
    <col min="2" max="2" width="5.33203125" style="257" customWidth="1"/>
    <col min="3" max="3" width="4.88671875" style="257" customWidth="1"/>
    <col min="4" max="4" width="13.5546875" style="258" bestFit="1" customWidth="1"/>
    <col min="5" max="5" width="7" style="259" bestFit="1" customWidth="1"/>
    <col min="6" max="6" width="12.44140625" style="260" bestFit="1" customWidth="1"/>
    <col min="7" max="7" width="7" style="261" bestFit="1" customWidth="1"/>
    <col min="8" max="8" width="13.5546875" style="258" bestFit="1" customWidth="1"/>
    <col min="9" max="9" width="7" style="261" bestFit="1" customWidth="1"/>
    <col min="10" max="10" width="12.44140625" style="258" bestFit="1" customWidth="1"/>
    <col min="11" max="11" width="6" style="261" bestFit="1" customWidth="1"/>
    <col min="12" max="12" width="12.44140625" style="258" bestFit="1" customWidth="1"/>
    <col min="13" max="13" width="6" style="261" bestFit="1" customWidth="1"/>
    <col min="14" max="14" width="12.44140625" style="258" bestFit="1" customWidth="1"/>
    <col min="15" max="15" width="6.5546875" style="261" bestFit="1" customWidth="1"/>
    <col min="16" max="16" width="13.5546875" style="260" bestFit="1" customWidth="1"/>
    <col min="17" max="17" width="7" style="261" bestFit="1" customWidth="1"/>
    <col min="18" max="18" width="12.44140625" style="258" bestFit="1" customWidth="1"/>
    <col min="19" max="19" width="7" style="259" bestFit="1" customWidth="1"/>
    <col min="20" max="20" width="13.5546875" style="262" bestFit="1" customWidth="1"/>
    <col min="21" max="21" width="8" style="263" customWidth="1"/>
    <col min="22" max="256" width="9.109375" style="213"/>
    <col min="257" max="257" width="5.6640625" style="213" customWidth="1"/>
    <col min="258" max="258" width="5.33203125" style="213" customWidth="1"/>
    <col min="259" max="259" width="4.88671875" style="213" customWidth="1"/>
    <col min="260" max="260" width="13.5546875" style="213" bestFit="1" customWidth="1"/>
    <col min="261" max="261" width="7" style="213" bestFit="1" customWidth="1"/>
    <col min="262" max="262" width="12.44140625" style="213" bestFit="1" customWidth="1"/>
    <col min="263" max="263" width="7" style="213" bestFit="1" customWidth="1"/>
    <col min="264" max="264" width="13.5546875" style="213" bestFit="1" customWidth="1"/>
    <col min="265" max="265" width="7" style="213" bestFit="1" customWidth="1"/>
    <col min="266" max="266" width="12.44140625" style="213" bestFit="1" customWidth="1"/>
    <col min="267" max="267" width="6" style="213" bestFit="1" customWidth="1"/>
    <col min="268" max="268" width="12.44140625" style="213" bestFit="1" customWidth="1"/>
    <col min="269" max="269" width="6" style="213" bestFit="1" customWidth="1"/>
    <col min="270" max="270" width="12.44140625" style="213" bestFit="1" customWidth="1"/>
    <col min="271" max="271" width="6.5546875" style="213" bestFit="1" customWidth="1"/>
    <col min="272" max="272" width="13.5546875" style="213" bestFit="1" customWidth="1"/>
    <col min="273" max="273" width="7" style="213" bestFit="1" customWidth="1"/>
    <col min="274" max="274" width="12.44140625" style="213" bestFit="1" customWidth="1"/>
    <col min="275" max="275" width="7" style="213" bestFit="1" customWidth="1"/>
    <col min="276" max="276" width="13.5546875" style="213" bestFit="1" customWidth="1"/>
    <col min="277" max="277" width="8" style="213" customWidth="1"/>
    <col min="278" max="512" width="9.109375" style="213"/>
    <col min="513" max="513" width="5.6640625" style="213" customWidth="1"/>
    <col min="514" max="514" width="5.33203125" style="213" customWidth="1"/>
    <col min="515" max="515" width="4.88671875" style="213" customWidth="1"/>
    <col min="516" max="516" width="13.5546875" style="213" bestFit="1" customWidth="1"/>
    <col min="517" max="517" width="7" style="213" bestFit="1" customWidth="1"/>
    <col min="518" max="518" width="12.44140625" style="213" bestFit="1" customWidth="1"/>
    <col min="519" max="519" width="7" style="213" bestFit="1" customWidth="1"/>
    <col min="520" max="520" width="13.5546875" style="213" bestFit="1" customWidth="1"/>
    <col min="521" max="521" width="7" style="213" bestFit="1" customWidth="1"/>
    <col min="522" max="522" width="12.44140625" style="213" bestFit="1" customWidth="1"/>
    <col min="523" max="523" width="6" style="213" bestFit="1" customWidth="1"/>
    <col min="524" max="524" width="12.44140625" style="213" bestFit="1" customWidth="1"/>
    <col min="525" max="525" width="6" style="213" bestFit="1" customWidth="1"/>
    <col min="526" max="526" width="12.44140625" style="213" bestFit="1" customWidth="1"/>
    <col min="527" max="527" width="6.5546875" style="213" bestFit="1" customWidth="1"/>
    <col min="528" max="528" width="13.5546875" style="213" bestFit="1" customWidth="1"/>
    <col min="529" max="529" width="7" style="213" bestFit="1" customWidth="1"/>
    <col min="530" max="530" width="12.44140625" style="213" bestFit="1" customWidth="1"/>
    <col min="531" max="531" width="7" style="213" bestFit="1" customWidth="1"/>
    <col min="532" max="532" width="13.5546875" style="213" bestFit="1" customWidth="1"/>
    <col min="533" max="533" width="8" style="213" customWidth="1"/>
    <col min="534" max="768" width="9.109375" style="213"/>
    <col min="769" max="769" width="5.6640625" style="213" customWidth="1"/>
    <col min="770" max="770" width="5.33203125" style="213" customWidth="1"/>
    <col min="771" max="771" width="4.88671875" style="213" customWidth="1"/>
    <col min="772" max="772" width="13.5546875" style="213" bestFit="1" customWidth="1"/>
    <col min="773" max="773" width="7" style="213" bestFit="1" customWidth="1"/>
    <col min="774" max="774" width="12.44140625" style="213" bestFit="1" customWidth="1"/>
    <col min="775" max="775" width="7" style="213" bestFit="1" customWidth="1"/>
    <col min="776" max="776" width="13.5546875" style="213" bestFit="1" customWidth="1"/>
    <col min="777" max="777" width="7" style="213" bestFit="1" customWidth="1"/>
    <col min="778" max="778" width="12.44140625" style="213" bestFit="1" customWidth="1"/>
    <col min="779" max="779" width="6" style="213" bestFit="1" customWidth="1"/>
    <col min="780" max="780" width="12.44140625" style="213" bestFit="1" customWidth="1"/>
    <col min="781" max="781" width="6" style="213" bestFit="1" customWidth="1"/>
    <col min="782" max="782" width="12.44140625" style="213" bestFit="1" customWidth="1"/>
    <col min="783" max="783" width="6.5546875" style="213" bestFit="1" customWidth="1"/>
    <col min="784" max="784" width="13.5546875" style="213" bestFit="1" customWidth="1"/>
    <col min="785" max="785" width="7" style="213" bestFit="1" customWidth="1"/>
    <col min="786" max="786" width="12.44140625" style="213" bestFit="1" customWidth="1"/>
    <col min="787" max="787" width="7" style="213" bestFit="1" customWidth="1"/>
    <col min="788" max="788" width="13.5546875" style="213" bestFit="1" customWidth="1"/>
    <col min="789" max="789" width="8" style="213" customWidth="1"/>
    <col min="790" max="1024" width="9.109375" style="213"/>
    <col min="1025" max="1025" width="5.6640625" style="213" customWidth="1"/>
    <col min="1026" max="1026" width="5.33203125" style="213" customWidth="1"/>
    <col min="1027" max="1027" width="4.88671875" style="213" customWidth="1"/>
    <col min="1028" max="1028" width="13.5546875" style="213" bestFit="1" customWidth="1"/>
    <col min="1029" max="1029" width="7" style="213" bestFit="1" customWidth="1"/>
    <col min="1030" max="1030" width="12.44140625" style="213" bestFit="1" customWidth="1"/>
    <col min="1031" max="1031" width="7" style="213" bestFit="1" customWidth="1"/>
    <col min="1032" max="1032" width="13.5546875" style="213" bestFit="1" customWidth="1"/>
    <col min="1033" max="1033" width="7" style="213" bestFit="1" customWidth="1"/>
    <col min="1034" max="1034" width="12.44140625" style="213" bestFit="1" customWidth="1"/>
    <col min="1035" max="1035" width="6" style="213" bestFit="1" customWidth="1"/>
    <col min="1036" max="1036" width="12.44140625" style="213" bestFit="1" customWidth="1"/>
    <col min="1037" max="1037" width="6" style="213" bestFit="1" customWidth="1"/>
    <col min="1038" max="1038" width="12.44140625" style="213" bestFit="1" customWidth="1"/>
    <col min="1039" max="1039" width="6.5546875" style="213" bestFit="1" customWidth="1"/>
    <col min="1040" max="1040" width="13.5546875" style="213" bestFit="1" customWidth="1"/>
    <col min="1041" max="1041" width="7" style="213" bestFit="1" customWidth="1"/>
    <col min="1042" max="1042" width="12.44140625" style="213" bestFit="1" customWidth="1"/>
    <col min="1043" max="1043" width="7" style="213" bestFit="1" customWidth="1"/>
    <col min="1044" max="1044" width="13.5546875" style="213" bestFit="1" customWidth="1"/>
    <col min="1045" max="1045" width="8" style="213" customWidth="1"/>
    <col min="1046" max="1280" width="9.109375" style="213"/>
    <col min="1281" max="1281" width="5.6640625" style="213" customWidth="1"/>
    <col min="1282" max="1282" width="5.33203125" style="213" customWidth="1"/>
    <col min="1283" max="1283" width="4.88671875" style="213" customWidth="1"/>
    <col min="1284" max="1284" width="13.5546875" style="213" bestFit="1" customWidth="1"/>
    <col min="1285" max="1285" width="7" style="213" bestFit="1" customWidth="1"/>
    <col min="1286" max="1286" width="12.44140625" style="213" bestFit="1" customWidth="1"/>
    <col min="1287" max="1287" width="7" style="213" bestFit="1" customWidth="1"/>
    <col min="1288" max="1288" width="13.5546875" style="213" bestFit="1" customWidth="1"/>
    <col min="1289" max="1289" width="7" style="213" bestFit="1" customWidth="1"/>
    <col min="1290" max="1290" width="12.44140625" style="213" bestFit="1" customWidth="1"/>
    <col min="1291" max="1291" width="6" style="213" bestFit="1" customWidth="1"/>
    <col min="1292" max="1292" width="12.44140625" style="213" bestFit="1" customWidth="1"/>
    <col min="1293" max="1293" width="6" style="213" bestFit="1" customWidth="1"/>
    <col min="1294" max="1294" width="12.44140625" style="213" bestFit="1" customWidth="1"/>
    <col min="1295" max="1295" width="6.5546875" style="213" bestFit="1" customWidth="1"/>
    <col min="1296" max="1296" width="13.5546875" style="213" bestFit="1" customWidth="1"/>
    <col min="1297" max="1297" width="7" style="213" bestFit="1" customWidth="1"/>
    <col min="1298" max="1298" width="12.44140625" style="213" bestFit="1" customWidth="1"/>
    <col min="1299" max="1299" width="7" style="213" bestFit="1" customWidth="1"/>
    <col min="1300" max="1300" width="13.5546875" style="213" bestFit="1" customWidth="1"/>
    <col min="1301" max="1301" width="8" style="213" customWidth="1"/>
    <col min="1302" max="1536" width="9.109375" style="213"/>
    <col min="1537" max="1537" width="5.6640625" style="213" customWidth="1"/>
    <col min="1538" max="1538" width="5.33203125" style="213" customWidth="1"/>
    <col min="1539" max="1539" width="4.88671875" style="213" customWidth="1"/>
    <col min="1540" max="1540" width="13.5546875" style="213" bestFit="1" customWidth="1"/>
    <col min="1541" max="1541" width="7" style="213" bestFit="1" customWidth="1"/>
    <col min="1542" max="1542" width="12.44140625" style="213" bestFit="1" customWidth="1"/>
    <col min="1543" max="1543" width="7" style="213" bestFit="1" customWidth="1"/>
    <col min="1544" max="1544" width="13.5546875" style="213" bestFit="1" customWidth="1"/>
    <col min="1545" max="1545" width="7" style="213" bestFit="1" customWidth="1"/>
    <col min="1546" max="1546" width="12.44140625" style="213" bestFit="1" customWidth="1"/>
    <col min="1547" max="1547" width="6" style="213" bestFit="1" customWidth="1"/>
    <col min="1548" max="1548" width="12.44140625" style="213" bestFit="1" customWidth="1"/>
    <col min="1549" max="1549" width="6" style="213" bestFit="1" customWidth="1"/>
    <col min="1550" max="1550" width="12.44140625" style="213" bestFit="1" customWidth="1"/>
    <col min="1551" max="1551" width="6.5546875" style="213" bestFit="1" customWidth="1"/>
    <col min="1552" max="1552" width="13.5546875" style="213" bestFit="1" customWidth="1"/>
    <col min="1553" max="1553" width="7" style="213" bestFit="1" customWidth="1"/>
    <col min="1554" max="1554" width="12.44140625" style="213" bestFit="1" customWidth="1"/>
    <col min="1555" max="1555" width="7" style="213" bestFit="1" customWidth="1"/>
    <col min="1556" max="1556" width="13.5546875" style="213" bestFit="1" customWidth="1"/>
    <col min="1557" max="1557" width="8" style="213" customWidth="1"/>
    <col min="1558" max="1792" width="9.109375" style="213"/>
    <col min="1793" max="1793" width="5.6640625" style="213" customWidth="1"/>
    <col min="1794" max="1794" width="5.33203125" style="213" customWidth="1"/>
    <col min="1795" max="1795" width="4.88671875" style="213" customWidth="1"/>
    <col min="1796" max="1796" width="13.5546875" style="213" bestFit="1" customWidth="1"/>
    <col min="1797" max="1797" width="7" style="213" bestFit="1" customWidth="1"/>
    <col min="1798" max="1798" width="12.44140625" style="213" bestFit="1" customWidth="1"/>
    <col min="1799" max="1799" width="7" style="213" bestFit="1" customWidth="1"/>
    <col min="1800" max="1800" width="13.5546875" style="213" bestFit="1" customWidth="1"/>
    <col min="1801" max="1801" width="7" style="213" bestFit="1" customWidth="1"/>
    <col min="1802" max="1802" width="12.44140625" style="213" bestFit="1" customWidth="1"/>
    <col min="1803" max="1803" width="6" style="213" bestFit="1" customWidth="1"/>
    <col min="1804" max="1804" width="12.44140625" style="213" bestFit="1" customWidth="1"/>
    <col min="1805" max="1805" width="6" style="213" bestFit="1" customWidth="1"/>
    <col min="1806" max="1806" width="12.44140625" style="213" bestFit="1" customWidth="1"/>
    <col min="1807" max="1807" width="6.5546875" style="213" bestFit="1" customWidth="1"/>
    <col min="1808" max="1808" width="13.5546875" style="213" bestFit="1" customWidth="1"/>
    <col min="1809" max="1809" width="7" style="213" bestFit="1" customWidth="1"/>
    <col min="1810" max="1810" width="12.44140625" style="213" bestFit="1" customWidth="1"/>
    <col min="1811" max="1811" width="7" style="213" bestFit="1" customWidth="1"/>
    <col min="1812" max="1812" width="13.5546875" style="213" bestFit="1" customWidth="1"/>
    <col min="1813" max="1813" width="8" style="213" customWidth="1"/>
    <col min="1814" max="2048" width="9.109375" style="213"/>
    <col min="2049" max="2049" width="5.6640625" style="213" customWidth="1"/>
    <col min="2050" max="2050" width="5.33203125" style="213" customWidth="1"/>
    <col min="2051" max="2051" width="4.88671875" style="213" customWidth="1"/>
    <col min="2052" max="2052" width="13.5546875" style="213" bestFit="1" customWidth="1"/>
    <col min="2053" max="2053" width="7" style="213" bestFit="1" customWidth="1"/>
    <col min="2054" max="2054" width="12.44140625" style="213" bestFit="1" customWidth="1"/>
    <col min="2055" max="2055" width="7" style="213" bestFit="1" customWidth="1"/>
    <col min="2056" max="2056" width="13.5546875" style="213" bestFit="1" customWidth="1"/>
    <col min="2057" max="2057" width="7" style="213" bestFit="1" customWidth="1"/>
    <col min="2058" max="2058" width="12.44140625" style="213" bestFit="1" customWidth="1"/>
    <col min="2059" max="2059" width="6" style="213" bestFit="1" customWidth="1"/>
    <col min="2060" max="2060" width="12.44140625" style="213" bestFit="1" customWidth="1"/>
    <col min="2061" max="2061" width="6" style="213" bestFit="1" customWidth="1"/>
    <col min="2062" max="2062" width="12.44140625" style="213" bestFit="1" customWidth="1"/>
    <col min="2063" max="2063" width="6.5546875" style="213" bestFit="1" customWidth="1"/>
    <col min="2064" max="2064" width="13.5546875" style="213" bestFit="1" customWidth="1"/>
    <col min="2065" max="2065" width="7" style="213" bestFit="1" customWidth="1"/>
    <col min="2066" max="2066" width="12.44140625" style="213" bestFit="1" customWidth="1"/>
    <col min="2067" max="2067" width="7" style="213" bestFit="1" customWidth="1"/>
    <col min="2068" max="2068" width="13.5546875" style="213" bestFit="1" customWidth="1"/>
    <col min="2069" max="2069" width="8" style="213" customWidth="1"/>
    <col min="2070" max="2304" width="9.109375" style="213"/>
    <col min="2305" max="2305" width="5.6640625" style="213" customWidth="1"/>
    <col min="2306" max="2306" width="5.33203125" style="213" customWidth="1"/>
    <col min="2307" max="2307" width="4.88671875" style="213" customWidth="1"/>
    <col min="2308" max="2308" width="13.5546875" style="213" bestFit="1" customWidth="1"/>
    <col min="2309" max="2309" width="7" style="213" bestFit="1" customWidth="1"/>
    <col min="2310" max="2310" width="12.44140625" style="213" bestFit="1" customWidth="1"/>
    <col min="2311" max="2311" width="7" style="213" bestFit="1" customWidth="1"/>
    <col min="2312" max="2312" width="13.5546875" style="213" bestFit="1" customWidth="1"/>
    <col min="2313" max="2313" width="7" style="213" bestFit="1" customWidth="1"/>
    <col min="2314" max="2314" width="12.44140625" style="213" bestFit="1" customWidth="1"/>
    <col min="2315" max="2315" width="6" style="213" bestFit="1" customWidth="1"/>
    <col min="2316" max="2316" width="12.44140625" style="213" bestFit="1" customWidth="1"/>
    <col min="2317" max="2317" width="6" style="213" bestFit="1" customWidth="1"/>
    <col min="2318" max="2318" width="12.44140625" style="213" bestFit="1" customWidth="1"/>
    <col min="2319" max="2319" width="6.5546875" style="213" bestFit="1" customWidth="1"/>
    <col min="2320" max="2320" width="13.5546875" style="213" bestFit="1" customWidth="1"/>
    <col min="2321" max="2321" width="7" style="213" bestFit="1" customWidth="1"/>
    <col min="2322" max="2322" width="12.44140625" style="213" bestFit="1" customWidth="1"/>
    <col min="2323" max="2323" width="7" style="213" bestFit="1" customWidth="1"/>
    <col min="2324" max="2324" width="13.5546875" style="213" bestFit="1" customWidth="1"/>
    <col min="2325" max="2325" width="8" style="213" customWidth="1"/>
    <col min="2326" max="2560" width="9.109375" style="213"/>
    <col min="2561" max="2561" width="5.6640625" style="213" customWidth="1"/>
    <col min="2562" max="2562" width="5.33203125" style="213" customWidth="1"/>
    <col min="2563" max="2563" width="4.88671875" style="213" customWidth="1"/>
    <col min="2564" max="2564" width="13.5546875" style="213" bestFit="1" customWidth="1"/>
    <col min="2565" max="2565" width="7" style="213" bestFit="1" customWidth="1"/>
    <col min="2566" max="2566" width="12.44140625" style="213" bestFit="1" customWidth="1"/>
    <col min="2567" max="2567" width="7" style="213" bestFit="1" customWidth="1"/>
    <col min="2568" max="2568" width="13.5546875" style="213" bestFit="1" customWidth="1"/>
    <col min="2569" max="2569" width="7" style="213" bestFit="1" customWidth="1"/>
    <col min="2570" max="2570" width="12.44140625" style="213" bestFit="1" customWidth="1"/>
    <col min="2571" max="2571" width="6" style="213" bestFit="1" customWidth="1"/>
    <col min="2572" max="2572" width="12.44140625" style="213" bestFit="1" customWidth="1"/>
    <col min="2573" max="2573" width="6" style="213" bestFit="1" customWidth="1"/>
    <col min="2574" max="2574" width="12.44140625" style="213" bestFit="1" customWidth="1"/>
    <col min="2575" max="2575" width="6.5546875" style="213" bestFit="1" customWidth="1"/>
    <col min="2576" max="2576" width="13.5546875" style="213" bestFit="1" customWidth="1"/>
    <col min="2577" max="2577" width="7" style="213" bestFit="1" customWidth="1"/>
    <col min="2578" max="2578" width="12.44140625" style="213" bestFit="1" customWidth="1"/>
    <col min="2579" max="2579" width="7" style="213" bestFit="1" customWidth="1"/>
    <col min="2580" max="2580" width="13.5546875" style="213" bestFit="1" customWidth="1"/>
    <col min="2581" max="2581" width="8" style="213" customWidth="1"/>
    <col min="2582" max="2816" width="9.109375" style="213"/>
    <col min="2817" max="2817" width="5.6640625" style="213" customWidth="1"/>
    <col min="2818" max="2818" width="5.33203125" style="213" customWidth="1"/>
    <col min="2819" max="2819" width="4.88671875" style="213" customWidth="1"/>
    <col min="2820" max="2820" width="13.5546875" style="213" bestFit="1" customWidth="1"/>
    <col min="2821" max="2821" width="7" style="213" bestFit="1" customWidth="1"/>
    <col min="2822" max="2822" width="12.44140625" style="213" bestFit="1" customWidth="1"/>
    <col min="2823" max="2823" width="7" style="213" bestFit="1" customWidth="1"/>
    <col min="2824" max="2824" width="13.5546875" style="213" bestFit="1" customWidth="1"/>
    <col min="2825" max="2825" width="7" style="213" bestFit="1" customWidth="1"/>
    <col min="2826" max="2826" width="12.44140625" style="213" bestFit="1" customWidth="1"/>
    <col min="2827" max="2827" width="6" style="213" bestFit="1" customWidth="1"/>
    <col min="2828" max="2828" width="12.44140625" style="213" bestFit="1" customWidth="1"/>
    <col min="2829" max="2829" width="6" style="213" bestFit="1" customWidth="1"/>
    <col min="2830" max="2830" width="12.44140625" style="213" bestFit="1" customWidth="1"/>
    <col min="2831" max="2831" width="6.5546875" style="213" bestFit="1" customWidth="1"/>
    <col min="2832" max="2832" width="13.5546875" style="213" bestFit="1" customWidth="1"/>
    <col min="2833" max="2833" width="7" style="213" bestFit="1" customWidth="1"/>
    <col min="2834" max="2834" width="12.44140625" style="213" bestFit="1" customWidth="1"/>
    <col min="2835" max="2835" width="7" style="213" bestFit="1" customWidth="1"/>
    <col min="2836" max="2836" width="13.5546875" style="213" bestFit="1" customWidth="1"/>
    <col min="2837" max="2837" width="8" style="213" customWidth="1"/>
    <col min="2838" max="3072" width="9.109375" style="213"/>
    <col min="3073" max="3073" width="5.6640625" style="213" customWidth="1"/>
    <col min="3074" max="3074" width="5.33203125" style="213" customWidth="1"/>
    <col min="3075" max="3075" width="4.88671875" style="213" customWidth="1"/>
    <col min="3076" max="3076" width="13.5546875" style="213" bestFit="1" customWidth="1"/>
    <col min="3077" max="3077" width="7" style="213" bestFit="1" customWidth="1"/>
    <col min="3078" max="3078" width="12.44140625" style="213" bestFit="1" customWidth="1"/>
    <col min="3079" max="3079" width="7" style="213" bestFit="1" customWidth="1"/>
    <col min="3080" max="3080" width="13.5546875" style="213" bestFit="1" customWidth="1"/>
    <col min="3081" max="3081" width="7" style="213" bestFit="1" customWidth="1"/>
    <col min="3082" max="3082" width="12.44140625" style="213" bestFit="1" customWidth="1"/>
    <col min="3083" max="3083" width="6" style="213" bestFit="1" customWidth="1"/>
    <col min="3084" max="3084" width="12.44140625" style="213" bestFit="1" customWidth="1"/>
    <col min="3085" max="3085" width="6" style="213" bestFit="1" customWidth="1"/>
    <col min="3086" max="3086" width="12.44140625" style="213" bestFit="1" customWidth="1"/>
    <col min="3087" max="3087" width="6.5546875" style="213" bestFit="1" customWidth="1"/>
    <col min="3088" max="3088" width="13.5546875" style="213" bestFit="1" customWidth="1"/>
    <col min="3089" max="3089" width="7" style="213" bestFit="1" customWidth="1"/>
    <col min="3090" max="3090" width="12.44140625" style="213" bestFit="1" customWidth="1"/>
    <col min="3091" max="3091" width="7" style="213" bestFit="1" customWidth="1"/>
    <col min="3092" max="3092" width="13.5546875" style="213" bestFit="1" customWidth="1"/>
    <col min="3093" max="3093" width="8" style="213" customWidth="1"/>
    <col min="3094" max="3328" width="9.109375" style="213"/>
    <col min="3329" max="3329" width="5.6640625" style="213" customWidth="1"/>
    <col min="3330" max="3330" width="5.33203125" style="213" customWidth="1"/>
    <col min="3331" max="3331" width="4.88671875" style="213" customWidth="1"/>
    <col min="3332" max="3332" width="13.5546875" style="213" bestFit="1" customWidth="1"/>
    <col min="3333" max="3333" width="7" style="213" bestFit="1" customWidth="1"/>
    <col min="3334" max="3334" width="12.44140625" style="213" bestFit="1" customWidth="1"/>
    <col min="3335" max="3335" width="7" style="213" bestFit="1" customWidth="1"/>
    <col min="3336" max="3336" width="13.5546875" style="213" bestFit="1" customWidth="1"/>
    <col min="3337" max="3337" width="7" style="213" bestFit="1" customWidth="1"/>
    <col min="3338" max="3338" width="12.44140625" style="213" bestFit="1" customWidth="1"/>
    <col min="3339" max="3339" width="6" style="213" bestFit="1" customWidth="1"/>
    <col min="3340" max="3340" width="12.44140625" style="213" bestFit="1" customWidth="1"/>
    <col min="3341" max="3341" width="6" style="213" bestFit="1" customWidth="1"/>
    <col min="3342" max="3342" width="12.44140625" style="213" bestFit="1" customWidth="1"/>
    <col min="3343" max="3343" width="6.5546875" style="213" bestFit="1" customWidth="1"/>
    <col min="3344" max="3344" width="13.5546875" style="213" bestFit="1" customWidth="1"/>
    <col min="3345" max="3345" width="7" style="213" bestFit="1" customWidth="1"/>
    <col min="3346" max="3346" width="12.44140625" style="213" bestFit="1" customWidth="1"/>
    <col min="3347" max="3347" width="7" style="213" bestFit="1" customWidth="1"/>
    <col min="3348" max="3348" width="13.5546875" style="213" bestFit="1" customWidth="1"/>
    <col min="3349" max="3349" width="8" style="213" customWidth="1"/>
    <col min="3350" max="3584" width="9.109375" style="213"/>
    <col min="3585" max="3585" width="5.6640625" style="213" customWidth="1"/>
    <col min="3586" max="3586" width="5.33203125" style="213" customWidth="1"/>
    <col min="3587" max="3587" width="4.88671875" style="213" customWidth="1"/>
    <col min="3588" max="3588" width="13.5546875" style="213" bestFit="1" customWidth="1"/>
    <col min="3589" max="3589" width="7" style="213" bestFit="1" customWidth="1"/>
    <col min="3590" max="3590" width="12.44140625" style="213" bestFit="1" customWidth="1"/>
    <col min="3591" max="3591" width="7" style="213" bestFit="1" customWidth="1"/>
    <col min="3592" max="3592" width="13.5546875" style="213" bestFit="1" customWidth="1"/>
    <col min="3593" max="3593" width="7" style="213" bestFit="1" customWidth="1"/>
    <col min="3594" max="3594" width="12.44140625" style="213" bestFit="1" customWidth="1"/>
    <col min="3595" max="3595" width="6" style="213" bestFit="1" customWidth="1"/>
    <col min="3596" max="3596" width="12.44140625" style="213" bestFit="1" customWidth="1"/>
    <col min="3597" max="3597" width="6" style="213" bestFit="1" customWidth="1"/>
    <col min="3598" max="3598" width="12.44140625" style="213" bestFit="1" customWidth="1"/>
    <col min="3599" max="3599" width="6.5546875" style="213" bestFit="1" customWidth="1"/>
    <col min="3600" max="3600" width="13.5546875" style="213" bestFit="1" customWidth="1"/>
    <col min="3601" max="3601" width="7" style="213" bestFit="1" customWidth="1"/>
    <col min="3602" max="3602" width="12.44140625" style="213" bestFit="1" customWidth="1"/>
    <col min="3603" max="3603" width="7" style="213" bestFit="1" customWidth="1"/>
    <col min="3604" max="3604" width="13.5546875" style="213" bestFit="1" customWidth="1"/>
    <col min="3605" max="3605" width="8" style="213" customWidth="1"/>
    <col min="3606" max="3840" width="9.109375" style="213"/>
    <col min="3841" max="3841" width="5.6640625" style="213" customWidth="1"/>
    <col min="3842" max="3842" width="5.33203125" style="213" customWidth="1"/>
    <col min="3843" max="3843" width="4.88671875" style="213" customWidth="1"/>
    <col min="3844" max="3844" width="13.5546875" style="213" bestFit="1" customWidth="1"/>
    <col min="3845" max="3845" width="7" style="213" bestFit="1" customWidth="1"/>
    <col min="3846" max="3846" width="12.44140625" style="213" bestFit="1" customWidth="1"/>
    <col min="3847" max="3847" width="7" style="213" bestFit="1" customWidth="1"/>
    <col min="3848" max="3848" width="13.5546875" style="213" bestFit="1" customWidth="1"/>
    <col min="3849" max="3849" width="7" style="213" bestFit="1" customWidth="1"/>
    <col min="3850" max="3850" width="12.44140625" style="213" bestFit="1" customWidth="1"/>
    <col min="3851" max="3851" width="6" style="213" bestFit="1" customWidth="1"/>
    <col min="3852" max="3852" width="12.44140625" style="213" bestFit="1" customWidth="1"/>
    <col min="3853" max="3853" width="6" style="213" bestFit="1" customWidth="1"/>
    <col min="3854" max="3854" width="12.44140625" style="213" bestFit="1" customWidth="1"/>
    <col min="3855" max="3855" width="6.5546875" style="213" bestFit="1" customWidth="1"/>
    <col min="3856" max="3856" width="13.5546875" style="213" bestFit="1" customWidth="1"/>
    <col min="3857" max="3857" width="7" style="213" bestFit="1" customWidth="1"/>
    <col min="3858" max="3858" width="12.44140625" style="213" bestFit="1" customWidth="1"/>
    <col min="3859" max="3859" width="7" style="213" bestFit="1" customWidth="1"/>
    <col min="3860" max="3860" width="13.5546875" style="213" bestFit="1" customWidth="1"/>
    <col min="3861" max="3861" width="8" style="213" customWidth="1"/>
    <col min="3862" max="4096" width="9.109375" style="213"/>
    <col min="4097" max="4097" width="5.6640625" style="213" customWidth="1"/>
    <col min="4098" max="4098" width="5.33203125" style="213" customWidth="1"/>
    <col min="4099" max="4099" width="4.88671875" style="213" customWidth="1"/>
    <col min="4100" max="4100" width="13.5546875" style="213" bestFit="1" customWidth="1"/>
    <col min="4101" max="4101" width="7" style="213" bestFit="1" customWidth="1"/>
    <col min="4102" max="4102" width="12.44140625" style="213" bestFit="1" customWidth="1"/>
    <col min="4103" max="4103" width="7" style="213" bestFit="1" customWidth="1"/>
    <col min="4104" max="4104" width="13.5546875" style="213" bestFit="1" customWidth="1"/>
    <col min="4105" max="4105" width="7" style="213" bestFit="1" customWidth="1"/>
    <col min="4106" max="4106" width="12.44140625" style="213" bestFit="1" customWidth="1"/>
    <col min="4107" max="4107" width="6" style="213" bestFit="1" customWidth="1"/>
    <col min="4108" max="4108" width="12.44140625" style="213" bestFit="1" customWidth="1"/>
    <col min="4109" max="4109" width="6" style="213" bestFit="1" customWidth="1"/>
    <col min="4110" max="4110" width="12.44140625" style="213" bestFit="1" customWidth="1"/>
    <col min="4111" max="4111" width="6.5546875" style="213" bestFit="1" customWidth="1"/>
    <col min="4112" max="4112" width="13.5546875" style="213" bestFit="1" customWidth="1"/>
    <col min="4113" max="4113" width="7" style="213" bestFit="1" customWidth="1"/>
    <col min="4114" max="4114" width="12.44140625" style="213" bestFit="1" customWidth="1"/>
    <col min="4115" max="4115" width="7" style="213" bestFit="1" customWidth="1"/>
    <col min="4116" max="4116" width="13.5546875" style="213" bestFit="1" customWidth="1"/>
    <col min="4117" max="4117" width="8" style="213" customWidth="1"/>
    <col min="4118" max="4352" width="9.109375" style="213"/>
    <col min="4353" max="4353" width="5.6640625" style="213" customWidth="1"/>
    <col min="4354" max="4354" width="5.33203125" style="213" customWidth="1"/>
    <col min="4355" max="4355" width="4.88671875" style="213" customWidth="1"/>
    <col min="4356" max="4356" width="13.5546875" style="213" bestFit="1" customWidth="1"/>
    <col min="4357" max="4357" width="7" style="213" bestFit="1" customWidth="1"/>
    <col min="4358" max="4358" width="12.44140625" style="213" bestFit="1" customWidth="1"/>
    <col min="4359" max="4359" width="7" style="213" bestFit="1" customWidth="1"/>
    <col min="4360" max="4360" width="13.5546875" style="213" bestFit="1" customWidth="1"/>
    <col min="4361" max="4361" width="7" style="213" bestFit="1" customWidth="1"/>
    <col min="4362" max="4362" width="12.44140625" style="213" bestFit="1" customWidth="1"/>
    <col min="4363" max="4363" width="6" style="213" bestFit="1" customWidth="1"/>
    <col min="4364" max="4364" width="12.44140625" style="213" bestFit="1" customWidth="1"/>
    <col min="4365" max="4365" width="6" style="213" bestFit="1" customWidth="1"/>
    <col min="4366" max="4366" width="12.44140625" style="213" bestFit="1" customWidth="1"/>
    <col min="4367" max="4367" width="6.5546875" style="213" bestFit="1" customWidth="1"/>
    <col min="4368" max="4368" width="13.5546875" style="213" bestFit="1" customWidth="1"/>
    <col min="4369" max="4369" width="7" style="213" bestFit="1" customWidth="1"/>
    <col min="4370" max="4370" width="12.44140625" style="213" bestFit="1" customWidth="1"/>
    <col min="4371" max="4371" width="7" style="213" bestFit="1" customWidth="1"/>
    <col min="4372" max="4372" width="13.5546875" style="213" bestFit="1" customWidth="1"/>
    <col min="4373" max="4373" width="8" style="213" customWidth="1"/>
    <col min="4374" max="4608" width="9.109375" style="213"/>
    <col min="4609" max="4609" width="5.6640625" style="213" customWidth="1"/>
    <col min="4610" max="4610" width="5.33203125" style="213" customWidth="1"/>
    <col min="4611" max="4611" width="4.88671875" style="213" customWidth="1"/>
    <col min="4612" max="4612" width="13.5546875" style="213" bestFit="1" customWidth="1"/>
    <col min="4613" max="4613" width="7" style="213" bestFit="1" customWidth="1"/>
    <col min="4614" max="4614" width="12.44140625" style="213" bestFit="1" customWidth="1"/>
    <col min="4615" max="4615" width="7" style="213" bestFit="1" customWidth="1"/>
    <col min="4616" max="4616" width="13.5546875" style="213" bestFit="1" customWidth="1"/>
    <col min="4617" max="4617" width="7" style="213" bestFit="1" customWidth="1"/>
    <col min="4618" max="4618" width="12.44140625" style="213" bestFit="1" customWidth="1"/>
    <col min="4619" max="4619" width="6" style="213" bestFit="1" customWidth="1"/>
    <col min="4620" max="4620" width="12.44140625" style="213" bestFit="1" customWidth="1"/>
    <col min="4621" max="4621" width="6" style="213" bestFit="1" customWidth="1"/>
    <col min="4622" max="4622" width="12.44140625" style="213" bestFit="1" customWidth="1"/>
    <col min="4623" max="4623" width="6.5546875" style="213" bestFit="1" customWidth="1"/>
    <col min="4624" max="4624" width="13.5546875" style="213" bestFit="1" customWidth="1"/>
    <col min="4625" max="4625" width="7" style="213" bestFit="1" customWidth="1"/>
    <col min="4626" max="4626" width="12.44140625" style="213" bestFit="1" customWidth="1"/>
    <col min="4627" max="4627" width="7" style="213" bestFit="1" customWidth="1"/>
    <col min="4628" max="4628" width="13.5546875" style="213" bestFit="1" customWidth="1"/>
    <col min="4629" max="4629" width="8" style="213" customWidth="1"/>
    <col min="4630" max="4864" width="9.109375" style="213"/>
    <col min="4865" max="4865" width="5.6640625" style="213" customWidth="1"/>
    <col min="4866" max="4866" width="5.33203125" style="213" customWidth="1"/>
    <col min="4867" max="4867" width="4.88671875" style="213" customWidth="1"/>
    <col min="4868" max="4868" width="13.5546875" style="213" bestFit="1" customWidth="1"/>
    <col min="4869" max="4869" width="7" style="213" bestFit="1" customWidth="1"/>
    <col min="4870" max="4870" width="12.44140625" style="213" bestFit="1" customWidth="1"/>
    <col min="4871" max="4871" width="7" style="213" bestFit="1" customWidth="1"/>
    <col min="4872" max="4872" width="13.5546875" style="213" bestFit="1" customWidth="1"/>
    <col min="4873" max="4873" width="7" style="213" bestFit="1" customWidth="1"/>
    <col min="4874" max="4874" width="12.44140625" style="213" bestFit="1" customWidth="1"/>
    <col min="4875" max="4875" width="6" style="213" bestFit="1" customWidth="1"/>
    <col min="4876" max="4876" width="12.44140625" style="213" bestFit="1" customWidth="1"/>
    <col min="4877" max="4877" width="6" style="213" bestFit="1" customWidth="1"/>
    <col min="4878" max="4878" width="12.44140625" style="213" bestFit="1" customWidth="1"/>
    <col min="4879" max="4879" width="6.5546875" style="213" bestFit="1" customWidth="1"/>
    <col min="4880" max="4880" width="13.5546875" style="213" bestFit="1" customWidth="1"/>
    <col min="4881" max="4881" width="7" style="213" bestFit="1" customWidth="1"/>
    <col min="4882" max="4882" width="12.44140625" style="213" bestFit="1" customWidth="1"/>
    <col min="4883" max="4883" width="7" style="213" bestFit="1" customWidth="1"/>
    <col min="4884" max="4884" width="13.5546875" style="213" bestFit="1" customWidth="1"/>
    <col min="4885" max="4885" width="8" style="213" customWidth="1"/>
    <col min="4886" max="5120" width="9.109375" style="213"/>
    <col min="5121" max="5121" width="5.6640625" style="213" customWidth="1"/>
    <col min="5122" max="5122" width="5.33203125" style="213" customWidth="1"/>
    <col min="5123" max="5123" width="4.88671875" style="213" customWidth="1"/>
    <col min="5124" max="5124" width="13.5546875" style="213" bestFit="1" customWidth="1"/>
    <col min="5125" max="5125" width="7" style="213" bestFit="1" customWidth="1"/>
    <col min="5126" max="5126" width="12.44140625" style="213" bestFit="1" customWidth="1"/>
    <col min="5127" max="5127" width="7" style="213" bestFit="1" customWidth="1"/>
    <col min="5128" max="5128" width="13.5546875" style="213" bestFit="1" customWidth="1"/>
    <col min="5129" max="5129" width="7" style="213" bestFit="1" customWidth="1"/>
    <col min="5130" max="5130" width="12.44140625" style="213" bestFit="1" customWidth="1"/>
    <col min="5131" max="5131" width="6" style="213" bestFit="1" customWidth="1"/>
    <col min="5132" max="5132" width="12.44140625" style="213" bestFit="1" customWidth="1"/>
    <col min="5133" max="5133" width="6" style="213" bestFit="1" customWidth="1"/>
    <col min="5134" max="5134" width="12.44140625" style="213" bestFit="1" customWidth="1"/>
    <col min="5135" max="5135" width="6.5546875" style="213" bestFit="1" customWidth="1"/>
    <col min="5136" max="5136" width="13.5546875" style="213" bestFit="1" customWidth="1"/>
    <col min="5137" max="5137" width="7" style="213" bestFit="1" customWidth="1"/>
    <col min="5138" max="5138" width="12.44140625" style="213" bestFit="1" customWidth="1"/>
    <col min="5139" max="5139" width="7" style="213" bestFit="1" customWidth="1"/>
    <col min="5140" max="5140" width="13.5546875" style="213" bestFit="1" customWidth="1"/>
    <col min="5141" max="5141" width="8" style="213" customWidth="1"/>
    <col min="5142" max="5376" width="9.109375" style="213"/>
    <col min="5377" max="5377" width="5.6640625" style="213" customWidth="1"/>
    <col min="5378" max="5378" width="5.33203125" style="213" customWidth="1"/>
    <col min="5379" max="5379" width="4.88671875" style="213" customWidth="1"/>
    <col min="5380" max="5380" width="13.5546875" style="213" bestFit="1" customWidth="1"/>
    <col min="5381" max="5381" width="7" style="213" bestFit="1" customWidth="1"/>
    <col min="5382" max="5382" width="12.44140625" style="213" bestFit="1" customWidth="1"/>
    <col min="5383" max="5383" width="7" style="213" bestFit="1" customWidth="1"/>
    <col min="5384" max="5384" width="13.5546875" style="213" bestFit="1" customWidth="1"/>
    <col min="5385" max="5385" width="7" style="213" bestFit="1" customWidth="1"/>
    <col min="5386" max="5386" width="12.44140625" style="213" bestFit="1" customWidth="1"/>
    <col min="5387" max="5387" width="6" style="213" bestFit="1" customWidth="1"/>
    <col min="5388" max="5388" width="12.44140625" style="213" bestFit="1" customWidth="1"/>
    <col min="5389" max="5389" width="6" style="213" bestFit="1" customWidth="1"/>
    <col min="5390" max="5390" width="12.44140625" style="213" bestFit="1" customWidth="1"/>
    <col min="5391" max="5391" width="6.5546875" style="213" bestFit="1" customWidth="1"/>
    <col min="5392" max="5392" width="13.5546875" style="213" bestFit="1" customWidth="1"/>
    <col min="5393" max="5393" width="7" style="213" bestFit="1" customWidth="1"/>
    <col min="5394" max="5394" width="12.44140625" style="213" bestFit="1" customWidth="1"/>
    <col min="5395" max="5395" width="7" style="213" bestFit="1" customWidth="1"/>
    <col min="5396" max="5396" width="13.5546875" style="213" bestFit="1" customWidth="1"/>
    <col min="5397" max="5397" width="8" style="213" customWidth="1"/>
    <col min="5398" max="5632" width="9.109375" style="213"/>
    <col min="5633" max="5633" width="5.6640625" style="213" customWidth="1"/>
    <col min="5634" max="5634" width="5.33203125" style="213" customWidth="1"/>
    <col min="5635" max="5635" width="4.88671875" style="213" customWidth="1"/>
    <col min="5636" max="5636" width="13.5546875" style="213" bestFit="1" customWidth="1"/>
    <col min="5637" max="5637" width="7" style="213" bestFit="1" customWidth="1"/>
    <col min="5638" max="5638" width="12.44140625" style="213" bestFit="1" customWidth="1"/>
    <col min="5639" max="5639" width="7" style="213" bestFit="1" customWidth="1"/>
    <col min="5640" max="5640" width="13.5546875" style="213" bestFit="1" customWidth="1"/>
    <col min="5641" max="5641" width="7" style="213" bestFit="1" customWidth="1"/>
    <col min="5642" max="5642" width="12.44140625" style="213" bestFit="1" customWidth="1"/>
    <col min="5643" max="5643" width="6" style="213" bestFit="1" customWidth="1"/>
    <col min="5644" max="5644" width="12.44140625" style="213" bestFit="1" customWidth="1"/>
    <col min="5645" max="5645" width="6" style="213" bestFit="1" customWidth="1"/>
    <col min="5646" max="5646" width="12.44140625" style="213" bestFit="1" customWidth="1"/>
    <col min="5647" max="5647" width="6.5546875" style="213" bestFit="1" customWidth="1"/>
    <col min="5648" max="5648" width="13.5546875" style="213" bestFit="1" customWidth="1"/>
    <col min="5649" max="5649" width="7" style="213" bestFit="1" customWidth="1"/>
    <col min="5650" max="5650" width="12.44140625" style="213" bestFit="1" customWidth="1"/>
    <col min="5651" max="5651" width="7" style="213" bestFit="1" customWidth="1"/>
    <col min="5652" max="5652" width="13.5546875" style="213" bestFit="1" customWidth="1"/>
    <col min="5653" max="5653" width="8" style="213" customWidth="1"/>
    <col min="5654" max="5888" width="9.109375" style="213"/>
    <col min="5889" max="5889" width="5.6640625" style="213" customWidth="1"/>
    <col min="5890" max="5890" width="5.33203125" style="213" customWidth="1"/>
    <col min="5891" max="5891" width="4.88671875" style="213" customWidth="1"/>
    <col min="5892" max="5892" width="13.5546875" style="213" bestFit="1" customWidth="1"/>
    <col min="5893" max="5893" width="7" style="213" bestFit="1" customWidth="1"/>
    <col min="5894" max="5894" width="12.44140625" style="213" bestFit="1" customWidth="1"/>
    <col min="5895" max="5895" width="7" style="213" bestFit="1" customWidth="1"/>
    <col min="5896" max="5896" width="13.5546875" style="213" bestFit="1" customWidth="1"/>
    <col min="5897" max="5897" width="7" style="213" bestFit="1" customWidth="1"/>
    <col min="5898" max="5898" width="12.44140625" style="213" bestFit="1" customWidth="1"/>
    <col min="5899" max="5899" width="6" style="213" bestFit="1" customWidth="1"/>
    <col min="5900" max="5900" width="12.44140625" style="213" bestFit="1" customWidth="1"/>
    <col min="5901" max="5901" width="6" style="213" bestFit="1" customWidth="1"/>
    <col min="5902" max="5902" width="12.44140625" style="213" bestFit="1" customWidth="1"/>
    <col min="5903" max="5903" width="6.5546875" style="213" bestFit="1" customWidth="1"/>
    <col min="5904" max="5904" width="13.5546875" style="213" bestFit="1" customWidth="1"/>
    <col min="5905" max="5905" width="7" style="213" bestFit="1" customWidth="1"/>
    <col min="5906" max="5906" width="12.44140625" style="213" bestFit="1" customWidth="1"/>
    <col min="5907" max="5907" width="7" style="213" bestFit="1" customWidth="1"/>
    <col min="5908" max="5908" width="13.5546875" style="213" bestFit="1" customWidth="1"/>
    <col min="5909" max="5909" width="8" style="213" customWidth="1"/>
    <col min="5910" max="6144" width="9.109375" style="213"/>
    <col min="6145" max="6145" width="5.6640625" style="213" customWidth="1"/>
    <col min="6146" max="6146" width="5.33203125" style="213" customWidth="1"/>
    <col min="6147" max="6147" width="4.88671875" style="213" customWidth="1"/>
    <col min="6148" max="6148" width="13.5546875" style="213" bestFit="1" customWidth="1"/>
    <col min="6149" max="6149" width="7" style="213" bestFit="1" customWidth="1"/>
    <col min="6150" max="6150" width="12.44140625" style="213" bestFit="1" customWidth="1"/>
    <col min="6151" max="6151" width="7" style="213" bestFit="1" customWidth="1"/>
    <col min="6152" max="6152" width="13.5546875" style="213" bestFit="1" customWidth="1"/>
    <col min="6153" max="6153" width="7" style="213" bestFit="1" customWidth="1"/>
    <col min="6154" max="6154" width="12.44140625" style="213" bestFit="1" customWidth="1"/>
    <col min="6155" max="6155" width="6" style="213" bestFit="1" customWidth="1"/>
    <col min="6156" max="6156" width="12.44140625" style="213" bestFit="1" customWidth="1"/>
    <col min="6157" max="6157" width="6" style="213" bestFit="1" customWidth="1"/>
    <col min="6158" max="6158" width="12.44140625" style="213" bestFit="1" customWidth="1"/>
    <col min="6159" max="6159" width="6.5546875" style="213" bestFit="1" customWidth="1"/>
    <col min="6160" max="6160" width="13.5546875" style="213" bestFit="1" customWidth="1"/>
    <col min="6161" max="6161" width="7" style="213" bestFit="1" customWidth="1"/>
    <col min="6162" max="6162" width="12.44140625" style="213" bestFit="1" customWidth="1"/>
    <col min="6163" max="6163" width="7" style="213" bestFit="1" customWidth="1"/>
    <col min="6164" max="6164" width="13.5546875" style="213" bestFit="1" customWidth="1"/>
    <col min="6165" max="6165" width="8" style="213" customWidth="1"/>
    <col min="6166" max="6400" width="9.109375" style="213"/>
    <col min="6401" max="6401" width="5.6640625" style="213" customWidth="1"/>
    <col min="6402" max="6402" width="5.33203125" style="213" customWidth="1"/>
    <col min="6403" max="6403" width="4.88671875" style="213" customWidth="1"/>
    <col min="6404" max="6404" width="13.5546875" style="213" bestFit="1" customWidth="1"/>
    <col min="6405" max="6405" width="7" style="213" bestFit="1" customWidth="1"/>
    <col min="6406" max="6406" width="12.44140625" style="213" bestFit="1" customWidth="1"/>
    <col min="6407" max="6407" width="7" style="213" bestFit="1" customWidth="1"/>
    <col min="6408" max="6408" width="13.5546875" style="213" bestFit="1" customWidth="1"/>
    <col min="6409" max="6409" width="7" style="213" bestFit="1" customWidth="1"/>
    <col min="6410" max="6410" width="12.44140625" style="213" bestFit="1" customWidth="1"/>
    <col min="6411" max="6411" width="6" style="213" bestFit="1" customWidth="1"/>
    <col min="6412" max="6412" width="12.44140625" style="213" bestFit="1" customWidth="1"/>
    <col min="6413" max="6413" width="6" style="213" bestFit="1" customWidth="1"/>
    <col min="6414" max="6414" width="12.44140625" style="213" bestFit="1" customWidth="1"/>
    <col min="6415" max="6415" width="6.5546875" style="213" bestFit="1" customWidth="1"/>
    <col min="6416" max="6416" width="13.5546875" style="213" bestFit="1" customWidth="1"/>
    <col min="6417" max="6417" width="7" style="213" bestFit="1" customWidth="1"/>
    <col min="6418" max="6418" width="12.44140625" style="213" bestFit="1" customWidth="1"/>
    <col min="6419" max="6419" width="7" style="213" bestFit="1" customWidth="1"/>
    <col min="6420" max="6420" width="13.5546875" style="213" bestFit="1" customWidth="1"/>
    <col min="6421" max="6421" width="8" style="213" customWidth="1"/>
    <col min="6422" max="6656" width="9.109375" style="213"/>
    <col min="6657" max="6657" width="5.6640625" style="213" customWidth="1"/>
    <col min="6658" max="6658" width="5.33203125" style="213" customWidth="1"/>
    <col min="6659" max="6659" width="4.88671875" style="213" customWidth="1"/>
    <col min="6660" max="6660" width="13.5546875" style="213" bestFit="1" customWidth="1"/>
    <col min="6661" max="6661" width="7" style="213" bestFit="1" customWidth="1"/>
    <col min="6662" max="6662" width="12.44140625" style="213" bestFit="1" customWidth="1"/>
    <col min="6663" max="6663" width="7" style="213" bestFit="1" customWidth="1"/>
    <col min="6664" max="6664" width="13.5546875" style="213" bestFit="1" customWidth="1"/>
    <col min="6665" max="6665" width="7" style="213" bestFit="1" customWidth="1"/>
    <col min="6666" max="6666" width="12.44140625" style="213" bestFit="1" customWidth="1"/>
    <col min="6667" max="6667" width="6" style="213" bestFit="1" customWidth="1"/>
    <col min="6668" max="6668" width="12.44140625" style="213" bestFit="1" customWidth="1"/>
    <col min="6669" max="6669" width="6" style="213" bestFit="1" customWidth="1"/>
    <col min="6670" max="6670" width="12.44140625" style="213" bestFit="1" customWidth="1"/>
    <col min="6671" max="6671" width="6.5546875" style="213" bestFit="1" customWidth="1"/>
    <col min="6672" max="6672" width="13.5546875" style="213" bestFit="1" customWidth="1"/>
    <col min="6673" max="6673" width="7" style="213" bestFit="1" customWidth="1"/>
    <col min="6674" max="6674" width="12.44140625" style="213" bestFit="1" customWidth="1"/>
    <col min="6675" max="6675" width="7" style="213" bestFit="1" customWidth="1"/>
    <col min="6676" max="6676" width="13.5546875" style="213" bestFit="1" customWidth="1"/>
    <col min="6677" max="6677" width="8" style="213" customWidth="1"/>
    <col min="6678" max="6912" width="9.109375" style="213"/>
    <col min="6913" max="6913" width="5.6640625" style="213" customWidth="1"/>
    <col min="6914" max="6914" width="5.33203125" style="213" customWidth="1"/>
    <col min="6915" max="6915" width="4.88671875" style="213" customWidth="1"/>
    <col min="6916" max="6916" width="13.5546875" style="213" bestFit="1" customWidth="1"/>
    <col min="6917" max="6917" width="7" style="213" bestFit="1" customWidth="1"/>
    <col min="6918" max="6918" width="12.44140625" style="213" bestFit="1" customWidth="1"/>
    <col min="6919" max="6919" width="7" style="213" bestFit="1" customWidth="1"/>
    <col min="6920" max="6920" width="13.5546875" style="213" bestFit="1" customWidth="1"/>
    <col min="6921" max="6921" width="7" style="213" bestFit="1" customWidth="1"/>
    <col min="6922" max="6922" width="12.44140625" style="213" bestFit="1" customWidth="1"/>
    <col min="6923" max="6923" width="6" style="213" bestFit="1" customWidth="1"/>
    <col min="6924" max="6924" width="12.44140625" style="213" bestFit="1" customWidth="1"/>
    <col min="6925" max="6925" width="6" style="213" bestFit="1" customWidth="1"/>
    <col min="6926" max="6926" width="12.44140625" style="213" bestFit="1" customWidth="1"/>
    <col min="6927" max="6927" width="6.5546875" style="213" bestFit="1" customWidth="1"/>
    <col min="6928" max="6928" width="13.5546875" style="213" bestFit="1" customWidth="1"/>
    <col min="6929" max="6929" width="7" style="213" bestFit="1" customWidth="1"/>
    <col min="6930" max="6930" width="12.44140625" style="213" bestFit="1" customWidth="1"/>
    <col min="6931" max="6931" width="7" style="213" bestFit="1" customWidth="1"/>
    <col min="6932" max="6932" width="13.5546875" style="213" bestFit="1" customWidth="1"/>
    <col min="6933" max="6933" width="8" style="213" customWidth="1"/>
    <col min="6934" max="7168" width="9.109375" style="213"/>
    <col min="7169" max="7169" width="5.6640625" style="213" customWidth="1"/>
    <col min="7170" max="7170" width="5.33203125" style="213" customWidth="1"/>
    <col min="7171" max="7171" width="4.88671875" style="213" customWidth="1"/>
    <col min="7172" max="7172" width="13.5546875" style="213" bestFit="1" customWidth="1"/>
    <col min="7173" max="7173" width="7" style="213" bestFit="1" customWidth="1"/>
    <col min="7174" max="7174" width="12.44140625" style="213" bestFit="1" customWidth="1"/>
    <col min="7175" max="7175" width="7" style="213" bestFit="1" customWidth="1"/>
    <col min="7176" max="7176" width="13.5546875" style="213" bestFit="1" customWidth="1"/>
    <col min="7177" max="7177" width="7" style="213" bestFit="1" customWidth="1"/>
    <col min="7178" max="7178" width="12.44140625" style="213" bestFit="1" customWidth="1"/>
    <col min="7179" max="7179" width="6" style="213" bestFit="1" customWidth="1"/>
    <col min="7180" max="7180" width="12.44140625" style="213" bestFit="1" customWidth="1"/>
    <col min="7181" max="7181" width="6" style="213" bestFit="1" customWidth="1"/>
    <col min="7182" max="7182" width="12.44140625" style="213" bestFit="1" customWidth="1"/>
    <col min="7183" max="7183" width="6.5546875" style="213" bestFit="1" customWidth="1"/>
    <col min="7184" max="7184" width="13.5546875" style="213" bestFit="1" customWidth="1"/>
    <col min="7185" max="7185" width="7" style="213" bestFit="1" customWidth="1"/>
    <col min="7186" max="7186" width="12.44140625" style="213" bestFit="1" customWidth="1"/>
    <col min="7187" max="7187" width="7" style="213" bestFit="1" customWidth="1"/>
    <col min="7188" max="7188" width="13.5546875" style="213" bestFit="1" customWidth="1"/>
    <col min="7189" max="7189" width="8" style="213" customWidth="1"/>
    <col min="7190" max="7424" width="9.109375" style="213"/>
    <col min="7425" max="7425" width="5.6640625" style="213" customWidth="1"/>
    <col min="7426" max="7426" width="5.33203125" style="213" customWidth="1"/>
    <col min="7427" max="7427" width="4.88671875" style="213" customWidth="1"/>
    <col min="7428" max="7428" width="13.5546875" style="213" bestFit="1" customWidth="1"/>
    <col min="7429" max="7429" width="7" style="213" bestFit="1" customWidth="1"/>
    <col min="7430" max="7430" width="12.44140625" style="213" bestFit="1" customWidth="1"/>
    <col min="7431" max="7431" width="7" style="213" bestFit="1" customWidth="1"/>
    <col min="7432" max="7432" width="13.5546875" style="213" bestFit="1" customWidth="1"/>
    <col min="7433" max="7433" width="7" style="213" bestFit="1" customWidth="1"/>
    <col min="7434" max="7434" width="12.44140625" style="213" bestFit="1" customWidth="1"/>
    <col min="7435" max="7435" width="6" style="213" bestFit="1" customWidth="1"/>
    <col min="7436" max="7436" width="12.44140625" style="213" bestFit="1" customWidth="1"/>
    <col min="7437" max="7437" width="6" style="213" bestFit="1" customWidth="1"/>
    <col min="7438" max="7438" width="12.44140625" style="213" bestFit="1" customWidth="1"/>
    <col min="7439" max="7439" width="6.5546875" style="213" bestFit="1" customWidth="1"/>
    <col min="7440" max="7440" width="13.5546875" style="213" bestFit="1" customWidth="1"/>
    <col min="7441" max="7441" width="7" style="213" bestFit="1" customWidth="1"/>
    <col min="7442" max="7442" width="12.44140625" style="213" bestFit="1" customWidth="1"/>
    <col min="7443" max="7443" width="7" style="213" bestFit="1" customWidth="1"/>
    <col min="7444" max="7444" width="13.5546875" style="213" bestFit="1" customWidth="1"/>
    <col min="7445" max="7445" width="8" style="213" customWidth="1"/>
    <col min="7446" max="7680" width="9.109375" style="213"/>
    <col min="7681" max="7681" width="5.6640625" style="213" customWidth="1"/>
    <col min="7682" max="7682" width="5.33203125" style="213" customWidth="1"/>
    <col min="7683" max="7683" width="4.88671875" style="213" customWidth="1"/>
    <col min="7684" max="7684" width="13.5546875" style="213" bestFit="1" customWidth="1"/>
    <col min="7685" max="7685" width="7" style="213" bestFit="1" customWidth="1"/>
    <col min="7686" max="7686" width="12.44140625" style="213" bestFit="1" customWidth="1"/>
    <col min="7687" max="7687" width="7" style="213" bestFit="1" customWidth="1"/>
    <col min="7688" max="7688" width="13.5546875" style="213" bestFit="1" customWidth="1"/>
    <col min="7689" max="7689" width="7" style="213" bestFit="1" customWidth="1"/>
    <col min="7690" max="7690" width="12.44140625" style="213" bestFit="1" customWidth="1"/>
    <col min="7691" max="7691" width="6" style="213" bestFit="1" customWidth="1"/>
    <col min="7692" max="7692" width="12.44140625" style="213" bestFit="1" customWidth="1"/>
    <col min="7693" max="7693" width="6" style="213" bestFit="1" customWidth="1"/>
    <col min="7694" max="7694" width="12.44140625" style="213" bestFit="1" customWidth="1"/>
    <col min="7695" max="7695" width="6.5546875" style="213" bestFit="1" customWidth="1"/>
    <col min="7696" max="7696" width="13.5546875" style="213" bestFit="1" customWidth="1"/>
    <col min="7697" max="7697" width="7" style="213" bestFit="1" customWidth="1"/>
    <col min="7698" max="7698" width="12.44140625" style="213" bestFit="1" customWidth="1"/>
    <col min="7699" max="7699" width="7" style="213" bestFit="1" customWidth="1"/>
    <col min="7700" max="7700" width="13.5546875" style="213" bestFit="1" customWidth="1"/>
    <col min="7701" max="7701" width="8" style="213" customWidth="1"/>
    <col min="7702" max="7936" width="9.109375" style="213"/>
    <col min="7937" max="7937" width="5.6640625" style="213" customWidth="1"/>
    <col min="7938" max="7938" width="5.33203125" style="213" customWidth="1"/>
    <col min="7939" max="7939" width="4.88671875" style="213" customWidth="1"/>
    <col min="7940" max="7940" width="13.5546875" style="213" bestFit="1" customWidth="1"/>
    <col min="7941" max="7941" width="7" style="213" bestFit="1" customWidth="1"/>
    <col min="7942" max="7942" width="12.44140625" style="213" bestFit="1" customWidth="1"/>
    <col min="7943" max="7943" width="7" style="213" bestFit="1" customWidth="1"/>
    <col min="7944" max="7944" width="13.5546875" style="213" bestFit="1" customWidth="1"/>
    <col min="7945" max="7945" width="7" style="213" bestFit="1" customWidth="1"/>
    <col min="7946" max="7946" width="12.44140625" style="213" bestFit="1" customWidth="1"/>
    <col min="7947" max="7947" width="6" style="213" bestFit="1" customWidth="1"/>
    <col min="7948" max="7948" width="12.44140625" style="213" bestFit="1" customWidth="1"/>
    <col min="7949" max="7949" width="6" style="213" bestFit="1" customWidth="1"/>
    <col min="7950" max="7950" width="12.44140625" style="213" bestFit="1" customWidth="1"/>
    <col min="7951" max="7951" width="6.5546875" style="213" bestFit="1" customWidth="1"/>
    <col min="7952" max="7952" width="13.5546875" style="213" bestFit="1" customWidth="1"/>
    <col min="7953" max="7953" width="7" style="213" bestFit="1" customWidth="1"/>
    <col min="7954" max="7954" width="12.44140625" style="213" bestFit="1" customWidth="1"/>
    <col min="7955" max="7955" width="7" style="213" bestFit="1" customWidth="1"/>
    <col min="7956" max="7956" width="13.5546875" style="213" bestFit="1" customWidth="1"/>
    <col min="7957" max="7957" width="8" style="213" customWidth="1"/>
    <col min="7958" max="8192" width="9.109375" style="213"/>
    <col min="8193" max="8193" width="5.6640625" style="213" customWidth="1"/>
    <col min="8194" max="8194" width="5.33203125" style="213" customWidth="1"/>
    <col min="8195" max="8195" width="4.88671875" style="213" customWidth="1"/>
    <col min="8196" max="8196" width="13.5546875" style="213" bestFit="1" customWidth="1"/>
    <col min="8197" max="8197" width="7" style="213" bestFit="1" customWidth="1"/>
    <col min="8198" max="8198" width="12.44140625" style="213" bestFit="1" customWidth="1"/>
    <col min="8199" max="8199" width="7" style="213" bestFit="1" customWidth="1"/>
    <col min="8200" max="8200" width="13.5546875" style="213" bestFit="1" customWidth="1"/>
    <col min="8201" max="8201" width="7" style="213" bestFit="1" customWidth="1"/>
    <col min="8202" max="8202" width="12.44140625" style="213" bestFit="1" customWidth="1"/>
    <col min="8203" max="8203" width="6" style="213" bestFit="1" customWidth="1"/>
    <col min="8204" max="8204" width="12.44140625" style="213" bestFit="1" customWidth="1"/>
    <col min="8205" max="8205" width="6" style="213" bestFit="1" customWidth="1"/>
    <col min="8206" max="8206" width="12.44140625" style="213" bestFit="1" customWidth="1"/>
    <col min="8207" max="8207" width="6.5546875" style="213" bestFit="1" customWidth="1"/>
    <col min="8208" max="8208" width="13.5546875" style="213" bestFit="1" customWidth="1"/>
    <col min="8209" max="8209" width="7" style="213" bestFit="1" customWidth="1"/>
    <col min="8210" max="8210" width="12.44140625" style="213" bestFit="1" customWidth="1"/>
    <col min="8211" max="8211" width="7" style="213" bestFit="1" customWidth="1"/>
    <col min="8212" max="8212" width="13.5546875" style="213" bestFit="1" customWidth="1"/>
    <col min="8213" max="8213" width="8" style="213" customWidth="1"/>
    <col min="8214" max="8448" width="9.109375" style="213"/>
    <col min="8449" max="8449" width="5.6640625" style="213" customWidth="1"/>
    <col min="8450" max="8450" width="5.33203125" style="213" customWidth="1"/>
    <col min="8451" max="8451" width="4.88671875" style="213" customWidth="1"/>
    <col min="8452" max="8452" width="13.5546875" style="213" bestFit="1" customWidth="1"/>
    <col min="8453" max="8453" width="7" style="213" bestFit="1" customWidth="1"/>
    <col min="8454" max="8454" width="12.44140625" style="213" bestFit="1" customWidth="1"/>
    <col min="8455" max="8455" width="7" style="213" bestFit="1" customWidth="1"/>
    <col min="8456" max="8456" width="13.5546875" style="213" bestFit="1" customWidth="1"/>
    <col min="8457" max="8457" width="7" style="213" bestFit="1" customWidth="1"/>
    <col min="8458" max="8458" width="12.44140625" style="213" bestFit="1" customWidth="1"/>
    <col min="8459" max="8459" width="6" style="213" bestFit="1" customWidth="1"/>
    <col min="8460" max="8460" width="12.44140625" style="213" bestFit="1" customWidth="1"/>
    <col min="8461" max="8461" width="6" style="213" bestFit="1" customWidth="1"/>
    <col min="8462" max="8462" width="12.44140625" style="213" bestFit="1" customWidth="1"/>
    <col min="8463" max="8463" width="6.5546875" style="213" bestFit="1" customWidth="1"/>
    <col min="8464" max="8464" width="13.5546875" style="213" bestFit="1" customWidth="1"/>
    <col min="8465" max="8465" width="7" style="213" bestFit="1" customWidth="1"/>
    <col min="8466" max="8466" width="12.44140625" style="213" bestFit="1" customWidth="1"/>
    <col min="8467" max="8467" width="7" style="213" bestFit="1" customWidth="1"/>
    <col min="8468" max="8468" width="13.5546875" style="213" bestFit="1" customWidth="1"/>
    <col min="8469" max="8469" width="8" style="213" customWidth="1"/>
    <col min="8470" max="8704" width="9.109375" style="213"/>
    <col min="8705" max="8705" width="5.6640625" style="213" customWidth="1"/>
    <col min="8706" max="8706" width="5.33203125" style="213" customWidth="1"/>
    <col min="8707" max="8707" width="4.88671875" style="213" customWidth="1"/>
    <col min="8708" max="8708" width="13.5546875" style="213" bestFit="1" customWidth="1"/>
    <col min="8709" max="8709" width="7" style="213" bestFit="1" customWidth="1"/>
    <col min="8710" max="8710" width="12.44140625" style="213" bestFit="1" customWidth="1"/>
    <col min="8711" max="8711" width="7" style="213" bestFit="1" customWidth="1"/>
    <col min="8712" max="8712" width="13.5546875" style="213" bestFit="1" customWidth="1"/>
    <col min="8713" max="8713" width="7" style="213" bestFit="1" customWidth="1"/>
    <col min="8714" max="8714" width="12.44140625" style="213" bestFit="1" customWidth="1"/>
    <col min="8715" max="8715" width="6" style="213" bestFit="1" customWidth="1"/>
    <col min="8716" max="8716" width="12.44140625" style="213" bestFit="1" customWidth="1"/>
    <col min="8717" max="8717" width="6" style="213" bestFit="1" customWidth="1"/>
    <col min="8718" max="8718" width="12.44140625" style="213" bestFit="1" customWidth="1"/>
    <col min="8719" max="8719" width="6.5546875" style="213" bestFit="1" customWidth="1"/>
    <col min="8720" max="8720" width="13.5546875" style="213" bestFit="1" customWidth="1"/>
    <col min="8721" max="8721" width="7" style="213" bestFit="1" customWidth="1"/>
    <col min="8722" max="8722" width="12.44140625" style="213" bestFit="1" customWidth="1"/>
    <col min="8723" max="8723" width="7" style="213" bestFit="1" customWidth="1"/>
    <col min="8724" max="8724" width="13.5546875" style="213" bestFit="1" customWidth="1"/>
    <col min="8725" max="8725" width="8" style="213" customWidth="1"/>
    <col min="8726" max="8960" width="9.109375" style="213"/>
    <col min="8961" max="8961" width="5.6640625" style="213" customWidth="1"/>
    <col min="8962" max="8962" width="5.33203125" style="213" customWidth="1"/>
    <col min="8963" max="8963" width="4.88671875" style="213" customWidth="1"/>
    <col min="8964" max="8964" width="13.5546875" style="213" bestFit="1" customWidth="1"/>
    <col min="8965" max="8965" width="7" style="213" bestFit="1" customWidth="1"/>
    <col min="8966" max="8966" width="12.44140625" style="213" bestFit="1" customWidth="1"/>
    <col min="8967" max="8967" width="7" style="213" bestFit="1" customWidth="1"/>
    <col min="8968" max="8968" width="13.5546875" style="213" bestFit="1" customWidth="1"/>
    <col min="8969" max="8969" width="7" style="213" bestFit="1" customWidth="1"/>
    <col min="8970" max="8970" width="12.44140625" style="213" bestFit="1" customWidth="1"/>
    <col min="8971" max="8971" width="6" style="213" bestFit="1" customWidth="1"/>
    <col min="8972" max="8972" width="12.44140625" style="213" bestFit="1" customWidth="1"/>
    <col min="8973" max="8973" width="6" style="213" bestFit="1" customWidth="1"/>
    <col min="8974" max="8974" width="12.44140625" style="213" bestFit="1" customWidth="1"/>
    <col min="8975" max="8975" width="6.5546875" style="213" bestFit="1" customWidth="1"/>
    <col min="8976" max="8976" width="13.5546875" style="213" bestFit="1" customWidth="1"/>
    <col min="8977" max="8977" width="7" style="213" bestFit="1" customWidth="1"/>
    <col min="8978" max="8978" width="12.44140625" style="213" bestFit="1" customWidth="1"/>
    <col min="8979" max="8979" width="7" style="213" bestFit="1" customWidth="1"/>
    <col min="8980" max="8980" width="13.5546875" style="213" bestFit="1" customWidth="1"/>
    <col min="8981" max="8981" width="8" style="213" customWidth="1"/>
    <col min="8982" max="9216" width="9.109375" style="213"/>
    <col min="9217" max="9217" width="5.6640625" style="213" customWidth="1"/>
    <col min="9218" max="9218" width="5.33203125" style="213" customWidth="1"/>
    <col min="9219" max="9219" width="4.88671875" style="213" customWidth="1"/>
    <col min="9220" max="9220" width="13.5546875" style="213" bestFit="1" customWidth="1"/>
    <col min="9221" max="9221" width="7" style="213" bestFit="1" customWidth="1"/>
    <col min="9222" max="9222" width="12.44140625" style="213" bestFit="1" customWidth="1"/>
    <col min="9223" max="9223" width="7" style="213" bestFit="1" customWidth="1"/>
    <col min="9224" max="9224" width="13.5546875" style="213" bestFit="1" customWidth="1"/>
    <col min="9225" max="9225" width="7" style="213" bestFit="1" customWidth="1"/>
    <col min="9226" max="9226" width="12.44140625" style="213" bestFit="1" customWidth="1"/>
    <col min="9227" max="9227" width="6" style="213" bestFit="1" customWidth="1"/>
    <col min="9228" max="9228" width="12.44140625" style="213" bestFit="1" customWidth="1"/>
    <col min="9229" max="9229" width="6" style="213" bestFit="1" customWidth="1"/>
    <col min="9230" max="9230" width="12.44140625" style="213" bestFit="1" customWidth="1"/>
    <col min="9231" max="9231" width="6.5546875" style="213" bestFit="1" customWidth="1"/>
    <col min="9232" max="9232" width="13.5546875" style="213" bestFit="1" customWidth="1"/>
    <col min="9233" max="9233" width="7" style="213" bestFit="1" customWidth="1"/>
    <col min="9234" max="9234" width="12.44140625" style="213" bestFit="1" customWidth="1"/>
    <col min="9235" max="9235" width="7" style="213" bestFit="1" customWidth="1"/>
    <col min="9236" max="9236" width="13.5546875" style="213" bestFit="1" customWidth="1"/>
    <col min="9237" max="9237" width="8" style="213" customWidth="1"/>
    <col min="9238" max="9472" width="9.109375" style="213"/>
    <col min="9473" max="9473" width="5.6640625" style="213" customWidth="1"/>
    <col min="9474" max="9474" width="5.33203125" style="213" customWidth="1"/>
    <col min="9475" max="9475" width="4.88671875" style="213" customWidth="1"/>
    <col min="9476" max="9476" width="13.5546875" style="213" bestFit="1" customWidth="1"/>
    <col min="9477" max="9477" width="7" style="213" bestFit="1" customWidth="1"/>
    <col min="9478" max="9478" width="12.44140625" style="213" bestFit="1" customWidth="1"/>
    <col min="9479" max="9479" width="7" style="213" bestFit="1" customWidth="1"/>
    <col min="9480" max="9480" width="13.5546875" style="213" bestFit="1" customWidth="1"/>
    <col min="9481" max="9481" width="7" style="213" bestFit="1" customWidth="1"/>
    <col min="9482" max="9482" width="12.44140625" style="213" bestFit="1" customWidth="1"/>
    <col min="9483" max="9483" width="6" style="213" bestFit="1" customWidth="1"/>
    <col min="9484" max="9484" width="12.44140625" style="213" bestFit="1" customWidth="1"/>
    <col min="9485" max="9485" width="6" style="213" bestFit="1" customWidth="1"/>
    <col min="9486" max="9486" width="12.44140625" style="213" bestFit="1" customWidth="1"/>
    <col min="9487" max="9487" width="6.5546875" style="213" bestFit="1" customWidth="1"/>
    <col min="9488" max="9488" width="13.5546875" style="213" bestFit="1" customWidth="1"/>
    <col min="9489" max="9489" width="7" style="213" bestFit="1" customWidth="1"/>
    <col min="9490" max="9490" width="12.44140625" style="213" bestFit="1" customWidth="1"/>
    <col min="9491" max="9491" width="7" style="213" bestFit="1" customWidth="1"/>
    <col min="9492" max="9492" width="13.5546875" style="213" bestFit="1" customWidth="1"/>
    <col min="9493" max="9493" width="8" style="213" customWidth="1"/>
    <col min="9494" max="9728" width="9.109375" style="213"/>
    <col min="9729" max="9729" width="5.6640625" style="213" customWidth="1"/>
    <col min="9730" max="9730" width="5.33203125" style="213" customWidth="1"/>
    <col min="9731" max="9731" width="4.88671875" style="213" customWidth="1"/>
    <col min="9732" max="9732" width="13.5546875" style="213" bestFit="1" customWidth="1"/>
    <col min="9733" max="9733" width="7" style="213" bestFit="1" customWidth="1"/>
    <col min="9734" max="9734" width="12.44140625" style="213" bestFit="1" customWidth="1"/>
    <col min="9735" max="9735" width="7" style="213" bestFit="1" customWidth="1"/>
    <col min="9736" max="9736" width="13.5546875" style="213" bestFit="1" customWidth="1"/>
    <col min="9737" max="9737" width="7" style="213" bestFit="1" customWidth="1"/>
    <col min="9738" max="9738" width="12.44140625" style="213" bestFit="1" customWidth="1"/>
    <col min="9739" max="9739" width="6" style="213" bestFit="1" customWidth="1"/>
    <col min="9740" max="9740" width="12.44140625" style="213" bestFit="1" customWidth="1"/>
    <col min="9741" max="9741" width="6" style="213" bestFit="1" customWidth="1"/>
    <col min="9742" max="9742" width="12.44140625" style="213" bestFit="1" customWidth="1"/>
    <col min="9743" max="9743" width="6.5546875" style="213" bestFit="1" customWidth="1"/>
    <col min="9744" max="9744" width="13.5546875" style="213" bestFit="1" customWidth="1"/>
    <col min="9745" max="9745" width="7" style="213" bestFit="1" customWidth="1"/>
    <col min="9746" max="9746" width="12.44140625" style="213" bestFit="1" customWidth="1"/>
    <col min="9747" max="9747" width="7" style="213" bestFit="1" customWidth="1"/>
    <col min="9748" max="9748" width="13.5546875" style="213" bestFit="1" customWidth="1"/>
    <col min="9749" max="9749" width="8" style="213" customWidth="1"/>
    <col min="9750" max="9984" width="9.109375" style="213"/>
    <col min="9985" max="9985" width="5.6640625" style="213" customWidth="1"/>
    <col min="9986" max="9986" width="5.33203125" style="213" customWidth="1"/>
    <col min="9987" max="9987" width="4.88671875" style="213" customWidth="1"/>
    <col min="9988" max="9988" width="13.5546875" style="213" bestFit="1" customWidth="1"/>
    <col min="9989" max="9989" width="7" style="213" bestFit="1" customWidth="1"/>
    <col min="9990" max="9990" width="12.44140625" style="213" bestFit="1" customWidth="1"/>
    <col min="9991" max="9991" width="7" style="213" bestFit="1" customWidth="1"/>
    <col min="9992" max="9992" width="13.5546875" style="213" bestFit="1" customWidth="1"/>
    <col min="9993" max="9993" width="7" style="213" bestFit="1" customWidth="1"/>
    <col min="9994" max="9994" width="12.44140625" style="213" bestFit="1" customWidth="1"/>
    <col min="9995" max="9995" width="6" style="213" bestFit="1" customWidth="1"/>
    <col min="9996" max="9996" width="12.44140625" style="213" bestFit="1" customWidth="1"/>
    <col min="9997" max="9997" width="6" style="213" bestFit="1" customWidth="1"/>
    <col min="9998" max="9998" width="12.44140625" style="213" bestFit="1" customWidth="1"/>
    <col min="9999" max="9999" width="6.5546875" style="213" bestFit="1" customWidth="1"/>
    <col min="10000" max="10000" width="13.5546875" style="213" bestFit="1" customWidth="1"/>
    <col min="10001" max="10001" width="7" style="213" bestFit="1" customWidth="1"/>
    <col min="10002" max="10002" width="12.44140625" style="213" bestFit="1" customWidth="1"/>
    <col min="10003" max="10003" width="7" style="213" bestFit="1" customWidth="1"/>
    <col min="10004" max="10004" width="13.5546875" style="213" bestFit="1" customWidth="1"/>
    <col min="10005" max="10005" width="8" style="213" customWidth="1"/>
    <col min="10006" max="10240" width="9.109375" style="213"/>
    <col min="10241" max="10241" width="5.6640625" style="213" customWidth="1"/>
    <col min="10242" max="10242" width="5.33203125" style="213" customWidth="1"/>
    <col min="10243" max="10243" width="4.88671875" style="213" customWidth="1"/>
    <col min="10244" max="10244" width="13.5546875" style="213" bestFit="1" customWidth="1"/>
    <col min="10245" max="10245" width="7" style="213" bestFit="1" customWidth="1"/>
    <col min="10246" max="10246" width="12.44140625" style="213" bestFit="1" customWidth="1"/>
    <col min="10247" max="10247" width="7" style="213" bestFit="1" customWidth="1"/>
    <col min="10248" max="10248" width="13.5546875" style="213" bestFit="1" customWidth="1"/>
    <col min="10249" max="10249" width="7" style="213" bestFit="1" customWidth="1"/>
    <col min="10250" max="10250" width="12.44140625" style="213" bestFit="1" customWidth="1"/>
    <col min="10251" max="10251" width="6" style="213" bestFit="1" customWidth="1"/>
    <col min="10252" max="10252" width="12.44140625" style="213" bestFit="1" customWidth="1"/>
    <col min="10253" max="10253" width="6" style="213" bestFit="1" customWidth="1"/>
    <col min="10254" max="10254" width="12.44140625" style="213" bestFit="1" customWidth="1"/>
    <col min="10255" max="10255" width="6.5546875" style="213" bestFit="1" customWidth="1"/>
    <col min="10256" max="10256" width="13.5546875" style="213" bestFit="1" customWidth="1"/>
    <col min="10257" max="10257" width="7" style="213" bestFit="1" customWidth="1"/>
    <col min="10258" max="10258" width="12.44140625" style="213" bestFit="1" customWidth="1"/>
    <col min="10259" max="10259" width="7" style="213" bestFit="1" customWidth="1"/>
    <col min="10260" max="10260" width="13.5546875" style="213" bestFit="1" customWidth="1"/>
    <col min="10261" max="10261" width="8" style="213" customWidth="1"/>
    <col min="10262" max="10496" width="9.109375" style="213"/>
    <col min="10497" max="10497" width="5.6640625" style="213" customWidth="1"/>
    <col min="10498" max="10498" width="5.33203125" style="213" customWidth="1"/>
    <col min="10499" max="10499" width="4.88671875" style="213" customWidth="1"/>
    <col min="10500" max="10500" width="13.5546875" style="213" bestFit="1" customWidth="1"/>
    <col min="10501" max="10501" width="7" style="213" bestFit="1" customWidth="1"/>
    <col min="10502" max="10502" width="12.44140625" style="213" bestFit="1" customWidth="1"/>
    <col min="10503" max="10503" width="7" style="213" bestFit="1" customWidth="1"/>
    <col min="10504" max="10504" width="13.5546875" style="213" bestFit="1" customWidth="1"/>
    <col min="10505" max="10505" width="7" style="213" bestFit="1" customWidth="1"/>
    <col min="10506" max="10506" width="12.44140625" style="213" bestFit="1" customWidth="1"/>
    <col min="10507" max="10507" width="6" style="213" bestFit="1" customWidth="1"/>
    <col min="10508" max="10508" width="12.44140625" style="213" bestFit="1" customWidth="1"/>
    <col min="10509" max="10509" width="6" style="213" bestFit="1" customWidth="1"/>
    <col min="10510" max="10510" width="12.44140625" style="213" bestFit="1" customWidth="1"/>
    <col min="10511" max="10511" width="6.5546875" style="213" bestFit="1" customWidth="1"/>
    <col min="10512" max="10512" width="13.5546875" style="213" bestFit="1" customWidth="1"/>
    <col min="10513" max="10513" width="7" style="213" bestFit="1" customWidth="1"/>
    <col min="10514" max="10514" width="12.44140625" style="213" bestFit="1" customWidth="1"/>
    <col min="10515" max="10515" width="7" style="213" bestFit="1" customWidth="1"/>
    <col min="10516" max="10516" width="13.5546875" style="213" bestFit="1" customWidth="1"/>
    <col min="10517" max="10517" width="8" style="213" customWidth="1"/>
    <col min="10518" max="10752" width="9.109375" style="213"/>
    <col min="10753" max="10753" width="5.6640625" style="213" customWidth="1"/>
    <col min="10754" max="10754" width="5.33203125" style="213" customWidth="1"/>
    <col min="10755" max="10755" width="4.88671875" style="213" customWidth="1"/>
    <col min="10756" max="10756" width="13.5546875" style="213" bestFit="1" customWidth="1"/>
    <col min="10757" max="10757" width="7" style="213" bestFit="1" customWidth="1"/>
    <col min="10758" max="10758" width="12.44140625" style="213" bestFit="1" customWidth="1"/>
    <col min="10759" max="10759" width="7" style="213" bestFit="1" customWidth="1"/>
    <col min="10760" max="10760" width="13.5546875" style="213" bestFit="1" customWidth="1"/>
    <col min="10761" max="10761" width="7" style="213" bestFit="1" customWidth="1"/>
    <col min="10762" max="10762" width="12.44140625" style="213" bestFit="1" customWidth="1"/>
    <col min="10763" max="10763" width="6" style="213" bestFit="1" customWidth="1"/>
    <col min="10764" max="10764" width="12.44140625" style="213" bestFit="1" customWidth="1"/>
    <col min="10765" max="10765" width="6" style="213" bestFit="1" customWidth="1"/>
    <col min="10766" max="10766" width="12.44140625" style="213" bestFit="1" customWidth="1"/>
    <col min="10767" max="10767" width="6.5546875" style="213" bestFit="1" customWidth="1"/>
    <col min="10768" max="10768" width="13.5546875" style="213" bestFit="1" customWidth="1"/>
    <col min="10769" max="10769" width="7" style="213" bestFit="1" customWidth="1"/>
    <col min="10770" max="10770" width="12.44140625" style="213" bestFit="1" customWidth="1"/>
    <col min="10771" max="10771" width="7" style="213" bestFit="1" customWidth="1"/>
    <col min="10772" max="10772" width="13.5546875" style="213" bestFit="1" customWidth="1"/>
    <col min="10773" max="10773" width="8" style="213" customWidth="1"/>
    <col min="10774" max="11008" width="9.109375" style="213"/>
    <col min="11009" max="11009" width="5.6640625" style="213" customWidth="1"/>
    <col min="11010" max="11010" width="5.33203125" style="213" customWidth="1"/>
    <col min="11011" max="11011" width="4.88671875" style="213" customWidth="1"/>
    <col min="11012" max="11012" width="13.5546875" style="213" bestFit="1" customWidth="1"/>
    <col min="11013" max="11013" width="7" style="213" bestFit="1" customWidth="1"/>
    <col min="11014" max="11014" width="12.44140625" style="213" bestFit="1" customWidth="1"/>
    <col min="11015" max="11015" width="7" style="213" bestFit="1" customWidth="1"/>
    <col min="11016" max="11016" width="13.5546875" style="213" bestFit="1" customWidth="1"/>
    <col min="11017" max="11017" width="7" style="213" bestFit="1" customWidth="1"/>
    <col min="11018" max="11018" width="12.44140625" style="213" bestFit="1" customWidth="1"/>
    <col min="11019" max="11019" width="6" style="213" bestFit="1" customWidth="1"/>
    <col min="11020" max="11020" width="12.44140625" style="213" bestFit="1" customWidth="1"/>
    <col min="11021" max="11021" width="6" style="213" bestFit="1" customWidth="1"/>
    <col min="11022" max="11022" width="12.44140625" style="213" bestFit="1" customWidth="1"/>
    <col min="11023" max="11023" width="6.5546875" style="213" bestFit="1" customWidth="1"/>
    <col min="11024" max="11024" width="13.5546875" style="213" bestFit="1" customWidth="1"/>
    <col min="11025" max="11025" width="7" style="213" bestFit="1" customWidth="1"/>
    <col min="11026" max="11026" width="12.44140625" style="213" bestFit="1" customWidth="1"/>
    <col min="11027" max="11027" width="7" style="213" bestFit="1" customWidth="1"/>
    <col min="11028" max="11028" width="13.5546875" style="213" bestFit="1" customWidth="1"/>
    <col min="11029" max="11029" width="8" style="213" customWidth="1"/>
    <col min="11030" max="11264" width="9.109375" style="213"/>
    <col min="11265" max="11265" width="5.6640625" style="213" customWidth="1"/>
    <col min="11266" max="11266" width="5.33203125" style="213" customWidth="1"/>
    <col min="11267" max="11267" width="4.88671875" style="213" customWidth="1"/>
    <col min="11268" max="11268" width="13.5546875" style="213" bestFit="1" customWidth="1"/>
    <col min="11269" max="11269" width="7" style="213" bestFit="1" customWidth="1"/>
    <col min="11270" max="11270" width="12.44140625" style="213" bestFit="1" customWidth="1"/>
    <col min="11271" max="11271" width="7" style="213" bestFit="1" customWidth="1"/>
    <col min="11272" max="11272" width="13.5546875" style="213" bestFit="1" customWidth="1"/>
    <col min="11273" max="11273" width="7" style="213" bestFit="1" customWidth="1"/>
    <col min="11274" max="11274" width="12.44140625" style="213" bestFit="1" customWidth="1"/>
    <col min="11275" max="11275" width="6" style="213" bestFit="1" customWidth="1"/>
    <col min="11276" max="11276" width="12.44140625" style="213" bestFit="1" customWidth="1"/>
    <col min="11277" max="11277" width="6" style="213" bestFit="1" customWidth="1"/>
    <col min="11278" max="11278" width="12.44140625" style="213" bestFit="1" customWidth="1"/>
    <col min="11279" max="11279" width="6.5546875" style="213" bestFit="1" customWidth="1"/>
    <col min="11280" max="11280" width="13.5546875" style="213" bestFit="1" customWidth="1"/>
    <col min="11281" max="11281" width="7" style="213" bestFit="1" customWidth="1"/>
    <col min="11282" max="11282" width="12.44140625" style="213" bestFit="1" customWidth="1"/>
    <col min="11283" max="11283" width="7" style="213" bestFit="1" customWidth="1"/>
    <col min="11284" max="11284" width="13.5546875" style="213" bestFit="1" customWidth="1"/>
    <col min="11285" max="11285" width="8" style="213" customWidth="1"/>
    <col min="11286" max="11520" width="9.109375" style="213"/>
    <col min="11521" max="11521" width="5.6640625" style="213" customWidth="1"/>
    <col min="11522" max="11522" width="5.33203125" style="213" customWidth="1"/>
    <col min="11523" max="11523" width="4.88671875" style="213" customWidth="1"/>
    <col min="11524" max="11524" width="13.5546875" style="213" bestFit="1" customWidth="1"/>
    <col min="11525" max="11525" width="7" style="213" bestFit="1" customWidth="1"/>
    <col min="11526" max="11526" width="12.44140625" style="213" bestFit="1" customWidth="1"/>
    <col min="11527" max="11527" width="7" style="213" bestFit="1" customWidth="1"/>
    <col min="11528" max="11528" width="13.5546875" style="213" bestFit="1" customWidth="1"/>
    <col min="11529" max="11529" width="7" style="213" bestFit="1" customWidth="1"/>
    <col min="11530" max="11530" width="12.44140625" style="213" bestFit="1" customWidth="1"/>
    <col min="11531" max="11531" width="6" style="213" bestFit="1" customWidth="1"/>
    <col min="11532" max="11532" width="12.44140625" style="213" bestFit="1" customWidth="1"/>
    <col min="11533" max="11533" width="6" style="213" bestFit="1" customWidth="1"/>
    <col min="11534" max="11534" width="12.44140625" style="213" bestFit="1" customWidth="1"/>
    <col min="11535" max="11535" width="6.5546875" style="213" bestFit="1" customWidth="1"/>
    <col min="11536" max="11536" width="13.5546875" style="213" bestFit="1" customWidth="1"/>
    <col min="11537" max="11537" width="7" style="213" bestFit="1" customWidth="1"/>
    <col min="11538" max="11538" width="12.44140625" style="213" bestFit="1" customWidth="1"/>
    <col min="11539" max="11539" width="7" style="213" bestFit="1" customWidth="1"/>
    <col min="11540" max="11540" width="13.5546875" style="213" bestFit="1" customWidth="1"/>
    <col min="11541" max="11541" width="8" style="213" customWidth="1"/>
    <col min="11542" max="11776" width="9.109375" style="213"/>
    <col min="11777" max="11777" width="5.6640625" style="213" customWidth="1"/>
    <col min="11778" max="11778" width="5.33203125" style="213" customWidth="1"/>
    <col min="11779" max="11779" width="4.88671875" style="213" customWidth="1"/>
    <col min="11780" max="11780" width="13.5546875" style="213" bestFit="1" customWidth="1"/>
    <col min="11781" max="11781" width="7" style="213" bestFit="1" customWidth="1"/>
    <col min="11782" max="11782" width="12.44140625" style="213" bestFit="1" customWidth="1"/>
    <col min="11783" max="11783" width="7" style="213" bestFit="1" customWidth="1"/>
    <col min="11784" max="11784" width="13.5546875" style="213" bestFit="1" customWidth="1"/>
    <col min="11785" max="11785" width="7" style="213" bestFit="1" customWidth="1"/>
    <col min="11786" max="11786" width="12.44140625" style="213" bestFit="1" customWidth="1"/>
    <col min="11787" max="11787" width="6" style="213" bestFit="1" customWidth="1"/>
    <col min="11788" max="11788" width="12.44140625" style="213" bestFit="1" customWidth="1"/>
    <col min="11789" max="11789" width="6" style="213" bestFit="1" customWidth="1"/>
    <col min="11790" max="11790" width="12.44140625" style="213" bestFit="1" customWidth="1"/>
    <col min="11791" max="11791" width="6.5546875" style="213" bestFit="1" customWidth="1"/>
    <col min="11792" max="11792" width="13.5546875" style="213" bestFit="1" customWidth="1"/>
    <col min="11793" max="11793" width="7" style="213" bestFit="1" customWidth="1"/>
    <col min="11794" max="11794" width="12.44140625" style="213" bestFit="1" customWidth="1"/>
    <col min="11795" max="11795" width="7" style="213" bestFit="1" customWidth="1"/>
    <col min="11796" max="11796" width="13.5546875" style="213" bestFit="1" customWidth="1"/>
    <col min="11797" max="11797" width="8" style="213" customWidth="1"/>
    <col min="11798" max="12032" width="9.109375" style="213"/>
    <col min="12033" max="12033" width="5.6640625" style="213" customWidth="1"/>
    <col min="12034" max="12034" width="5.33203125" style="213" customWidth="1"/>
    <col min="12035" max="12035" width="4.88671875" style="213" customWidth="1"/>
    <col min="12036" max="12036" width="13.5546875" style="213" bestFit="1" customWidth="1"/>
    <col min="12037" max="12037" width="7" style="213" bestFit="1" customWidth="1"/>
    <col min="12038" max="12038" width="12.44140625" style="213" bestFit="1" customWidth="1"/>
    <col min="12039" max="12039" width="7" style="213" bestFit="1" customWidth="1"/>
    <col min="12040" max="12040" width="13.5546875" style="213" bestFit="1" customWidth="1"/>
    <col min="12041" max="12041" width="7" style="213" bestFit="1" customWidth="1"/>
    <col min="12042" max="12042" width="12.44140625" style="213" bestFit="1" customWidth="1"/>
    <col min="12043" max="12043" width="6" style="213" bestFit="1" customWidth="1"/>
    <col min="12044" max="12044" width="12.44140625" style="213" bestFit="1" customWidth="1"/>
    <col min="12045" max="12045" width="6" style="213" bestFit="1" customWidth="1"/>
    <col min="12046" max="12046" width="12.44140625" style="213" bestFit="1" customWidth="1"/>
    <col min="12047" max="12047" width="6.5546875" style="213" bestFit="1" customWidth="1"/>
    <col min="12048" max="12048" width="13.5546875" style="213" bestFit="1" customWidth="1"/>
    <col min="12049" max="12049" width="7" style="213" bestFit="1" customWidth="1"/>
    <col min="12050" max="12050" width="12.44140625" style="213" bestFit="1" customWidth="1"/>
    <col min="12051" max="12051" width="7" style="213" bestFit="1" customWidth="1"/>
    <col min="12052" max="12052" width="13.5546875" style="213" bestFit="1" customWidth="1"/>
    <col min="12053" max="12053" width="8" style="213" customWidth="1"/>
    <col min="12054" max="12288" width="9.109375" style="213"/>
    <col min="12289" max="12289" width="5.6640625" style="213" customWidth="1"/>
    <col min="12290" max="12290" width="5.33203125" style="213" customWidth="1"/>
    <col min="12291" max="12291" width="4.88671875" style="213" customWidth="1"/>
    <col min="12292" max="12292" width="13.5546875" style="213" bestFit="1" customWidth="1"/>
    <col min="12293" max="12293" width="7" style="213" bestFit="1" customWidth="1"/>
    <col min="12294" max="12294" width="12.44140625" style="213" bestFit="1" customWidth="1"/>
    <col min="12295" max="12295" width="7" style="213" bestFit="1" customWidth="1"/>
    <col min="12296" max="12296" width="13.5546875" style="213" bestFit="1" customWidth="1"/>
    <col min="12297" max="12297" width="7" style="213" bestFit="1" customWidth="1"/>
    <col min="12298" max="12298" width="12.44140625" style="213" bestFit="1" customWidth="1"/>
    <col min="12299" max="12299" width="6" style="213" bestFit="1" customWidth="1"/>
    <col min="12300" max="12300" width="12.44140625" style="213" bestFit="1" customWidth="1"/>
    <col min="12301" max="12301" width="6" style="213" bestFit="1" customWidth="1"/>
    <col min="12302" max="12302" width="12.44140625" style="213" bestFit="1" customWidth="1"/>
    <col min="12303" max="12303" width="6.5546875" style="213" bestFit="1" customWidth="1"/>
    <col min="12304" max="12304" width="13.5546875" style="213" bestFit="1" customWidth="1"/>
    <col min="12305" max="12305" width="7" style="213" bestFit="1" customWidth="1"/>
    <col min="12306" max="12306" width="12.44140625" style="213" bestFit="1" customWidth="1"/>
    <col min="12307" max="12307" width="7" style="213" bestFit="1" customWidth="1"/>
    <col min="12308" max="12308" width="13.5546875" style="213" bestFit="1" customWidth="1"/>
    <col min="12309" max="12309" width="8" style="213" customWidth="1"/>
    <col min="12310" max="12544" width="9.109375" style="213"/>
    <col min="12545" max="12545" width="5.6640625" style="213" customWidth="1"/>
    <col min="12546" max="12546" width="5.33203125" style="213" customWidth="1"/>
    <col min="12547" max="12547" width="4.88671875" style="213" customWidth="1"/>
    <col min="12548" max="12548" width="13.5546875" style="213" bestFit="1" customWidth="1"/>
    <col min="12549" max="12549" width="7" style="213" bestFit="1" customWidth="1"/>
    <col min="12550" max="12550" width="12.44140625" style="213" bestFit="1" customWidth="1"/>
    <col min="12551" max="12551" width="7" style="213" bestFit="1" customWidth="1"/>
    <col min="12552" max="12552" width="13.5546875" style="213" bestFit="1" customWidth="1"/>
    <col min="12553" max="12553" width="7" style="213" bestFit="1" customWidth="1"/>
    <col min="12554" max="12554" width="12.44140625" style="213" bestFit="1" customWidth="1"/>
    <col min="12555" max="12555" width="6" style="213" bestFit="1" customWidth="1"/>
    <col min="12556" max="12556" width="12.44140625" style="213" bestFit="1" customWidth="1"/>
    <col min="12557" max="12557" width="6" style="213" bestFit="1" customWidth="1"/>
    <col min="12558" max="12558" width="12.44140625" style="213" bestFit="1" customWidth="1"/>
    <col min="12559" max="12559" width="6.5546875" style="213" bestFit="1" customWidth="1"/>
    <col min="12560" max="12560" width="13.5546875" style="213" bestFit="1" customWidth="1"/>
    <col min="12561" max="12561" width="7" style="213" bestFit="1" customWidth="1"/>
    <col min="12562" max="12562" width="12.44140625" style="213" bestFit="1" customWidth="1"/>
    <col min="12563" max="12563" width="7" style="213" bestFit="1" customWidth="1"/>
    <col min="12564" max="12564" width="13.5546875" style="213" bestFit="1" customWidth="1"/>
    <col min="12565" max="12565" width="8" style="213" customWidth="1"/>
    <col min="12566" max="12800" width="9.109375" style="213"/>
    <col min="12801" max="12801" width="5.6640625" style="213" customWidth="1"/>
    <col min="12802" max="12802" width="5.33203125" style="213" customWidth="1"/>
    <col min="12803" max="12803" width="4.88671875" style="213" customWidth="1"/>
    <col min="12804" max="12804" width="13.5546875" style="213" bestFit="1" customWidth="1"/>
    <col min="12805" max="12805" width="7" style="213" bestFit="1" customWidth="1"/>
    <col min="12806" max="12806" width="12.44140625" style="213" bestFit="1" customWidth="1"/>
    <col min="12807" max="12807" width="7" style="213" bestFit="1" customWidth="1"/>
    <col min="12808" max="12808" width="13.5546875" style="213" bestFit="1" customWidth="1"/>
    <col min="12809" max="12809" width="7" style="213" bestFit="1" customWidth="1"/>
    <col min="12810" max="12810" width="12.44140625" style="213" bestFit="1" customWidth="1"/>
    <col min="12811" max="12811" width="6" style="213" bestFit="1" customWidth="1"/>
    <col min="12812" max="12812" width="12.44140625" style="213" bestFit="1" customWidth="1"/>
    <col min="12813" max="12813" width="6" style="213" bestFit="1" customWidth="1"/>
    <col min="12814" max="12814" width="12.44140625" style="213" bestFit="1" customWidth="1"/>
    <col min="12815" max="12815" width="6.5546875" style="213" bestFit="1" customWidth="1"/>
    <col min="12816" max="12816" width="13.5546875" style="213" bestFit="1" customWidth="1"/>
    <col min="12817" max="12817" width="7" style="213" bestFit="1" customWidth="1"/>
    <col min="12818" max="12818" width="12.44140625" style="213" bestFit="1" customWidth="1"/>
    <col min="12819" max="12819" width="7" style="213" bestFit="1" customWidth="1"/>
    <col min="12820" max="12820" width="13.5546875" style="213" bestFit="1" customWidth="1"/>
    <col min="12821" max="12821" width="8" style="213" customWidth="1"/>
    <col min="12822" max="13056" width="9.109375" style="213"/>
    <col min="13057" max="13057" width="5.6640625" style="213" customWidth="1"/>
    <col min="13058" max="13058" width="5.33203125" style="213" customWidth="1"/>
    <col min="13059" max="13059" width="4.88671875" style="213" customWidth="1"/>
    <col min="13060" max="13060" width="13.5546875" style="213" bestFit="1" customWidth="1"/>
    <col min="13061" max="13061" width="7" style="213" bestFit="1" customWidth="1"/>
    <col min="13062" max="13062" width="12.44140625" style="213" bestFit="1" customWidth="1"/>
    <col min="13063" max="13063" width="7" style="213" bestFit="1" customWidth="1"/>
    <col min="13064" max="13064" width="13.5546875" style="213" bestFit="1" customWidth="1"/>
    <col min="13065" max="13065" width="7" style="213" bestFit="1" customWidth="1"/>
    <col min="13066" max="13066" width="12.44140625" style="213" bestFit="1" customWidth="1"/>
    <col min="13067" max="13067" width="6" style="213" bestFit="1" customWidth="1"/>
    <col min="13068" max="13068" width="12.44140625" style="213" bestFit="1" customWidth="1"/>
    <col min="13069" max="13069" width="6" style="213" bestFit="1" customWidth="1"/>
    <col min="13070" max="13070" width="12.44140625" style="213" bestFit="1" customWidth="1"/>
    <col min="13071" max="13071" width="6.5546875" style="213" bestFit="1" customWidth="1"/>
    <col min="13072" max="13072" width="13.5546875" style="213" bestFit="1" customWidth="1"/>
    <col min="13073" max="13073" width="7" style="213" bestFit="1" customWidth="1"/>
    <col min="13074" max="13074" width="12.44140625" style="213" bestFit="1" customWidth="1"/>
    <col min="13075" max="13075" width="7" style="213" bestFit="1" customWidth="1"/>
    <col min="13076" max="13076" width="13.5546875" style="213" bestFit="1" customWidth="1"/>
    <col min="13077" max="13077" width="8" style="213" customWidth="1"/>
    <col min="13078" max="13312" width="9.109375" style="213"/>
    <col min="13313" max="13313" width="5.6640625" style="213" customWidth="1"/>
    <col min="13314" max="13314" width="5.33203125" style="213" customWidth="1"/>
    <col min="13315" max="13315" width="4.88671875" style="213" customWidth="1"/>
    <col min="13316" max="13316" width="13.5546875" style="213" bestFit="1" customWidth="1"/>
    <col min="13317" max="13317" width="7" style="213" bestFit="1" customWidth="1"/>
    <col min="13318" max="13318" width="12.44140625" style="213" bestFit="1" customWidth="1"/>
    <col min="13319" max="13319" width="7" style="213" bestFit="1" customWidth="1"/>
    <col min="13320" max="13320" width="13.5546875" style="213" bestFit="1" customWidth="1"/>
    <col min="13321" max="13321" width="7" style="213" bestFit="1" customWidth="1"/>
    <col min="13322" max="13322" width="12.44140625" style="213" bestFit="1" customWidth="1"/>
    <col min="13323" max="13323" width="6" style="213" bestFit="1" customWidth="1"/>
    <col min="13324" max="13324" width="12.44140625" style="213" bestFit="1" customWidth="1"/>
    <col min="13325" max="13325" width="6" style="213" bestFit="1" customWidth="1"/>
    <col min="13326" max="13326" width="12.44140625" style="213" bestFit="1" customWidth="1"/>
    <col min="13327" max="13327" width="6.5546875" style="213" bestFit="1" customWidth="1"/>
    <col min="13328" max="13328" width="13.5546875" style="213" bestFit="1" customWidth="1"/>
    <col min="13329" max="13329" width="7" style="213" bestFit="1" customWidth="1"/>
    <col min="13330" max="13330" width="12.44140625" style="213" bestFit="1" customWidth="1"/>
    <col min="13331" max="13331" width="7" style="213" bestFit="1" customWidth="1"/>
    <col min="13332" max="13332" width="13.5546875" style="213" bestFit="1" customWidth="1"/>
    <col min="13333" max="13333" width="8" style="213" customWidth="1"/>
    <col min="13334" max="13568" width="9.109375" style="213"/>
    <col min="13569" max="13569" width="5.6640625" style="213" customWidth="1"/>
    <col min="13570" max="13570" width="5.33203125" style="213" customWidth="1"/>
    <col min="13571" max="13571" width="4.88671875" style="213" customWidth="1"/>
    <col min="13572" max="13572" width="13.5546875" style="213" bestFit="1" customWidth="1"/>
    <col min="13573" max="13573" width="7" style="213" bestFit="1" customWidth="1"/>
    <col min="13574" max="13574" width="12.44140625" style="213" bestFit="1" customWidth="1"/>
    <col min="13575" max="13575" width="7" style="213" bestFit="1" customWidth="1"/>
    <col min="13576" max="13576" width="13.5546875" style="213" bestFit="1" customWidth="1"/>
    <col min="13577" max="13577" width="7" style="213" bestFit="1" customWidth="1"/>
    <col min="13578" max="13578" width="12.44140625" style="213" bestFit="1" customWidth="1"/>
    <col min="13579" max="13579" width="6" style="213" bestFit="1" customWidth="1"/>
    <col min="13580" max="13580" width="12.44140625" style="213" bestFit="1" customWidth="1"/>
    <col min="13581" max="13581" width="6" style="213" bestFit="1" customWidth="1"/>
    <col min="13582" max="13582" width="12.44140625" style="213" bestFit="1" customWidth="1"/>
    <col min="13583" max="13583" width="6.5546875" style="213" bestFit="1" customWidth="1"/>
    <col min="13584" max="13584" width="13.5546875" style="213" bestFit="1" customWidth="1"/>
    <col min="13585" max="13585" width="7" style="213" bestFit="1" customWidth="1"/>
    <col min="13586" max="13586" width="12.44140625" style="213" bestFit="1" customWidth="1"/>
    <col min="13587" max="13587" width="7" style="213" bestFit="1" customWidth="1"/>
    <col min="13588" max="13588" width="13.5546875" style="213" bestFit="1" customWidth="1"/>
    <col min="13589" max="13589" width="8" style="213" customWidth="1"/>
    <col min="13590" max="13824" width="9.109375" style="213"/>
    <col min="13825" max="13825" width="5.6640625" style="213" customWidth="1"/>
    <col min="13826" max="13826" width="5.33203125" style="213" customWidth="1"/>
    <col min="13827" max="13827" width="4.88671875" style="213" customWidth="1"/>
    <col min="13828" max="13828" width="13.5546875" style="213" bestFit="1" customWidth="1"/>
    <col min="13829" max="13829" width="7" style="213" bestFit="1" customWidth="1"/>
    <col min="13830" max="13830" width="12.44140625" style="213" bestFit="1" customWidth="1"/>
    <col min="13831" max="13831" width="7" style="213" bestFit="1" customWidth="1"/>
    <col min="13832" max="13832" width="13.5546875" style="213" bestFit="1" customWidth="1"/>
    <col min="13833" max="13833" width="7" style="213" bestFit="1" customWidth="1"/>
    <col min="13834" max="13834" width="12.44140625" style="213" bestFit="1" customWidth="1"/>
    <col min="13835" max="13835" width="6" style="213" bestFit="1" customWidth="1"/>
    <col min="13836" max="13836" width="12.44140625" style="213" bestFit="1" customWidth="1"/>
    <col min="13837" max="13837" width="6" style="213" bestFit="1" customWidth="1"/>
    <col min="13838" max="13838" width="12.44140625" style="213" bestFit="1" customWidth="1"/>
    <col min="13839" max="13839" width="6.5546875" style="213" bestFit="1" customWidth="1"/>
    <col min="13840" max="13840" width="13.5546875" style="213" bestFit="1" customWidth="1"/>
    <col min="13841" max="13841" width="7" style="213" bestFit="1" customWidth="1"/>
    <col min="13842" max="13842" width="12.44140625" style="213" bestFit="1" customWidth="1"/>
    <col min="13843" max="13843" width="7" style="213" bestFit="1" customWidth="1"/>
    <col min="13844" max="13844" width="13.5546875" style="213" bestFit="1" customWidth="1"/>
    <col min="13845" max="13845" width="8" style="213" customWidth="1"/>
    <col min="13846" max="14080" width="9.109375" style="213"/>
    <col min="14081" max="14081" width="5.6640625" style="213" customWidth="1"/>
    <col min="14082" max="14082" width="5.33203125" style="213" customWidth="1"/>
    <col min="14083" max="14083" width="4.88671875" style="213" customWidth="1"/>
    <col min="14084" max="14084" width="13.5546875" style="213" bestFit="1" customWidth="1"/>
    <col min="14085" max="14085" width="7" style="213" bestFit="1" customWidth="1"/>
    <col min="14086" max="14086" width="12.44140625" style="213" bestFit="1" customWidth="1"/>
    <col min="14087" max="14087" width="7" style="213" bestFit="1" customWidth="1"/>
    <col min="14088" max="14088" width="13.5546875" style="213" bestFit="1" customWidth="1"/>
    <col min="14089" max="14089" width="7" style="213" bestFit="1" customWidth="1"/>
    <col min="14090" max="14090" width="12.44140625" style="213" bestFit="1" customWidth="1"/>
    <col min="14091" max="14091" width="6" style="213" bestFit="1" customWidth="1"/>
    <col min="14092" max="14092" width="12.44140625" style="213" bestFit="1" customWidth="1"/>
    <col min="14093" max="14093" width="6" style="213" bestFit="1" customWidth="1"/>
    <col min="14094" max="14094" width="12.44140625" style="213" bestFit="1" customWidth="1"/>
    <col min="14095" max="14095" width="6.5546875" style="213" bestFit="1" customWidth="1"/>
    <col min="14096" max="14096" width="13.5546875" style="213" bestFit="1" customWidth="1"/>
    <col min="14097" max="14097" width="7" style="213" bestFit="1" customWidth="1"/>
    <col min="14098" max="14098" width="12.44140625" style="213" bestFit="1" customWidth="1"/>
    <col min="14099" max="14099" width="7" style="213" bestFit="1" customWidth="1"/>
    <col min="14100" max="14100" width="13.5546875" style="213" bestFit="1" customWidth="1"/>
    <col min="14101" max="14101" width="8" style="213" customWidth="1"/>
    <col min="14102" max="14336" width="9.109375" style="213"/>
    <col min="14337" max="14337" width="5.6640625" style="213" customWidth="1"/>
    <col min="14338" max="14338" width="5.33203125" style="213" customWidth="1"/>
    <col min="14339" max="14339" width="4.88671875" style="213" customWidth="1"/>
    <col min="14340" max="14340" width="13.5546875" style="213" bestFit="1" customWidth="1"/>
    <col min="14341" max="14341" width="7" style="213" bestFit="1" customWidth="1"/>
    <col min="14342" max="14342" width="12.44140625" style="213" bestFit="1" customWidth="1"/>
    <col min="14343" max="14343" width="7" style="213" bestFit="1" customWidth="1"/>
    <col min="14344" max="14344" width="13.5546875" style="213" bestFit="1" customWidth="1"/>
    <col min="14345" max="14345" width="7" style="213" bestFit="1" customWidth="1"/>
    <col min="14346" max="14346" width="12.44140625" style="213" bestFit="1" customWidth="1"/>
    <col min="14347" max="14347" width="6" style="213" bestFit="1" customWidth="1"/>
    <col min="14348" max="14348" width="12.44140625" style="213" bestFit="1" customWidth="1"/>
    <col min="14349" max="14349" width="6" style="213" bestFit="1" customWidth="1"/>
    <col min="14350" max="14350" width="12.44140625" style="213" bestFit="1" customWidth="1"/>
    <col min="14351" max="14351" width="6.5546875" style="213" bestFit="1" customWidth="1"/>
    <col min="14352" max="14352" width="13.5546875" style="213" bestFit="1" customWidth="1"/>
    <col min="14353" max="14353" width="7" style="213" bestFit="1" customWidth="1"/>
    <col min="14354" max="14354" width="12.44140625" style="213" bestFit="1" customWidth="1"/>
    <col min="14355" max="14355" width="7" style="213" bestFit="1" customWidth="1"/>
    <col min="14356" max="14356" width="13.5546875" style="213" bestFit="1" customWidth="1"/>
    <col min="14357" max="14357" width="8" style="213" customWidth="1"/>
    <col min="14358" max="14592" width="9.109375" style="213"/>
    <col min="14593" max="14593" width="5.6640625" style="213" customWidth="1"/>
    <col min="14594" max="14594" width="5.33203125" style="213" customWidth="1"/>
    <col min="14595" max="14595" width="4.88671875" style="213" customWidth="1"/>
    <col min="14596" max="14596" width="13.5546875" style="213" bestFit="1" customWidth="1"/>
    <col min="14597" max="14597" width="7" style="213" bestFit="1" customWidth="1"/>
    <col min="14598" max="14598" width="12.44140625" style="213" bestFit="1" customWidth="1"/>
    <col min="14599" max="14599" width="7" style="213" bestFit="1" customWidth="1"/>
    <col min="14600" max="14600" width="13.5546875" style="213" bestFit="1" customWidth="1"/>
    <col min="14601" max="14601" width="7" style="213" bestFit="1" customWidth="1"/>
    <col min="14602" max="14602" width="12.44140625" style="213" bestFit="1" customWidth="1"/>
    <col min="14603" max="14603" width="6" style="213" bestFit="1" customWidth="1"/>
    <col min="14604" max="14604" width="12.44140625" style="213" bestFit="1" customWidth="1"/>
    <col min="14605" max="14605" width="6" style="213" bestFit="1" customWidth="1"/>
    <col min="14606" max="14606" width="12.44140625" style="213" bestFit="1" customWidth="1"/>
    <col min="14607" max="14607" width="6.5546875" style="213" bestFit="1" customWidth="1"/>
    <col min="14608" max="14608" width="13.5546875" style="213" bestFit="1" customWidth="1"/>
    <col min="14609" max="14609" width="7" style="213" bestFit="1" customWidth="1"/>
    <col min="14610" max="14610" width="12.44140625" style="213" bestFit="1" customWidth="1"/>
    <col min="14611" max="14611" width="7" style="213" bestFit="1" customWidth="1"/>
    <col min="14612" max="14612" width="13.5546875" style="213" bestFit="1" customWidth="1"/>
    <col min="14613" max="14613" width="8" style="213" customWidth="1"/>
    <col min="14614" max="14848" width="9.109375" style="213"/>
    <col min="14849" max="14849" width="5.6640625" style="213" customWidth="1"/>
    <col min="14850" max="14850" width="5.33203125" style="213" customWidth="1"/>
    <col min="14851" max="14851" width="4.88671875" style="213" customWidth="1"/>
    <col min="14852" max="14852" width="13.5546875" style="213" bestFit="1" customWidth="1"/>
    <col min="14853" max="14853" width="7" style="213" bestFit="1" customWidth="1"/>
    <col min="14854" max="14854" width="12.44140625" style="213" bestFit="1" customWidth="1"/>
    <col min="14855" max="14855" width="7" style="213" bestFit="1" customWidth="1"/>
    <col min="14856" max="14856" width="13.5546875" style="213" bestFit="1" customWidth="1"/>
    <col min="14857" max="14857" width="7" style="213" bestFit="1" customWidth="1"/>
    <col min="14858" max="14858" width="12.44140625" style="213" bestFit="1" customWidth="1"/>
    <col min="14859" max="14859" width="6" style="213" bestFit="1" customWidth="1"/>
    <col min="14860" max="14860" width="12.44140625" style="213" bestFit="1" customWidth="1"/>
    <col min="14861" max="14861" width="6" style="213" bestFit="1" customWidth="1"/>
    <col min="14862" max="14862" width="12.44140625" style="213" bestFit="1" customWidth="1"/>
    <col min="14863" max="14863" width="6.5546875" style="213" bestFit="1" customWidth="1"/>
    <col min="14864" max="14864" width="13.5546875" style="213" bestFit="1" customWidth="1"/>
    <col min="14865" max="14865" width="7" style="213" bestFit="1" customWidth="1"/>
    <col min="14866" max="14866" width="12.44140625" style="213" bestFit="1" customWidth="1"/>
    <col min="14867" max="14867" width="7" style="213" bestFit="1" customWidth="1"/>
    <col min="14868" max="14868" width="13.5546875" style="213" bestFit="1" customWidth="1"/>
    <col min="14869" max="14869" width="8" style="213" customWidth="1"/>
    <col min="14870" max="15104" width="9.109375" style="213"/>
    <col min="15105" max="15105" width="5.6640625" style="213" customWidth="1"/>
    <col min="15106" max="15106" width="5.33203125" style="213" customWidth="1"/>
    <col min="15107" max="15107" width="4.88671875" style="213" customWidth="1"/>
    <col min="15108" max="15108" width="13.5546875" style="213" bestFit="1" customWidth="1"/>
    <col min="15109" max="15109" width="7" style="213" bestFit="1" customWidth="1"/>
    <col min="15110" max="15110" width="12.44140625" style="213" bestFit="1" customWidth="1"/>
    <col min="15111" max="15111" width="7" style="213" bestFit="1" customWidth="1"/>
    <col min="15112" max="15112" width="13.5546875" style="213" bestFit="1" customWidth="1"/>
    <col min="15113" max="15113" width="7" style="213" bestFit="1" customWidth="1"/>
    <col min="15114" max="15114" width="12.44140625" style="213" bestFit="1" customWidth="1"/>
    <col min="15115" max="15115" width="6" style="213" bestFit="1" customWidth="1"/>
    <col min="15116" max="15116" width="12.44140625" style="213" bestFit="1" customWidth="1"/>
    <col min="15117" max="15117" width="6" style="213" bestFit="1" customWidth="1"/>
    <col min="15118" max="15118" width="12.44140625" style="213" bestFit="1" customWidth="1"/>
    <col min="15119" max="15119" width="6.5546875" style="213" bestFit="1" customWidth="1"/>
    <col min="15120" max="15120" width="13.5546875" style="213" bestFit="1" customWidth="1"/>
    <col min="15121" max="15121" width="7" style="213" bestFit="1" customWidth="1"/>
    <col min="15122" max="15122" width="12.44140625" style="213" bestFit="1" customWidth="1"/>
    <col min="15123" max="15123" width="7" style="213" bestFit="1" customWidth="1"/>
    <col min="15124" max="15124" width="13.5546875" style="213" bestFit="1" customWidth="1"/>
    <col min="15125" max="15125" width="8" style="213" customWidth="1"/>
    <col min="15126" max="15360" width="9.109375" style="213"/>
    <col min="15361" max="15361" width="5.6640625" style="213" customWidth="1"/>
    <col min="15362" max="15362" width="5.33203125" style="213" customWidth="1"/>
    <col min="15363" max="15363" width="4.88671875" style="213" customWidth="1"/>
    <col min="15364" max="15364" width="13.5546875" style="213" bestFit="1" customWidth="1"/>
    <col min="15365" max="15365" width="7" style="213" bestFit="1" customWidth="1"/>
    <col min="15366" max="15366" width="12.44140625" style="213" bestFit="1" customWidth="1"/>
    <col min="15367" max="15367" width="7" style="213" bestFit="1" customWidth="1"/>
    <col min="15368" max="15368" width="13.5546875" style="213" bestFit="1" customWidth="1"/>
    <col min="15369" max="15369" width="7" style="213" bestFit="1" customWidth="1"/>
    <col min="15370" max="15370" width="12.44140625" style="213" bestFit="1" customWidth="1"/>
    <col min="15371" max="15371" width="6" style="213" bestFit="1" customWidth="1"/>
    <col min="15372" max="15372" width="12.44140625" style="213" bestFit="1" customWidth="1"/>
    <col min="15373" max="15373" width="6" style="213" bestFit="1" customWidth="1"/>
    <col min="15374" max="15374" width="12.44140625" style="213" bestFit="1" customWidth="1"/>
    <col min="15375" max="15375" width="6.5546875" style="213" bestFit="1" customWidth="1"/>
    <col min="15376" max="15376" width="13.5546875" style="213" bestFit="1" customWidth="1"/>
    <col min="15377" max="15377" width="7" style="213" bestFit="1" customWidth="1"/>
    <col min="15378" max="15378" width="12.44140625" style="213" bestFit="1" customWidth="1"/>
    <col min="15379" max="15379" width="7" style="213" bestFit="1" customWidth="1"/>
    <col min="15380" max="15380" width="13.5546875" style="213" bestFit="1" customWidth="1"/>
    <col min="15381" max="15381" width="8" style="213" customWidth="1"/>
    <col min="15382" max="15616" width="9.109375" style="213"/>
    <col min="15617" max="15617" width="5.6640625" style="213" customWidth="1"/>
    <col min="15618" max="15618" width="5.33203125" style="213" customWidth="1"/>
    <col min="15619" max="15619" width="4.88671875" style="213" customWidth="1"/>
    <col min="15620" max="15620" width="13.5546875" style="213" bestFit="1" customWidth="1"/>
    <col min="15621" max="15621" width="7" style="213" bestFit="1" customWidth="1"/>
    <col min="15622" max="15622" width="12.44140625" style="213" bestFit="1" customWidth="1"/>
    <col min="15623" max="15623" width="7" style="213" bestFit="1" customWidth="1"/>
    <col min="15624" max="15624" width="13.5546875" style="213" bestFit="1" customWidth="1"/>
    <col min="15625" max="15625" width="7" style="213" bestFit="1" customWidth="1"/>
    <col min="15626" max="15626" width="12.44140625" style="213" bestFit="1" customWidth="1"/>
    <col min="15627" max="15627" width="6" style="213" bestFit="1" customWidth="1"/>
    <col min="15628" max="15628" width="12.44140625" style="213" bestFit="1" customWidth="1"/>
    <col min="15629" max="15629" width="6" style="213" bestFit="1" customWidth="1"/>
    <col min="15630" max="15630" width="12.44140625" style="213" bestFit="1" customWidth="1"/>
    <col min="15631" max="15631" width="6.5546875" style="213" bestFit="1" customWidth="1"/>
    <col min="15632" max="15632" width="13.5546875" style="213" bestFit="1" customWidth="1"/>
    <col min="15633" max="15633" width="7" style="213" bestFit="1" customWidth="1"/>
    <col min="15634" max="15634" width="12.44140625" style="213" bestFit="1" customWidth="1"/>
    <col min="15635" max="15635" width="7" style="213" bestFit="1" customWidth="1"/>
    <col min="15636" max="15636" width="13.5546875" style="213" bestFit="1" customWidth="1"/>
    <col min="15637" max="15637" width="8" style="213" customWidth="1"/>
    <col min="15638" max="15872" width="9.109375" style="213"/>
    <col min="15873" max="15873" width="5.6640625" style="213" customWidth="1"/>
    <col min="15874" max="15874" width="5.33203125" style="213" customWidth="1"/>
    <col min="15875" max="15875" width="4.88671875" style="213" customWidth="1"/>
    <col min="15876" max="15876" width="13.5546875" style="213" bestFit="1" customWidth="1"/>
    <col min="15877" max="15877" width="7" style="213" bestFit="1" customWidth="1"/>
    <col min="15878" max="15878" width="12.44140625" style="213" bestFit="1" customWidth="1"/>
    <col min="15879" max="15879" width="7" style="213" bestFit="1" customWidth="1"/>
    <col min="15880" max="15880" width="13.5546875" style="213" bestFit="1" customWidth="1"/>
    <col min="15881" max="15881" width="7" style="213" bestFit="1" customWidth="1"/>
    <col min="15882" max="15882" width="12.44140625" style="213" bestFit="1" customWidth="1"/>
    <col min="15883" max="15883" width="6" style="213" bestFit="1" customWidth="1"/>
    <col min="15884" max="15884" width="12.44140625" style="213" bestFit="1" customWidth="1"/>
    <col min="15885" max="15885" width="6" style="213" bestFit="1" customWidth="1"/>
    <col min="15886" max="15886" width="12.44140625" style="213" bestFit="1" customWidth="1"/>
    <col min="15887" max="15887" width="6.5546875" style="213" bestFit="1" customWidth="1"/>
    <col min="15888" max="15888" width="13.5546875" style="213" bestFit="1" customWidth="1"/>
    <col min="15889" max="15889" width="7" style="213" bestFit="1" customWidth="1"/>
    <col min="15890" max="15890" width="12.44140625" style="213" bestFit="1" customWidth="1"/>
    <col min="15891" max="15891" width="7" style="213" bestFit="1" customWidth="1"/>
    <col min="15892" max="15892" width="13.5546875" style="213" bestFit="1" customWidth="1"/>
    <col min="15893" max="15893" width="8" style="213" customWidth="1"/>
    <col min="15894" max="16128" width="9.109375" style="213"/>
    <col min="16129" max="16129" width="5.6640625" style="213" customWidth="1"/>
    <col min="16130" max="16130" width="5.33203125" style="213" customWidth="1"/>
    <col min="16131" max="16131" width="4.88671875" style="213" customWidth="1"/>
    <col min="16132" max="16132" width="13.5546875" style="213" bestFit="1" customWidth="1"/>
    <col min="16133" max="16133" width="7" style="213" bestFit="1" customWidth="1"/>
    <col min="16134" max="16134" width="12.44140625" style="213" bestFit="1" customWidth="1"/>
    <col min="16135" max="16135" width="7" style="213" bestFit="1" customWidth="1"/>
    <col min="16136" max="16136" width="13.5546875" style="213" bestFit="1" customWidth="1"/>
    <col min="16137" max="16137" width="7" style="213" bestFit="1" customWidth="1"/>
    <col min="16138" max="16138" width="12.44140625" style="213" bestFit="1" customWidth="1"/>
    <col min="16139" max="16139" width="6" style="213" bestFit="1" customWidth="1"/>
    <col min="16140" max="16140" width="12.44140625" style="213" bestFit="1" customWidth="1"/>
    <col min="16141" max="16141" width="6" style="213" bestFit="1" customWidth="1"/>
    <col min="16142" max="16142" width="12.44140625" style="213" bestFit="1" customWidth="1"/>
    <col min="16143" max="16143" width="6.5546875" style="213" bestFit="1" customWidth="1"/>
    <col min="16144" max="16144" width="13.5546875" style="213" bestFit="1" customWidth="1"/>
    <col min="16145" max="16145" width="7" style="213" bestFit="1" customWidth="1"/>
    <col min="16146" max="16146" width="12.44140625" style="213" bestFit="1" customWidth="1"/>
    <col min="16147" max="16147" width="7" style="213" bestFit="1" customWidth="1"/>
    <col min="16148" max="16148" width="13.5546875" style="213" bestFit="1" customWidth="1"/>
    <col min="16149" max="16149" width="8" style="213" customWidth="1"/>
    <col min="16150" max="16384" width="9.109375" style="213"/>
  </cols>
  <sheetData>
    <row r="1" spans="1:30" s="205" customFormat="1" ht="16.5" customHeight="1">
      <c r="A1" s="201"/>
      <c r="B1" s="201"/>
      <c r="C1" s="201"/>
      <c r="D1" s="201"/>
      <c r="E1" s="201"/>
      <c r="F1" s="202"/>
      <c r="G1" s="201"/>
      <c r="H1" s="202"/>
      <c r="I1" s="201"/>
      <c r="J1" s="202"/>
      <c r="K1" s="201"/>
      <c r="L1" s="202"/>
      <c r="M1" s="201"/>
      <c r="N1" s="202"/>
      <c r="O1" s="201"/>
      <c r="P1" s="202"/>
      <c r="Q1" s="201"/>
      <c r="R1" s="847" t="s">
        <v>276</v>
      </c>
      <c r="S1" s="847"/>
      <c r="T1" s="203"/>
      <c r="U1" s="204"/>
      <c r="V1" s="848"/>
      <c r="W1" s="848"/>
    </row>
    <row r="2" spans="1:30" s="205" customFormat="1" ht="16.5" customHeight="1">
      <c r="A2" s="849" t="s">
        <v>277</v>
      </c>
      <c r="B2" s="849"/>
      <c r="C2" s="849"/>
      <c r="D2" s="849"/>
      <c r="E2" s="849"/>
      <c r="F2" s="849"/>
      <c r="G2" s="849"/>
      <c r="H2" s="849"/>
      <c r="I2" s="849"/>
      <c r="J2" s="849"/>
      <c r="K2" s="849"/>
      <c r="L2" s="849"/>
      <c r="M2" s="849"/>
      <c r="N2" s="849"/>
      <c r="O2" s="849"/>
      <c r="P2" s="849"/>
      <c r="Q2" s="849"/>
      <c r="R2" s="849"/>
      <c r="S2" s="849"/>
      <c r="T2" s="206"/>
      <c r="U2" s="207"/>
      <c r="V2" s="208"/>
      <c r="W2" s="209"/>
    </row>
    <row r="3" spans="1:30" s="205" customFormat="1" ht="16.5" customHeight="1">
      <c r="A3" s="849" t="s">
        <v>278</v>
      </c>
      <c r="B3" s="849"/>
      <c r="C3" s="849"/>
      <c r="D3" s="849"/>
      <c r="E3" s="849"/>
      <c r="F3" s="849"/>
      <c r="G3" s="849"/>
      <c r="H3" s="849"/>
      <c r="I3" s="849"/>
      <c r="J3" s="849"/>
      <c r="K3" s="849"/>
      <c r="L3" s="849"/>
      <c r="M3" s="849"/>
      <c r="N3" s="849"/>
      <c r="O3" s="849"/>
      <c r="P3" s="849"/>
      <c r="Q3" s="849"/>
      <c r="R3" s="849"/>
      <c r="S3" s="849"/>
      <c r="T3" s="206"/>
      <c r="U3" s="207"/>
      <c r="V3" s="208"/>
      <c r="W3" s="209"/>
    </row>
    <row r="4" spans="1:30" s="205" customFormat="1" ht="16.5" customHeight="1" thickBot="1">
      <c r="A4" s="210"/>
      <c r="B4" s="211"/>
      <c r="C4" s="211"/>
      <c r="D4" s="211"/>
      <c r="E4" s="211"/>
      <c r="F4" s="211"/>
      <c r="G4" s="211"/>
      <c r="H4" s="212"/>
      <c r="I4" s="211"/>
      <c r="J4" s="212"/>
      <c r="K4" s="211"/>
      <c r="L4" s="212"/>
      <c r="M4" s="211"/>
      <c r="N4" s="212"/>
      <c r="O4" s="211"/>
      <c r="P4" s="212"/>
      <c r="Q4" s="211"/>
      <c r="R4" s="212"/>
      <c r="S4" s="211"/>
      <c r="T4" s="206"/>
      <c r="U4" s="207"/>
      <c r="V4" s="211"/>
      <c r="W4" s="209"/>
    </row>
    <row r="5" spans="1:30" ht="21" customHeight="1">
      <c r="A5" s="850" t="s">
        <v>199</v>
      </c>
      <c r="B5" s="853" t="s">
        <v>279</v>
      </c>
      <c r="C5" s="853" t="s">
        <v>349</v>
      </c>
      <c r="D5" s="856" t="s">
        <v>184</v>
      </c>
      <c r="E5" s="857"/>
      <c r="F5" s="857"/>
      <c r="G5" s="858"/>
      <c r="H5" s="856" t="s">
        <v>185</v>
      </c>
      <c r="I5" s="857"/>
      <c r="J5" s="857"/>
      <c r="K5" s="858"/>
      <c r="L5" s="856" t="s">
        <v>186</v>
      </c>
      <c r="M5" s="857"/>
      <c r="N5" s="857"/>
      <c r="O5" s="858"/>
      <c r="P5" s="856" t="s">
        <v>269</v>
      </c>
      <c r="Q5" s="857"/>
      <c r="R5" s="857"/>
      <c r="S5" s="858"/>
      <c r="T5" s="860" t="s">
        <v>269</v>
      </c>
      <c r="U5" s="861"/>
    </row>
    <row r="6" spans="1:30" ht="25.5" customHeight="1">
      <c r="A6" s="851"/>
      <c r="B6" s="854"/>
      <c r="C6" s="854"/>
      <c r="D6" s="864" t="s">
        <v>280</v>
      </c>
      <c r="E6" s="865"/>
      <c r="F6" s="864" t="s">
        <v>281</v>
      </c>
      <c r="G6" s="865"/>
      <c r="H6" s="864" t="s">
        <v>280</v>
      </c>
      <c r="I6" s="865"/>
      <c r="J6" s="864" t="s">
        <v>281</v>
      </c>
      <c r="K6" s="865"/>
      <c r="L6" s="864" t="s">
        <v>280</v>
      </c>
      <c r="M6" s="865"/>
      <c r="N6" s="864" t="s">
        <v>281</v>
      </c>
      <c r="O6" s="865"/>
      <c r="P6" s="864" t="s">
        <v>280</v>
      </c>
      <c r="Q6" s="865"/>
      <c r="R6" s="864" t="s">
        <v>281</v>
      </c>
      <c r="S6" s="865"/>
      <c r="T6" s="862"/>
      <c r="U6" s="863"/>
    </row>
    <row r="7" spans="1:30" ht="42.75" customHeight="1" thickBot="1">
      <c r="A7" s="852"/>
      <c r="B7" s="855"/>
      <c r="C7" s="855"/>
      <c r="D7" s="214" t="s">
        <v>282</v>
      </c>
      <c r="E7" s="215" t="s">
        <v>283</v>
      </c>
      <c r="F7" s="214" t="s">
        <v>282</v>
      </c>
      <c r="G7" s="215" t="s">
        <v>283</v>
      </c>
      <c r="H7" s="214" t="s">
        <v>282</v>
      </c>
      <c r="I7" s="215" t="s">
        <v>283</v>
      </c>
      <c r="J7" s="214" t="s">
        <v>282</v>
      </c>
      <c r="K7" s="215" t="s">
        <v>283</v>
      </c>
      <c r="L7" s="214" t="s">
        <v>282</v>
      </c>
      <c r="M7" s="215" t="s">
        <v>283</v>
      </c>
      <c r="N7" s="214" t="s">
        <v>282</v>
      </c>
      <c r="O7" s="215" t="s">
        <v>283</v>
      </c>
      <c r="P7" s="214" t="s">
        <v>282</v>
      </c>
      <c r="Q7" s="215" t="s">
        <v>283</v>
      </c>
      <c r="R7" s="214" t="s">
        <v>282</v>
      </c>
      <c r="S7" s="215" t="s">
        <v>283</v>
      </c>
      <c r="T7" s="214" t="s">
        <v>282</v>
      </c>
      <c r="U7" s="216" t="s">
        <v>283</v>
      </c>
    </row>
    <row r="8" spans="1:30" ht="15" customHeight="1">
      <c r="A8" s="869">
        <v>1</v>
      </c>
      <c r="B8" s="872" t="s">
        <v>284</v>
      </c>
      <c r="C8" s="217" t="s">
        <v>350</v>
      </c>
      <c r="D8" s="218">
        <v>3353456.08</v>
      </c>
      <c r="E8" s="219">
        <v>79</v>
      </c>
      <c r="F8" s="218">
        <v>60796.7</v>
      </c>
      <c r="G8" s="219">
        <v>8</v>
      </c>
      <c r="H8" s="218">
        <v>265587.93</v>
      </c>
      <c r="I8" s="219">
        <v>5</v>
      </c>
      <c r="J8" s="218">
        <v>0</v>
      </c>
      <c r="K8" s="219">
        <v>0</v>
      </c>
      <c r="L8" s="218">
        <v>314545</v>
      </c>
      <c r="M8" s="219">
        <v>3</v>
      </c>
      <c r="N8" s="218">
        <v>0</v>
      </c>
      <c r="O8" s="219">
        <v>0</v>
      </c>
      <c r="P8" s="218">
        <f>D8+H8+L8</f>
        <v>3933589.0100000002</v>
      </c>
      <c r="Q8" s="219">
        <f>E8+I8+M8</f>
        <v>87</v>
      </c>
      <c r="R8" s="218">
        <f>F8+J8+N8</f>
        <v>60796.7</v>
      </c>
      <c r="S8" s="219">
        <f>G8+K8+O8</f>
        <v>8</v>
      </c>
      <c r="T8" s="220">
        <f>P8+R8</f>
        <v>3994385.7100000004</v>
      </c>
      <c r="U8" s="221">
        <f>Q8+S8</f>
        <v>95</v>
      </c>
    </row>
    <row r="9" spans="1:30" ht="15" customHeight="1">
      <c r="A9" s="870"/>
      <c r="B9" s="873"/>
      <c r="C9" s="222" t="s">
        <v>351</v>
      </c>
      <c r="D9" s="223">
        <v>2192883.33</v>
      </c>
      <c r="E9" s="224">
        <v>53</v>
      </c>
      <c r="F9" s="223">
        <v>341570.16</v>
      </c>
      <c r="G9" s="224">
        <v>4</v>
      </c>
      <c r="H9" s="223">
        <v>437553.8</v>
      </c>
      <c r="I9" s="224">
        <v>6</v>
      </c>
      <c r="J9" s="223">
        <v>59904</v>
      </c>
      <c r="K9" s="224">
        <v>1</v>
      </c>
      <c r="L9" s="223">
        <v>139584</v>
      </c>
      <c r="M9" s="224">
        <v>3</v>
      </c>
      <c r="N9" s="223">
        <v>0</v>
      </c>
      <c r="O9" s="224">
        <v>0</v>
      </c>
      <c r="P9" s="223">
        <f t="shared" ref="P9:S88" si="0">D9+H9+L9</f>
        <v>2770021.13</v>
      </c>
      <c r="Q9" s="224">
        <f t="shared" si="0"/>
        <v>62</v>
      </c>
      <c r="R9" s="223">
        <f t="shared" si="0"/>
        <v>401474.16</v>
      </c>
      <c r="S9" s="224">
        <f t="shared" si="0"/>
        <v>5</v>
      </c>
      <c r="T9" s="225">
        <f t="shared" ref="T9:U88" si="1">P9+R9</f>
        <v>3171495.29</v>
      </c>
      <c r="U9" s="226">
        <f t="shared" si="1"/>
        <v>67</v>
      </c>
    </row>
    <row r="10" spans="1:30" ht="15" customHeight="1">
      <c r="A10" s="870"/>
      <c r="B10" s="873"/>
      <c r="C10" s="222" t="s">
        <v>352</v>
      </c>
      <c r="D10" s="223">
        <v>2292344.0699999998</v>
      </c>
      <c r="E10" s="224">
        <v>42</v>
      </c>
      <c r="F10" s="223">
        <v>562139.02</v>
      </c>
      <c r="G10" s="224">
        <v>6</v>
      </c>
      <c r="H10" s="223">
        <v>1529051.21</v>
      </c>
      <c r="I10" s="224">
        <v>22</v>
      </c>
      <c r="J10" s="227">
        <v>0</v>
      </c>
      <c r="K10" s="224">
        <v>0</v>
      </c>
      <c r="L10" s="223">
        <v>116800</v>
      </c>
      <c r="M10" s="224">
        <v>2</v>
      </c>
      <c r="N10" s="223">
        <v>62000</v>
      </c>
      <c r="O10" s="224">
        <v>1</v>
      </c>
      <c r="P10" s="223">
        <f t="shared" si="0"/>
        <v>3938195.28</v>
      </c>
      <c r="Q10" s="224">
        <f t="shared" si="0"/>
        <v>66</v>
      </c>
      <c r="R10" s="223">
        <f t="shared" si="0"/>
        <v>624139.02</v>
      </c>
      <c r="S10" s="224">
        <f t="shared" si="0"/>
        <v>7</v>
      </c>
      <c r="T10" s="225">
        <f t="shared" si="1"/>
        <v>4562334.3</v>
      </c>
      <c r="U10" s="226">
        <f t="shared" si="1"/>
        <v>73</v>
      </c>
    </row>
    <row r="11" spans="1:30" ht="15" customHeight="1">
      <c r="A11" s="871"/>
      <c r="B11" s="874"/>
      <c r="C11" s="222" t="s">
        <v>353</v>
      </c>
      <c r="D11" s="223"/>
      <c r="E11" s="224"/>
      <c r="F11" s="223"/>
      <c r="G11" s="224"/>
      <c r="H11" s="223"/>
      <c r="I11" s="224"/>
      <c r="J11" s="223"/>
      <c r="K11" s="224"/>
      <c r="L11" s="223"/>
      <c r="M11" s="224"/>
      <c r="N11" s="223"/>
      <c r="O11" s="224"/>
      <c r="P11" s="223">
        <f t="shared" si="0"/>
        <v>0</v>
      </c>
      <c r="Q11" s="224">
        <f t="shared" si="0"/>
        <v>0</v>
      </c>
      <c r="R11" s="223">
        <f t="shared" si="0"/>
        <v>0</v>
      </c>
      <c r="S11" s="224">
        <v>0</v>
      </c>
      <c r="T11" s="225">
        <f t="shared" si="1"/>
        <v>0</v>
      </c>
      <c r="U11" s="226">
        <f t="shared" si="1"/>
        <v>0</v>
      </c>
    </row>
    <row r="12" spans="1:30" ht="15" customHeight="1" thickBot="1">
      <c r="A12" s="875" t="s">
        <v>354</v>
      </c>
      <c r="B12" s="876"/>
      <c r="C12" s="877"/>
      <c r="D12" s="228">
        <f>SUM(D8:D11)</f>
        <v>7838683.4800000004</v>
      </c>
      <c r="E12" s="228">
        <f t="shared" ref="E12:U12" si="2">SUM(E8:E11)</f>
        <v>174</v>
      </c>
      <c r="F12" s="228">
        <f t="shared" si="2"/>
        <v>964505.88</v>
      </c>
      <c r="G12" s="228">
        <f t="shared" si="2"/>
        <v>18</v>
      </c>
      <c r="H12" s="228">
        <f t="shared" si="2"/>
        <v>2232192.94</v>
      </c>
      <c r="I12" s="228">
        <f t="shared" si="2"/>
        <v>33</v>
      </c>
      <c r="J12" s="228">
        <f t="shared" si="2"/>
        <v>59904</v>
      </c>
      <c r="K12" s="228">
        <f t="shared" si="2"/>
        <v>1</v>
      </c>
      <c r="L12" s="228">
        <f t="shared" si="2"/>
        <v>570929</v>
      </c>
      <c r="M12" s="228">
        <f t="shared" si="2"/>
        <v>8</v>
      </c>
      <c r="N12" s="228">
        <f t="shared" si="2"/>
        <v>62000</v>
      </c>
      <c r="O12" s="228">
        <f t="shared" si="2"/>
        <v>1</v>
      </c>
      <c r="P12" s="228">
        <f t="shared" si="2"/>
        <v>10641805.42</v>
      </c>
      <c r="Q12" s="228">
        <f t="shared" si="2"/>
        <v>215</v>
      </c>
      <c r="R12" s="228">
        <f t="shared" si="2"/>
        <v>1086409.8799999999</v>
      </c>
      <c r="S12" s="228">
        <f t="shared" si="2"/>
        <v>20</v>
      </c>
      <c r="T12" s="228">
        <f t="shared" si="2"/>
        <v>11728215.300000001</v>
      </c>
      <c r="U12" s="229">
        <f t="shared" si="2"/>
        <v>235</v>
      </c>
    </row>
    <row r="13" spans="1:30" ht="15" customHeight="1">
      <c r="A13" s="878">
        <v>2</v>
      </c>
      <c r="B13" s="853" t="s">
        <v>285</v>
      </c>
      <c r="C13" s="230" t="s">
        <v>350</v>
      </c>
      <c r="D13" s="231">
        <v>1684592.03</v>
      </c>
      <c r="E13" s="232">
        <v>27</v>
      </c>
      <c r="F13" s="231">
        <v>0</v>
      </c>
      <c r="G13" s="232">
        <v>0</v>
      </c>
      <c r="H13" s="231">
        <v>192496.91</v>
      </c>
      <c r="I13" s="232">
        <v>3</v>
      </c>
      <c r="J13" s="231">
        <v>0</v>
      </c>
      <c r="K13" s="232">
        <v>0</v>
      </c>
      <c r="L13" s="231">
        <v>27000</v>
      </c>
      <c r="M13" s="232">
        <v>1</v>
      </c>
      <c r="N13" s="231">
        <v>0</v>
      </c>
      <c r="O13" s="232">
        <v>0</v>
      </c>
      <c r="P13" s="231">
        <f t="shared" si="0"/>
        <v>1904088.94</v>
      </c>
      <c r="Q13" s="232">
        <f t="shared" si="0"/>
        <v>31</v>
      </c>
      <c r="R13" s="231">
        <f t="shared" si="0"/>
        <v>0</v>
      </c>
      <c r="S13" s="232">
        <f t="shared" si="0"/>
        <v>0</v>
      </c>
      <c r="T13" s="233">
        <f t="shared" si="1"/>
        <v>1904088.94</v>
      </c>
      <c r="U13" s="234">
        <v>31</v>
      </c>
      <c r="V13" s="859"/>
      <c r="W13" s="859"/>
      <c r="X13" s="859"/>
      <c r="Y13" s="859"/>
      <c r="Z13" s="859"/>
      <c r="AA13" s="859"/>
      <c r="AB13" s="859"/>
      <c r="AC13" s="859"/>
      <c r="AD13" s="859"/>
    </row>
    <row r="14" spans="1:30" ht="15" customHeight="1">
      <c r="A14" s="879"/>
      <c r="B14" s="854"/>
      <c r="C14" s="235" t="s">
        <v>351</v>
      </c>
      <c r="D14" s="236">
        <v>704100.28</v>
      </c>
      <c r="E14" s="237">
        <v>15</v>
      </c>
      <c r="F14" s="236">
        <v>0</v>
      </c>
      <c r="G14" s="237">
        <v>0</v>
      </c>
      <c r="H14" s="236">
        <v>360274</v>
      </c>
      <c r="I14" s="237">
        <v>6</v>
      </c>
      <c r="J14" s="236">
        <v>0</v>
      </c>
      <c r="K14" s="237">
        <v>0</v>
      </c>
      <c r="L14" s="236">
        <v>134870</v>
      </c>
      <c r="M14" s="237">
        <v>3</v>
      </c>
      <c r="N14" s="236">
        <v>0</v>
      </c>
      <c r="O14" s="237">
        <v>0</v>
      </c>
      <c r="P14" s="236">
        <f t="shared" si="0"/>
        <v>1199244.28</v>
      </c>
      <c r="Q14" s="237">
        <f t="shared" si="0"/>
        <v>24</v>
      </c>
      <c r="R14" s="236">
        <f t="shared" si="0"/>
        <v>0</v>
      </c>
      <c r="S14" s="237">
        <f t="shared" si="0"/>
        <v>0</v>
      </c>
      <c r="T14" s="238">
        <f t="shared" si="1"/>
        <v>1199244.28</v>
      </c>
      <c r="U14" s="239">
        <v>24</v>
      </c>
      <c r="V14" s="240"/>
      <c r="W14" s="240"/>
      <c r="X14" s="240"/>
      <c r="Y14" s="240"/>
      <c r="Z14" s="240"/>
      <c r="AA14" s="240"/>
      <c r="AB14" s="240"/>
      <c r="AC14" s="240"/>
      <c r="AD14" s="240"/>
    </row>
    <row r="15" spans="1:30" ht="15" customHeight="1">
      <c r="A15" s="879"/>
      <c r="B15" s="854"/>
      <c r="C15" s="235" t="s">
        <v>352</v>
      </c>
      <c r="D15" s="236">
        <v>35000</v>
      </c>
      <c r="E15" s="237">
        <v>1</v>
      </c>
      <c r="F15" s="236">
        <v>203399.91</v>
      </c>
      <c r="G15" s="237">
        <v>4</v>
      </c>
      <c r="H15" s="236">
        <v>0</v>
      </c>
      <c r="I15" s="237">
        <v>0</v>
      </c>
      <c r="J15" s="236">
        <v>179606.87</v>
      </c>
      <c r="K15" s="237">
        <v>3</v>
      </c>
      <c r="L15" s="236">
        <v>0</v>
      </c>
      <c r="M15" s="237">
        <v>0</v>
      </c>
      <c r="N15" s="236">
        <v>0</v>
      </c>
      <c r="O15" s="237">
        <v>0</v>
      </c>
      <c r="P15" s="236">
        <f t="shared" si="0"/>
        <v>35000</v>
      </c>
      <c r="Q15" s="237">
        <f t="shared" si="0"/>
        <v>1</v>
      </c>
      <c r="R15" s="236">
        <f t="shared" si="0"/>
        <v>383006.78</v>
      </c>
      <c r="S15" s="237">
        <f t="shared" si="0"/>
        <v>7</v>
      </c>
      <c r="T15" s="238">
        <f t="shared" si="1"/>
        <v>418006.78</v>
      </c>
      <c r="U15" s="239">
        <f t="shared" si="1"/>
        <v>8</v>
      </c>
      <c r="V15" s="240"/>
      <c r="W15" s="240"/>
      <c r="X15" s="240"/>
      <c r="Y15" s="240"/>
      <c r="Z15" s="240"/>
      <c r="AA15" s="240"/>
      <c r="AB15" s="240"/>
      <c r="AC15" s="240"/>
      <c r="AD15" s="240"/>
    </row>
    <row r="16" spans="1:30" ht="15" customHeight="1">
      <c r="A16" s="880"/>
      <c r="B16" s="881"/>
      <c r="C16" s="235" t="s">
        <v>353</v>
      </c>
      <c r="D16" s="241"/>
      <c r="E16" s="237"/>
      <c r="F16" s="236"/>
      <c r="G16" s="237"/>
      <c r="H16" s="236"/>
      <c r="I16" s="237"/>
      <c r="J16" s="236"/>
      <c r="K16" s="237"/>
      <c r="L16" s="236"/>
      <c r="M16" s="237"/>
      <c r="N16" s="236"/>
      <c r="O16" s="237"/>
      <c r="P16" s="236">
        <f t="shared" si="0"/>
        <v>0</v>
      </c>
      <c r="Q16" s="237">
        <f t="shared" si="0"/>
        <v>0</v>
      </c>
      <c r="R16" s="236">
        <f t="shared" si="0"/>
        <v>0</v>
      </c>
      <c r="S16" s="237">
        <f t="shared" si="0"/>
        <v>0</v>
      </c>
      <c r="T16" s="238">
        <f t="shared" si="1"/>
        <v>0</v>
      </c>
      <c r="U16" s="239">
        <f t="shared" si="1"/>
        <v>0</v>
      </c>
      <c r="V16" s="240"/>
      <c r="W16" s="240"/>
      <c r="X16" s="240"/>
      <c r="Y16" s="240"/>
      <c r="Z16" s="240"/>
      <c r="AA16" s="240"/>
      <c r="AB16" s="240"/>
      <c r="AC16" s="240"/>
      <c r="AD16" s="240"/>
    </row>
    <row r="17" spans="1:30" ht="15" customHeight="1" thickBot="1">
      <c r="A17" s="866" t="s">
        <v>354</v>
      </c>
      <c r="B17" s="867"/>
      <c r="C17" s="868"/>
      <c r="D17" s="242">
        <f t="shared" ref="D17:U17" si="3">SUM(D13:D16)</f>
        <v>2423692.31</v>
      </c>
      <c r="E17" s="242">
        <f t="shared" si="3"/>
        <v>43</v>
      </c>
      <c r="F17" s="242">
        <f t="shared" si="3"/>
        <v>203399.91</v>
      </c>
      <c r="G17" s="242">
        <f t="shared" si="3"/>
        <v>4</v>
      </c>
      <c r="H17" s="242">
        <f t="shared" si="3"/>
        <v>552770.91</v>
      </c>
      <c r="I17" s="242">
        <f t="shared" si="3"/>
        <v>9</v>
      </c>
      <c r="J17" s="242">
        <f t="shared" si="3"/>
        <v>179606.87</v>
      </c>
      <c r="K17" s="242">
        <f t="shared" si="3"/>
        <v>3</v>
      </c>
      <c r="L17" s="242">
        <f t="shared" si="3"/>
        <v>161870</v>
      </c>
      <c r="M17" s="242">
        <f t="shared" si="3"/>
        <v>4</v>
      </c>
      <c r="N17" s="242">
        <f t="shared" si="3"/>
        <v>0</v>
      </c>
      <c r="O17" s="242">
        <f t="shared" si="3"/>
        <v>0</v>
      </c>
      <c r="P17" s="242">
        <f t="shared" si="3"/>
        <v>3138333.2199999997</v>
      </c>
      <c r="Q17" s="242">
        <f t="shared" si="3"/>
        <v>56</v>
      </c>
      <c r="R17" s="242">
        <f t="shared" si="3"/>
        <v>383006.78</v>
      </c>
      <c r="S17" s="242">
        <f t="shared" si="3"/>
        <v>7</v>
      </c>
      <c r="T17" s="242">
        <f t="shared" si="3"/>
        <v>3521340</v>
      </c>
      <c r="U17" s="243">
        <f t="shared" si="3"/>
        <v>63</v>
      </c>
      <c r="V17" s="240"/>
      <c r="W17" s="240"/>
      <c r="X17" s="240"/>
      <c r="Y17" s="240"/>
      <c r="Z17" s="240"/>
      <c r="AA17" s="240"/>
      <c r="AB17" s="240"/>
      <c r="AC17" s="240"/>
      <c r="AD17" s="240"/>
    </row>
    <row r="18" spans="1:30" ht="15" customHeight="1">
      <c r="A18" s="869">
        <v>3</v>
      </c>
      <c r="B18" s="872" t="s">
        <v>286</v>
      </c>
      <c r="C18" s="217" t="s">
        <v>350</v>
      </c>
      <c r="D18" s="218">
        <v>4251258.97</v>
      </c>
      <c r="E18" s="219">
        <v>88</v>
      </c>
      <c r="F18" s="218">
        <v>0</v>
      </c>
      <c r="G18" s="219">
        <v>0</v>
      </c>
      <c r="H18" s="218">
        <v>281187.11</v>
      </c>
      <c r="I18" s="219">
        <v>4</v>
      </c>
      <c r="J18" s="218">
        <v>0</v>
      </c>
      <c r="K18" s="219">
        <v>0</v>
      </c>
      <c r="L18" s="218">
        <v>1114359.6000000001</v>
      </c>
      <c r="M18" s="219">
        <v>21</v>
      </c>
      <c r="N18" s="218">
        <v>0</v>
      </c>
      <c r="O18" s="219">
        <v>0</v>
      </c>
      <c r="P18" s="218">
        <f t="shared" si="0"/>
        <v>5646805.6799999997</v>
      </c>
      <c r="Q18" s="219">
        <f t="shared" si="0"/>
        <v>113</v>
      </c>
      <c r="R18" s="218">
        <f t="shared" si="0"/>
        <v>0</v>
      </c>
      <c r="S18" s="219">
        <f t="shared" si="0"/>
        <v>0</v>
      </c>
      <c r="T18" s="220">
        <f t="shared" si="1"/>
        <v>5646805.6799999997</v>
      </c>
      <c r="U18" s="221">
        <f t="shared" si="1"/>
        <v>113</v>
      </c>
    </row>
    <row r="19" spans="1:30" ht="15" customHeight="1">
      <c r="A19" s="870"/>
      <c r="B19" s="873"/>
      <c r="C19" s="222" t="s">
        <v>351</v>
      </c>
      <c r="D19" s="223">
        <v>298404.65000000002</v>
      </c>
      <c r="E19" s="224">
        <v>9</v>
      </c>
      <c r="F19" s="223">
        <v>181968</v>
      </c>
      <c r="G19" s="224">
        <v>2</v>
      </c>
      <c r="H19" s="223">
        <v>521768.9</v>
      </c>
      <c r="I19" s="224">
        <v>6</v>
      </c>
      <c r="J19" s="223">
        <v>50000</v>
      </c>
      <c r="K19" s="224">
        <v>1</v>
      </c>
      <c r="L19" s="223">
        <v>109653</v>
      </c>
      <c r="M19" s="224">
        <v>2</v>
      </c>
      <c r="N19" s="223">
        <v>0</v>
      </c>
      <c r="O19" s="224">
        <v>0</v>
      </c>
      <c r="P19" s="223">
        <f t="shared" si="0"/>
        <v>929826.55</v>
      </c>
      <c r="Q19" s="224">
        <f t="shared" si="0"/>
        <v>17</v>
      </c>
      <c r="R19" s="223">
        <f t="shared" si="0"/>
        <v>231968</v>
      </c>
      <c r="S19" s="224">
        <f t="shared" si="0"/>
        <v>3</v>
      </c>
      <c r="T19" s="225">
        <f t="shared" si="1"/>
        <v>1161794.55</v>
      </c>
      <c r="U19" s="226">
        <f t="shared" si="1"/>
        <v>20</v>
      </c>
    </row>
    <row r="20" spans="1:30" ht="15" customHeight="1">
      <c r="A20" s="870"/>
      <c r="B20" s="873"/>
      <c r="C20" s="222" t="s">
        <v>352</v>
      </c>
      <c r="D20" s="223">
        <v>518806.63</v>
      </c>
      <c r="E20" s="224">
        <v>21</v>
      </c>
      <c r="F20" s="223">
        <v>154281.4</v>
      </c>
      <c r="G20" s="224">
        <v>2</v>
      </c>
      <c r="H20" s="223">
        <v>492364.57</v>
      </c>
      <c r="I20" s="224">
        <v>7</v>
      </c>
      <c r="J20" s="223">
        <v>0</v>
      </c>
      <c r="K20" s="224">
        <v>0</v>
      </c>
      <c r="L20" s="223">
        <v>98300</v>
      </c>
      <c r="M20" s="224">
        <v>3</v>
      </c>
      <c r="N20" s="223">
        <v>0</v>
      </c>
      <c r="O20" s="224">
        <v>0</v>
      </c>
      <c r="P20" s="223">
        <f t="shared" si="0"/>
        <v>1109471.2</v>
      </c>
      <c r="Q20" s="224">
        <f t="shared" si="0"/>
        <v>31</v>
      </c>
      <c r="R20" s="223">
        <f t="shared" si="0"/>
        <v>154281.4</v>
      </c>
      <c r="S20" s="224">
        <f t="shared" si="0"/>
        <v>2</v>
      </c>
      <c r="T20" s="225">
        <f t="shared" si="1"/>
        <v>1263752.5999999999</v>
      </c>
      <c r="U20" s="226">
        <f t="shared" si="1"/>
        <v>33</v>
      </c>
    </row>
    <row r="21" spans="1:30" ht="15" customHeight="1">
      <c r="A21" s="871"/>
      <c r="B21" s="874"/>
      <c r="C21" s="222" t="s">
        <v>353</v>
      </c>
      <c r="D21" s="223"/>
      <c r="E21" s="224"/>
      <c r="F21" s="223"/>
      <c r="G21" s="224"/>
      <c r="H21" s="223"/>
      <c r="I21" s="224"/>
      <c r="J21" s="223"/>
      <c r="K21" s="224"/>
      <c r="L21" s="223"/>
      <c r="M21" s="224"/>
      <c r="N21" s="223"/>
      <c r="O21" s="224"/>
      <c r="P21" s="223">
        <f t="shared" si="0"/>
        <v>0</v>
      </c>
      <c r="Q21" s="224">
        <f t="shared" si="0"/>
        <v>0</v>
      </c>
      <c r="R21" s="223">
        <f t="shared" si="0"/>
        <v>0</v>
      </c>
      <c r="S21" s="224">
        <f t="shared" si="0"/>
        <v>0</v>
      </c>
      <c r="T21" s="225">
        <f t="shared" si="1"/>
        <v>0</v>
      </c>
      <c r="U21" s="226">
        <f t="shared" si="1"/>
        <v>0</v>
      </c>
    </row>
    <row r="22" spans="1:30" ht="15" customHeight="1" thickBot="1">
      <c r="A22" s="875" t="s">
        <v>354</v>
      </c>
      <c r="B22" s="876"/>
      <c r="C22" s="877"/>
      <c r="D22" s="228">
        <f t="shared" ref="D22:U22" si="4">SUM(D18:D21)</f>
        <v>5068470.25</v>
      </c>
      <c r="E22" s="228">
        <f t="shared" si="4"/>
        <v>118</v>
      </c>
      <c r="F22" s="228">
        <f t="shared" si="4"/>
        <v>336249.4</v>
      </c>
      <c r="G22" s="228">
        <f t="shared" si="4"/>
        <v>4</v>
      </c>
      <c r="H22" s="228">
        <f t="shared" si="4"/>
        <v>1295320.58</v>
      </c>
      <c r="I22" s="228">
        <f t="shared" si="4"/>
        <v>17</v>
      </c>
      <c r="J22" s="228">
        <f t="shared" si="4"/>
        <v>50000</v>
      </c>
      <c r="K22" s="228">
        <f t="shared" si="4"/>
        <v>1</v>
      </c>
      <c r="L22" s="228">
        <f t="shared" si="4"/>
        <v>1322312.6000000001</v>
      </c>
      <c r="M22" s="228">
        <f t="shared" si="4"/>
        <v>26</v>
      </c>
      <c r="N22" s="228">
        <f t="shared" si="4"/>
        <v>0</v>
      </c>
      <c r="O22" s="228">
        <f t="shared" si="4"/>
        <v>0</v>
      </c>
      <c r="P22" s="228">
        <f t="shared" si="4"/>
        <v>7686103.4299999997</v>
      </c>
      <c r="Q22" s="228">
        <f t="shared" si="4"/>
        <v>161</v>
      </c>
      <c r="R22" s="228">
        <f t="shared" si="4"/>
        <v>386249.4</v>
      </c>
      <c r="S22" s="228">
        <f t="shared" si="4"/>
        <v>5</v>
      </c>
      <c r="T22" s="228">
        <f t="shared" si="4"/>
        <v>8072352.8299999991</v>
      </c>
      <c r="U22" s="229">
        <f t="shared" si="4"/>
        <v>166</v>
      </c>
    </row>
    <row r="23" spans="1:30" ht="15" customHeight="1">
      <c r="A23" s="878">
        <v>4</v>
      </c>
      <c r="B23" s="853" t="s">
        <v>287</v>
      </c>
      <c r="C23" s="230" t="s">
        <v>350</v>
      </c>
      <c r="D23" s="231">
        <v>4361379.26</v>
      </c>
      <c r="E23" s="232">
        <v>121</v>
      </c>
      <c r="F23" s="231">
        <v>1024046.42</v>
      </c>
      <c r="G23" s="232">
        <v>27</v>
      </c>
      <c r="H23" s="231">
        <v>191873.05</v>
      </c>
      <c r="I23" s="232">
        <v>5</v>
      </c>
      <c r="J23" s="231">
        <v>93253.17</v>
      </c>
      <c r="K23" s="232">
        <v>1</v>
      </c>
      <c r="L23" s="231">
        <v>515085.16</v>
      </c>
      <c r="M23" s="232">
        <v>12</v>
      </c>
      <c r="N23" s="231">
        <v>100000</v>
      </c>
      <c r="O23" s="232">
        <v>1</v>
      </c>
      <c r="P23" s="231">
        <f t="shared" si="0"/>
        <v>5068337.47</v>
      </c>
      <c r="Q23" s="232">
        <f t="shared" si="0"/>
        <v>138</v>
      </c>
      <c r="R23" s="231">
        <f t="shared" si="0"/>
        <v>1217299.5900000001</v>
      </c>
      <c r="S23" s="232">
        <f t="shared" si="0"/>
        <v>29</v>
      </c>
      <c r="T23" s="233">
        <f t="shared" si="1"/>
        <v>6285637.0599999996</v>
      </c>
      <c r="U23" s="234">
        <f t="shared" si="1"/>
        <v>167</v>
      </c>
    </row>
    <row r="24" spans="1:30" ht="15" customHeight="1">
      <c r="A24" s="879"/>
      <c r="B24" s="854"/>
      <c r="C24" s="235" t="s">
        <v>351</v>
      </c>
      <c r="D24" s="236">
        <v>1363658.48</v>
      </c>
      <c r="E24" s="237">
        <v>62</v>
      </c>
      <c r="F24" s="236">
        <v>665847.67000000004</v>
      </c>
      <c r="G24" s="237">
        <v>45</v>
      </c>
      <c r="H24" s="236">
        <v>2908944.5</v>
      </c>
      <c r="I24" s="237">
        <v>36</v>
      </c>
      <c r="J24" s="236">
        <v>308728.78000000003</v>
      </c>
      <c r="K24" s="237">
        <v>3</v>
      </c>
      <c r="L24" s="236">
        <v>350237</v>
      </c>
      <c r="M24" s="237">
        <v>8</v>
      </c>
      <c r="N24" s="236">
        <v>0</v>
      </c>
      <c r="O24" s="237">
        <v>0</v>
      </c>
      <c r="P24" s="236">
        <f t="shared" si="0"/>
        <v>4622839.9800000004</v>
      </c>
      <c r="Q24" s="237">
        <f t="shared" si="0"/>
        <v>106</v>
      </c>
      <c r="R24" s="236">
        <f t="shared" si="0"/>
        <v>974576.45000000007</v>
      </c>
      <c r="S24" s="237">
        <f t="shared" si="0"/>
        <v>48</v>
      </c>
      <c r="T24" s="238">
        <f t="shared" si="1"/>
        <v>5597416.4300000006</v>
      </c>
      <c r="U24" s="239">
        <f t="shared" si="1"/>
        <v>154</v>
      </c>
    </row>
    <row r="25" spans="1:30" ht="15" customHeight="1">
      <c r="A25" s="879"/>
      <c r="B25" s="854"/>
      <c r="C25" s="235" t="s">
        <v>352</v>
      </c>
      <c r="D25" s="236">
        <v>1008078.6</v>
      </c>
      <c r="E25" s="237">
        <v>50</v>
      </c>
      <c r="F25" s="236">
        <v>762889.2</v>
      </c>
      <c r="G25" s="237">
        <v>43</v>
      </c>
      <c r="H25" s="236">
        <v>3452744.25</v>
      </c>
      <c r="I25" s="237">
        <v>40</v>
      </c>
      <c r="J25" s="236">
        <v>6746.25</v>
      </c>
      <c r="K25" s="237">
        <v>2</v>
      </c>
      <c r="L25" s="236">
        <v>342793.73</v>
      </c>
      <c r="M25" s="237">
        <v>9</v>
      </c>
      <c r="N25" s="236">
        <v>0</v>
      </c>
      <c r="O25" s="237">
        <v>0</v>
      </c>
      <c r="P25" s="236">
        <f t="shared" si="0"/>
        <v>4803616.58</v>
      </c>
      <c r="Q25" s="237">
        <f t="shared" si="0"/>
        <v>99</v>
      </c>
      <c r="R25" s="236">
        <f t="shared" si="0"/>
        <v>769635.45</v>
      </c>
      <c r="S25" s="237">
        <f t="shared" si="0"/>
        <v>45</v>
      </c>
      <c r="T25" s="238">
        <f t="shared" si="1"/>
        <v>5573252.0300000003</v>
      </c>
      <c r="U25" s="239">
        <f t="shared" si="1"/>
        <v>144</v>
      </c>
    </row>
    <row r="26" spans="1:30" ht="15" customHeight="1">
      <c r="A26" s="880"/>
      <c r="B26" s="881"/>
      <c r="C26" s="235" t="s">
        <v>353</v>
      </c>
      <c r="D26" s="236"/>
      <c r="E26" s="237"/>
      <c r="F26" s="236"/>
      <c r="G26" s="237"/>
      <c r="H26" s="236"/>
      <c r="I26" s="237"/>
      <c r="J26" s="236"/>
      <c r="K26" s="237"/>
      <c r="L26" s="236"/>
      <c r="M26" s="237"/>
      <c r="N26" s="236"/>
      <c r="O26" s="237"/>
      <c r="P26" s="236">
        <f t="shared" si="0"/>
        <v>0</v>
      </c>
      <c r="Q26" s="237">
        <f t="shared" si="0"/>
        <v>0</v>
      </c>
      <c r="R26" s="236">
        <f t="shared" si="0"/>
        <v>0</v>
      </c>
      <c r="S26" s="237">
        <f t="shared" si="0"/>
        <v>0</v>
      </c>
      <c r="T26" s="238">
        <f t="shared" si="1"/>
        <v>0</v>
      </c>
      <c r="U26" s="239">
        <f t="shared" si="1"/>
        <v>0</v>
      </c>
    </row>
    <row r="27" spans="1:30" ht="15" customHeight="1" thickBot="1">
      <c r="A27" s="866" t="s">
        <v>354</v>
      </c>
      <c r="B27" s="867"/>
      <c r="C27" s="868"/>
      <c r="D27" s="242">
        <f t="shared" ref="D27:U27" si="5">SUM(D23:D26)</f>
        <v>6733116.3399999999</v>
      </c>
      <c r="E27" s="242">
        <f t="shared" si="5"/>
        <v>233</v>
      </c>
      <c r="F27" s="242">
        <f t="shared" si="5"/>
        <v>2452783.29</v>
      </c>
      <c r="G27" s="242">
        <f t="shared" si="5"/>
        <v>115</v>
      </c>
      <c r="H27" s="242">
        <f t="shared" si="5"/>
        <v>6553561.7999999998</v>
      </c>
      <c r="I27" s="242">
        <f t="shared" si="5"/>
        <v>81</v>
      </c>
      <c r="J27" s="242">
        <f t="shared" si="5"/>
        <v>408728.2</v>
      </c>
      <c r="K27" s="242">
        <f t="shared" si="5"/>
        <v>6</v>
      </c>
      <c r="L27" s="242">
        <f t="shared" si="5"/>
        <v>1208115.8899999999</v>
      </c>
      <c r="M27" s="242">
        <f t="shared" si="5"/>
        <v>29</v>
      </c>
      <c r="N27" s="242">
        <f t="shared" si="5"/>
        <v>100000</v>
      </c>
      <c r="O27" s="242">
        <f t="shared" si="5"/>
        <v>1</v>
      </c>
      <c r="P27" s="242">
        <f t="shared" si="5"/>
        <v>14494794.029999999</v>
      </c>
      <c r="Q27" s="242">
        <f t="shared" si="5"/>
        <v>343</v>
      </c>
      <c r="R27" s="242">
        <f t="shared" si="5"/>
        <v>2961511.49</v>
      </c>
      <c r="S27" s="242">
        <f t="shared" si="5"/>
        <v>122</v>
      </c>
      <c r="T27" s="242">
        <f t="shared" si="5"/>
        <v>17456305.52</v>
      </c>
      <c r="U27" s="243">
        <f t="shared" si="5"/>
        <v>465</v>
      </c>
    </row>
    <row r="28" spans="1:30" ht="15" customHeight="1">
      <c r="A28" s="869">
        <v>5</v>
      </c>
      <c r="B28" s="872" t="s">
        <v>288</v>
      </c>
      <c r="C28" s="217" t="s">
        <v>350</v>
      </c>
      <c r="D28" s="218">
        <v>1683483</v>
      </c>
      <c r="E28" s="219">
        <v>40</v>
      </c>
      <c r="F28" s="218">
        <v>0</v>
      </c>
      <c r="G28" s="219">
        <v>0</v>
      </c>
      <c r="H28" s="218">
        <v>149804</v>
      </c>
      <c r="I28" s="219">
        <v>2</v>
      </c>
      <c r="J28" s="218">
        <v>0</v>
      </c>
      <c r="K28" s="219">
        <v>0</v>
      </c>
      <c r="L28" s="218">
        <v>57970</v>
      </c>
      <c r="M28" s="219">
        <v>1</v>
      </c>
      <c r="N28" s="218">
        <v>0</v>
      </c>
      <c r="O28" s="219">
        <v>0</v>
      </c>
      <c r="P28" s="218">
        <f t="shared" si="0"/>
        <v>1891257</v>
      </c>
      <c r="Q28" s="219">
        <f t="shared" si="0"/>
        <v>43</v>
      </c>
      <c r="R28" s="218">
        <f t="shared" si="0"/>
        <v>0</v>
      </c>
      <c r="S28" s="219">
        <f t="shared" si="0"/>
        <v>0</v>
      </c>
      <c r="T28" s="220">
        <f t="shared" si="1"/>
        <v>1891257</v>
      </c>
      <c r="U28" s="221">
        <f t="shared" si="1"/>
        <v>43</v>
      </c>
    </row>
    <row r="29" spans="1:30" ht="15" customHeight="1">
      <c r="A29" s="870"/>
      <c r="B29" s="873"/>
      <c r="C29" s="222" t="s">
        <v>351</v>
      </c>
      <c r="D29" s="223">
        <v>1200636</v>
      </c>
      <c r="E29" s="224">
        <v>32</v>
      </c>
      <c r="F29" s="223">
        <v>105859</v>
      </c>
      <c r="G29" s="224">
        <v>12</v>
      </c>
      <c r="H29" s="223">
        <v>199021</v>
      </c>
      <c r="I29" s="224">
        <v>2</v>
      </c>
      <c r="J29" s="223">
        <v>0</v>
      </c>
      <c r="K29" s="224">
        <v>0</v>
      </c>
      <c r="L29" s="223">
        <v>0</v>
      </c>
      <c r="M29" s="224">
        <v>0</v>
      </c>
      <c r="N29" s="223">
        <v>0</v>
      </c>
      <c r="O29" s="224">
        <v>0</v>
      </c>
      <c r="P29" s="223">
        <f t="shared" si="0"/>
        <v>1399657</v>
      </c>
      <c r="Q29" s="224">
        <f t="shared" si="0"/>
        <v>34</v>
      </c>
      <c r="R29" s="223">
        <f t="shared" si="0"/>
        <v>105859</v>
      </c>
      <c r="S29" s="224">
        <f t="shared" si="0"/>
        <v>12</v>
      </c>
      <c r="T29" s="225">
        <f t="shared" si="1"/>
        <v>1505516</v>
      </c>
      <c r="U29" s="226">
        <f t="shared" si="1"/>
        <v>46</v>
      </c>
    </row>
    <row r="30" spans="1:30" ht="15" customHeight="1">
      <c r="A30" s="870"/>
      <c r="B30" s="873"/>
      <c r="C30" s="222" t="s">
        <v>352</v>
      </c>
      <c r="D30" s="223">
        <v>616451</v>
      </c>
      <c r="E30" s="224">
        <v>22</v>
      </c>
      <c r="F30" s="223">
        <v>197304</v>
      </c>
      <c r="G30" s="224">
        <v>3</v>
      </c>
      <c r="H30" s="223">
        <v>604734</v>
      </c>
      <c r="I30" s="224">
        <v>8</v>
      </c>
      <c r="J30" s="223">
        <v>0</v>
      </c>
      <c r="K30" s="224">
        <v>0</v>
      </c>
      <c r="L30" s="223">
        <v>98937</v>
      </c>
      <c r="M30" s="224">
        <v>2</v>
      </c>
      <c r="N30" s="223">
        <v>0</v>
      </c>
      <c r="O30" s="224">
        <v>0</v>
      </c>
      <c r="P30" s="223">
        <f t="shared" si="0"/>
        <v>1320122</v>
      </c>
      <c r="Q30" s="224">
        <f t="shared" si="0"/>
        <v>32</v>
      </c>
      <c r="R30" s="223">
        <f t="shared" si="0"/>
        <v>197304</v>
      </c>
      <c r="S30" s="224">
        <f t="shared" si="0"/>
        <v>3</v>
      </c>
      <c r="T30" s="225">
        <f t="shared" si="1"/>
        <v>1517426</v>
      </c>
      <c r="U30" s="226">
        <f t="shared" si="1"/>
        <v>35</v>
      </c>
    </row>
    <row r="31" spans="1:30" ht="15" customHeight="1">
      <c r="A31" s="871"/>
      <c r="B31" s="874"/>
      <c r="C31" s="222" t="s">
        <v>353</v>
      </c>
      <c r="D31" s="223"/>
      <c r="E31" s="224"/>
      <c r="F31" s="223"/>
      <c r="G31" s="224"/>
      <c r="H31" s="223"/>
      <c r="I31" s="224"/>
      <c r="J31" s="223"/>
      <c r="K31" s="224"/>
      <c r="L31" s="223"/>
      <c r="M31" s="224"/>
      <c r="N31" s="223"/>
      <c r="O31" s="224"/>
      <c r="P31" s="223">
        <f t="shared" si="0"/>
        <v>0</v>
      </c>
      <c r="Q31" s="224">
        <f t="shared" si="0"/>
        <v>0</v>
      </c>
      <c r="R31" s="223">
        <f t="shared" si="0"/>
        <v>0</v>
      </c>
      <c r="S31" s="224">
        <f t="shared" si="0"/>
        <v>0</v>
      </c>
      <c r="T31" s="225">
        <f t="shared" si="1"/>
        <v>0</v>
      </c>
      <c r="U31" s="226">
        <f t="shared" si="1"/>
        <v>0</v>
      </c>
    </row>
    <row r="32" spans="1:30" ht="15" customHeight="1" thickBot="1">
      <c r="A32" s="875" t="s">
        <v>354</v>
      </c>
      <c r="B32" s="876"/>
      <c r="C32" s="877"/>
      <c r="D32" s="228">
        <f t="shared" ref="D32:U32" si="6">SUM(D28:D31)</f>
        <v>3500570</v>
      </c>
      <c r="E32" s="228">
        <f t="shared" si="6"/>
        <v>94</v>
      </c>
      <c r="F32" s="228">
        <f t="shared" si="6"/>
        <v>303163</v>
      </c>
      <c r="G32" s="228">
        <f t="shared" si="6"/>
        <v>15</v>
      </c>
      <c r="H32" s="228">
        <f t="shared" si="6"/>
        <v>953559</v>
      </c>
      <c r="I32" s="228">
        <f t="shared" si="6"/>
        <v>12</v>
      </c>
      <c r="J32" s="228">
        <f t="shared" si="6"/>
        <v>0</v>
      </c>
      <c r="K32" s="228">
        <f t="shared" si="6"/>
        <v>0</v>
      </c>
      <c r="L32" s="228">
        <f t="shared" si="6"/>
        <v>156907</v>
      </c>
      <c r="M32" s="228">
        <f t="shared" si="6"/>
        <v>3</v>
      </c>
      <c r="N32" s="228">
        <f t="shared" si="6"/>
        <v>0</v>
      </c>
      <c r="O32" s="228">
        <f t="shared" si="6"/>
        <v>0</v>
      </c>
      <c r="P32" s="228">
        <f t="shared" si="6"/>
        <v>4611036</v>
      </c>
      <c r="Q32" s="228">
        <f t="shared" si="6"/>
        <v>109</v>
      </c>
      <c r="R32" s="228">
        <f t="shared" si="6"/>
        <v>303163</v>
      </c>
      <c r="S32" s="228">
        <f t="shared" si="6"/>
        <v>15</v>
      </c>
      <c r="T32" s="228">
        <f t="shared" si="6"/>
        <v>4914199</v>
      </c>
      <c r="U32" s="229">
        <f t="shared" si="6"/>
        <v>124</v>
      </c>
    </row>
    <row r="33" spans="1:21" ht="15" customHeight="1">
      <c r="A33" s="878">
        <v>6</v>
      </c>
      <c r="B33" s="853" t="s">
        <v>289</v>
      </c>
      <c r="C33" s="230" t="s">
        <v>350</v>
      </c>
      <c r="D33" s="231">
        <v>3992142</v>
      </c>
      <c r="E33" s="232">
        <v>79</v>
      </c>
      <c r="F33" s="231">
        <v>136174.79999999999</v>
      </c>
      <c r="G33" s="232">
        <v>2</v>
      </c>
      <c r="H33" s="231">
        <v>575461</v>
      </c>
      <c r="I33" s="232">
        <v>6</v>
      </c>
      <c r="J33" s="231">
        <v>0</v>
      </c>
      <c r="K33" s="232">
        <v>0</v>
      </c>
      <c r="L33" s="231">
        <v>379976</v>
      </c>
      <c r="M33" s="232">
        <v>10</v>
      </c>
      <c r="N33" s="231">
        <v>166407.4</v>
      </c>
      <c r="O33" s="232">
        <v>3</v>
      </c>
      <c r="P33" s="231">
        <f t="shared" si="0"/>
        <v>4947579</v>
      </c>
      <c r="Q33" s="232">
        <f t="shared" si="0"/>
        <v>95</v>
      </c>
      <c r="R33" s="231">
        <f t="shared" si="0"/>
        <v>302582.19999999995</v>
      </c>
      <c r="S33" s="232">
        <f t="shared" si="0"/>
        <v>5</v>
      </c>
      <c r="T33" s="233">
        <f t="shared" si="1"/>
        <v>5250161.2</v>
      </c>
      <c r="U33" s="234">
        <f t="shared" si="1"/>
        <v>100</v>
      </c>
    </row>
    <row r="34" spans="1:21" ht="15" customHeight="1">
      <c r="A34" s="879"/>
      <c r="B34" s="854"/>
      <c r="C34" s="235" t="s">
        <v>351</v>
      </c>
      <c r="D34" s="236">
        <v>834412</v>
      </c>
      <c r="E34" s="237">
        <v>21</v>
      </c>
      <c r="F34" s="236">
        <v>275099</v>
      </c>
      <c r="G34" s="237">
        <v>6</v>
      </c>
      <c r="H34" s="236">
        <v>2355880</v>
      </c>
      <c r="I34" s="237">
        <v>26</v>
      </c>
      <c r="J34" s="236">
        <v>101852</v>
      </c>
      <c r="K34" s="237">
        <v>1</v>
      </c>
      <c r="L34" s="236">
        <v>521728</v>
      </c>
      <c r="M34" s="237">
        <v>11</v>
      </c>
      <c r="N34" s="236">
        <v>99809</v>
      </c>
      <c r="O34" s="237">
        <v>1</v>
      </c>
      <c r="P34" s="236">
        <f t="shared" si="0"/>
        <v>3712020</v>
      </c>
      <c r="Q34" s="237">
        <f t="shared" si="0"/>
        <v>58</v>
      </c>
      <c r="R34" s="236">
        <f t="shared" si="0"/>
        <v>476760</v>
      </c>
      <c r="S34" s="237">
        <f t="shared" si="0"/>
        <v>8</v>
      </c>
      <c r="T34" s="238">
        <f t="shared" si="1"/>
        <v>4188780</v>
      </c>
      <c r="U34" s="239">
        <f t="shared" si="1"/>
        <v>66</v>
      </c>
    </row>
    <row r="35" spans="1:21" ht="15" customHeight="1">
      <c r="A35" s="879"/>
      <c r="B35" s="854"/>
      <c r="C35" s="235" t="s">
        <v>352</v>
      </c>
      <c r="D35" s="236">
        <v>1018930.35</v>
      </c>
      <c r="E35" s="237">
        <v>23</v>
      </c>
      <c r="F35" s="236">
        <v>144605.07</v>
      </c>
      <c r="G35" s="237">
        <v>1</v>
      </c>
      <c r="H35" s="236">
        <v>2586397.67</v>
      </c>
      <c r="I35" s="237">
        <v>27</v>
      </c>
      <c r="J35" s="236">
        <v>0</v>
      </c>
      <c r="K35" s="237">
        <v>0</v>
      </c>
      <c r="L35" s="236">
        <v>54765</v>
      </c>
      <c r="M35" s="237">
        <v>1</v>
      </c>
      <c r="N35" s="236">
        <v>0</v>
      </c>
      <c r="O35" s="237">
        <v>0</v>
      </c>
      <c r="P35" s="236">
        <f t="shared" si="0"/>
        <v>3660093.02</v>
      </c>
      <c r="Q35" s="237">
        <f t="shared" si="0"/>
        <v>51</v>
      </c>
      <c r="R35" s="236">
        <f t="shared" si="0"/>
        <v>144605.07</v>
      </c>
      <c r="S35" s="237">
        <f t="shared" si="0"/>
        <v>1</v>
      </c>
      <c r="T35" s="238">
        <f t="shared" si="1"/>
        <v>3804698.09</v>
      </c>
      <c r="U35" s="239">
        <f t="shared" si="1"/>
        <v>52</v>
      </c>
    </row>
    <row r="36" spans="1:21" ht="15" customHeight="1">
      <c r="A36" s="880"/>
      <c r="B36" s="881"/>
      <c r="C36" s="235" t="s">
        <v>353</v>
      </c>
      <c r="D36" s="236">
        <v>0</v>
      </c>
      <c r="E36" s="237">
        <v>0</v>
      </c>
      <c r="F36" s="236">
        <v>0</v>
      </c>
      <c r="G36" s="237">
        <v>0</v>
      </c>
      <c r="H36" s="236">
        <v>217246.19</v>
      </c>
      <c r="I36" s="237">
        <v>2</v>
      </c>
      <c r="J36" s="236">
        <v>0</v>
      </c>
      <c r="K36" s="237">
        <v>0</v>
      </c>
      <c r="L36" s="236">
        <v>59500</v>
      </c>
      <c r="M36" s="237">
        <v>1</v>
      </c>
      <c r="N36" s="236">
        <v>0</v>
      </c>
      <c r="O36" s="237">
        <v>0</v>
      </c>
      <c r="P36" s="236">
        <f t="shared" si="0"/>
        <v>276746.19</v>
      </c>
      <c r="Q36" s="237">
        <f t="shared" si="0"/>
        <v>3</v>
      </c>
      <c r="R36" s="236">
        <f t="shared" si="0"/>
        <v>0</v>
      </c>
      <c r="S36" s="237">
        <f t="shared" si="0"/>
        <v>0</v>
      </c>
      <c r="T36" s="238">
        <f t="shared" si="1"/>
        <v>276746.19</v>
      </c>
      <c r="U36" s="239">
        <f t="shared" si="1"/>
        <v>3</v>
      </c>
    </row>
    <row r="37" spans="1:21" ht="15" customHeight="1" thickBot="1">
      <c r="A37" s="866" t="s">
        <v>354</v>
      </c>
      <c r="B37" s="867"/>
      <c r="C37" s="868"/>
      <c r="D37" s="242">
        <f t="shared" ref="D37:U37" si="7">SUM(D33:D36)</f>
        <v>5845484.3499999996</v>
      </c>
      <c r="E37" s="242">
        <f t="shared" si="7"/>
        <v>123</v>
      </c>
      <c r="F37" s="242">
        <f t="shared" si="7"/>
        <v>555878.87</v>
      </c>
      <c r="G37" s="242">
        <f t="shared" si="7"/>
        <v>9</v>
      </c>
      <c r="H37" s="242">
        <f t="shared" si="7"/>
        <v>5734984.8600000003</v>
      </c>
      <c r="I37" s="242">
        <f t="shared" si="7"/>
        <v>61</v>
      </c>
      <c r="J37" s="242">
        <f t="shared" si="7"/>
        <v>101852</v>
      </c>
      <c r="K37" s="242">
        <f t="shared" si="7"/>
        <v>1</v>
      </c>
      <c r="L37" s="242">
        <f t="shared" si="7"/>
        <v>1015969</v>
      </c>
      <c r="M37" s="242">
        <f t="shared" si="7"/>
        <v>23</v>
      </c>
      <c r="N37" s="242">
        <f t="shared" si="7"/>
        <v>266216.40000000002</v>
      </c>
      <c r="O37" s="242">
        <f t="shared" si="7"/>
        <v>4</v>
      </c>
      <c r="P37" s="242">
        <f t="shared" si="7"/>
        <v>12596438.209999999</v>
      </c>
      <c r="Q37" s="242">
        <f t="shared" si="7"/>
        <v>207</v>
      </c>
      <c r="R37" s="242">
        <f t="shared" si="7"/>
        <v>923947.27</v>
      </c>
      <c r="S37" s="242">
        <f t="shared" si="7"/>
        <v>14</v>
      </c>
      <c r="T37" s="242">
        <f t="shared" si="7"/>
        <v>13520385.479999999</v>
      </c>
      <c r="U37" s="243">
        <f t="shared" si="7"/>
        <v>221</v>
      </c>
    </row>
    <row r="38" spans="1:21" ht="15" customHeight="1">
      <c r="A38" s="869">
        <v>7</v>
      </c>
      <c r="B38" s="872" t="s">
        <v>290</v>
      </c>
      <c r="C38" s="217" t="s">
        <v>350</v>
      </c>
      <c r="D38" s="218">
        <v>3285546</v>
      </c>
      <c r="E38" s="219">
        <v>83</v>
      </c>
      <c r="F38" s="218">
        <v>497361</v>
      </c>
      <c r="G38" s="219">
        <v>22</v>
      </c>
      <c r="H38" s="218">
        <v>416592</v>
      </c>
      <c r="I38" s="219">
        <v>5</v>
      </c>
      <c r="J38" s="218">
        <v>0</v>
      </c>
      <c r="K38" s="219">
        <v>0</v>
      </c>
      <c r="L38" s="218">
        <v>479328</v>
      </c>
      <c r="M38" s="219">
        <v>9</v>
      </c>
      <c r="N38" s="218">
        <v>0</v>
      </c>
      <c r="O38" s="219">
        <v>0</v>
      </c>
      <c r="P38" s="218">
        <f t="shared" si="0"/>
        <v>4181466</v>
      </c>
      <c r="Q38" s="219">
        <f t="shared" si="0"/>
        <v>97</v>
      </c>
      <c r="R38" s="218">
        <f t="shared" si="0"/>
        <v>497361</v>
      </c>
      <c r="S38" s="219">
        <f t="shared" si="0"/>
        <v>22</v>
      </c>
      <c r="T38" s="220">
        <f t="shared" si="1"/>
        <v>4678827</v>
      </c>
      <c r="U38" s="221">
        <f t="shared" si="1"/>
        <v>119</v>
      </c>
    </row>
    <row r="39" spans="1:21" ht="15" customHeight="1">
      <c r="A39" s="870"/>
      <c r="B39" s="873"/>
      <c r="C39" s="222" t="s">
        <v>351</v>
      </c>
      <c r="D39" s="223">
        <v>1370266</v>
      </c>
      <c r="E39" s="224">
        <v>53</v>
      </c>
      <c r="F39" s="223">
        <v>933301</v>
      </c>
      <c r="G39" s="224">
        <v>33</v>
      </c>
      <c r="H39" s="223">
        <v>1247284</v>
      </c>
      <c r="I39" s="224">
        <v>16</v>
      </c>
      <c r="J39" s="223">
        <v>0</v>
      </c>
      <c r="K39" s="224">
        <v>0</v>
      </c>
      <c r="L39" s="223">
        <v>426627</v>
      </c>
      <c r="M39" s="224">
        <v>10</v>
      </c>
      <c r="N39" s="223">
        <v>229893</v>
      </c>
      <c r="O39" s="224">
        <v>5</v>
      </c>
      <c r="P39" s="223">
        <f t="shared" si="0"/>
        <v>3044177</v>
      </c>
      <c r="Q39" s="224">
        <f t="shared" si="0"/>
        <v>79</v>
      </c>
      <c r="R39" s="223">
        <f t="shared" si="0"/>
        <v>1163194</v>
      </c>
      <c r="S39" s="224">
        <f t="shared" si="0"/>
        <v>38</v>
      </c>
      <c r="T39" s="225">
        <f t="shared" si="1"/>
        <v>4207371</v>
      </c>
      <c r="U39" s="226">
        <f t="shared" si="1"/>
        <v>117</v>
      </c>
    </row>
    <row r="40" spans="1:21" ht="15" customHeight="1">
      <c r="A40" s="870"/>
      <c r="B40" s="873"/>
      <c r="C40" s="222" t="s">
        <v>352</v>
      </c>
      <c r="D40" s="223">
        <v>1826307</v>
      </c>
      <c r="E40" s="224">
        <v>49</v>
      </c>
      <c r="F40" s="223">
        <v>546032</v>
      </c>
      <c r="G40" s="224">
        <v>26</v>
      </c>
      <c r="H40" s="223">
        <v>928014</v>
      </c>
      <c r="I40" s="224">
        <v>15</v>
      </c>
      <c r="J40" s="223">
        <v>64514</v>
      </c>
      <c r="K40" s="224">
        <v>1</v>
      </c>
      <c r="L40" s="223">
        <v>224190</v>
      </c>
      <c r="M40" s="224">
        <v>6</v>
      </c>
      <c r="N40" s="223">
        <v>0</v>
      </c>
      <c r="O40" s="224">
        <v>0</v>
      </c>
      <c r="P40" s="223">
        <f t="shared" si="0"/>
        <v>2978511</v>
      </c>
      <c r="Q40" s="224">
        <f t="shared" si="0"/>
        <v>70</v>
      </c>
      <c r="R40" s="223">
        <f t="shared" si="0"/>
        <v>610546</v>
      </c>
      <c r="S40" s="224">
        <f t="shared" si="0"/>
        <v>27</v>
      </c>
      <c r="T40" s="225">
        <f t="shared" si="1"/>
        <v>3589057</v>
      </c>
      <c r="U40" s="226">
        <f t="shared" si="1"/>
        <v>97</v>
      </c>
    </row>
    <row r="41" spans="1:21" ht="15" customHeight="1">
      <c r="A41" s="871"/>
      <c r="B41" s="874"/>
      <c r="C41" s="222" t="s">
        <v>353</v>
      </c>
      <c r="D41" s="223"/>
      <c r="E41" s="224"/>
      <c r="F41" s="223"/>
      <c r="G41" s="224"/>
      <c r="H41" s="223"/>
      <c r="I41" s="224"/>
      <c r="J41" s="223"/>
      <c r="K41" s="224"/>
      <c r="L41" s="223"/>
      <c r="M41" s="224"/>
      <c r="N41" s="223"/>
      <c r="O41" s="224"/>
      <c r="P41" s="223">
        <f t="shared" si="0"/>
        <v>0</v>
      </c>
      <c r="Q41" s="224">
        <f t="shared" si="0"/>
        <v>0</v>
      </c>
      <c r="R41" s="223">
        <f t="shared" si="0"/>
        <v>0</v>
      </c>
      <c r="S41" s="224">
        <f t="shared" si="0"/>
        <v>0</v>
      </c>
      <c r="T41" s="225">
        <f t="shared" si="1"/>
        <v>0</v>
      </c>
      <c r="U41" s="226">
        <f t="shared" si="1"/>
        <v>0</v>
      </c>
    </row>
    <row r="42" spans="1:21" ht="15" customHeight="1" thickBot="1">
      <c r="A42" s="875" t="s">
        <v>354</v>
      </c>
      <c r="B42" s="876"/>
      <c r="C42" s="877"/>
      <c r="D42" s="228">
        <f t="shared" ref="D42:U42" si="8">SUM(D38:D41)</f>
        <v>6482119</v>
      </c>
      <c r="E42" s="228">
        <f t="shared" si="8"/>
        <v>185</v>
      </c>
      <c r="F42" s="228">
        <f t="shared" si="8"/>
        <v>1976694</v>
      </c>
      <c r="G42" s="228">
        <f t="shared" si="8"/>
        <v>81</v>
      </c>
      <c r="H42" s="228">
        <f t="shared" si="8"/>
        <v>2591890</v>
      </c>
      <c r="I42" s="228">
        <f t="shared" si="8"/>
        <v>36</v>
      </c>
      <c r="J42" s="228">
        <f t="shared" si="8"/>
        <v>64514</v>
      </c>
      <c r="K42" s="228">
        <f t="shared" si="8"/>
        <v>1</v>
      </c>
      <c r="L42" s="228">
        <f t="shared" si="8"/>
        <v>1130145</v>
      </c>
      <c r="M42" s="228">
        <f t="shared" si="8"/>
        <v>25</v>
      </c>
      <c r="N42" s="228">
        <f t="shared" si="8"/>
        <v>229893</v>
      </c>
      <c r="O42" s="228">
        <f t="shared" si="8"/>
        <v>5</v>
      </c>
      <c r="P42" s="228">
        <f t="shared" si="8"/>
        <v>10204154</v>
      </c>
      <c r="Q42" s="228">
        <f t="shared" si="8"/>
        <v>246</v>
      </c>
      <c r="R42" s="228">
        <f t="shared" si="8"/>
        <v>2271101</v>
      </c>
      <c r="S42" s="228">
        <f t="shared" si="8"/>
        <v>87</v>
      </c>
      <c r="T42" s="228">
        <f t="shared" si="8"/>
        <v>12475255</v>
      </c>
      <c r="U42" s="229">
        <f t="shared" si="8"/>
        <v>333</v>
      </c>
    </row>
    <row r="43" spans="1:21" ht="15" customHeight="1">
      <c r="A43" s="878">
        <v>8</v>
      </c>
      <c r="B43" s="853" t="s">
        <v>291</v>
      </c>
      <c r="C43" s="230" t="s">
        <v>350</v>
      </c>
      <c r="D43" s="231">
        <v>3937786.28</v>
      </c>
      <c r="E43" s="232">
        <v>63</v>
      </c>
      <c r="F43" s="231">
        <v>764695.83</v>
      </c>
      <c r="G43" s="232">
        <v>12</v>
      </c>
      <c r="H43" s="231">
        <v>577253.61</v>
      </c>
      <c r="I43" s="232">
        <v>8</v>
      </c>
      <c r="J43" s="231">
        <v>0</v>
      </c>
      <c r="K43" s="232">
        <v>0</v>
      </c>
      <c r="L43" s="231">
        <v>793551.33</v>
      </c>
      <c r="M43" s="232">
        <v>13</v>
      </c>
      <c r="N43" s="231">
        <v>0</v>
      </c>
      <c r="O43" s="232">
        <v>0</v>
      </c>
      <c r="P43" s="231">
        <f t="shared" si="0"/>
        <v>5308591.22</v>
      </c>
      <c r="Q43" s="232">
        <f t="shared" si="0"/>
        <v>84</v>
      </c>
      <c r="R43" s="231">
        <f t="shared" si="0"/>
        <v>764695.83</v>
      </c>
      <c r="S43" s="232">
        <f t="shared" si="0"/>
        <v>12</v>
      </c>
      <c r="T43" s="233">
        <f t="shared" si="1"/>
        <v>6073287.0499999998</v>
      </c>
      <c r="U43" s="234">
        <f t="shared" si="1"/>
        <v>96</v>
      </c>
    </row>
    <row r="44" spans="1:21" ht="15" customHeight="1">
      <c r="A44" s="879"/>
      <c r="B44" s="854"/>
      <c r="C44" s="235" t="s">
        <v>351</v>
      </c>
      <c r="D44" s="236">
        <v>287453.15000000002</v>
      </c>
      <c r="E44" s="237">
        <v>7</v>
      </c>
      <c r="F44" s="236">
        <v>154864.92000000001</v>
      </c>
      <c r="G44" s="237">
        <v>7</v>
      </c>
      <c r="H44" s="236">
        <v>796369.46</v>
      </c>
      <c r="I44" s="237">
        <v>11</v>
      </c>
      <c r="J44" s="236">
        <v>0</v>
      </c>
      <c r="K44" s="237">
        <v>0</v>
      </c>
      <c r="L44" s="236">
        <v>375548.71</v>
      </c>
      <c r="M44" s="237">
        <v>7</v>
      </c>
      <c r="N44" s="236">
        <v>330846</v>
      </c>
      <c r="O44" s="237">
        <v>5</v>
      </c>
      <c r="P44" s="236">
        <f t="shared" si="0"/>
        <v>1459371.3199999998</v>
      </c>
      <c r="Q44" s="237">
        <f t="shared" si="0"/>
        <v>25</v>
      </c>
      <c r="R44" s="236">
        <f t="shared" si="0"/>
        <v>485710.92000000004</v>
      </c>
      <c r="S44" s="237">
        <f t="shared" si="0"/>
        <v>12</v>
      </c>
      <c r="T44" s="238">
        <f t="shared" si="1"/>
        <v>1945082.2399999998</v>
      </c>
      <c r="U44" s="239">
        <f t="shared" si="1"/>
        <v>37</v>
      </c>
    </row>
    <row r="45" spans="1:21" ht="15" customHeight="1">
      <c r="A45" s="879"/>
      <c r="B45" s="854"/>
      <c r="C45" s="235" t="s">
        <v>352</v>
      </c>
      <c r="D45" s="236">
        <v>278450.2</v>
      </c>
      <c r="E45" s="237">
        <v>6</v>
      </c>
      <c r="F45" s="236">
        <v>0</v>
      </c>
      <c r="G45" s="237">
        <v>0</v>
      </c>
      <c r="H45" s="236">
        <v>1162443.6399999999</v>
      </c>
      <c r="I45" s="237">
        <v>13</v>
      </c>
      <c r="J45" s="236">
        <v>99802</v>
      </c>
      <c r="K45" s="237">
        <v>1</v>
      </c>
      <c r="L45" s="236">
        <v>132189.68</v>
      </c>
      <c r="M45" s="237">
        <v>3</v>
      </c>
      <c r="N45" s="236">
        <v>0</v>
      </c>
      <c r="O45" s="237">
        <v>0</v>
      </c>
      <c r="P45" s="236">
        <f t="shared" si="0"/>
        <v>1573083.5199999998</v>
      </c>
      <c r="Q45" s="237">
        <f t="shared" si="0"/>
        <v>22</v>
      </c>
      <c r="R45" s="236">
        <f t="shared" si="0"/>
        <v>99802</v>
      </c>
      <c r="S45" s="237">
        <f t="shared" si="0"/>
        <v>1</v>
      </c>
      <c r="T45" s="238">
        <f t="shared" si="1"/>
        <v>1672885.5199999998</v>
      </c>
      <c r="U45" s="239">
        <f t="shared" si="1"/>
        <v>23</v>
      </c>
    </row>
    <row r="46" spans="1:21" ht="15" customHeight="1">
      <c r="A46" s="880"/>
      <c r="B46" s="881"/>
      <c r="C46" s="235" t="s">
        <v>353</v>
      </c>
      <c r="D46" s="236"/>
      <c r="E46" s="237"/>
      <c r="F46" s="236"/>
      <c r="G46" s="237"/>
      <c r="H46" s="236"/>
      <c r="I46" s="237"/>
      <c r="J46" s="236"/>
      <c r="K46" s="237"/>
      <c r="L46" s="236"/>
      <c r="M46" s="237"/>
      <c r="N46" s="236"/>
      <c r="O46" s="237"/>
      <c r="P46" s="236">
        <f t="shared" si="0"/>
        <v>0</v>
      </c>
      <c r="Q46" s="237">
        <f t="shared" si="0"/>
        <v>0</v>
      </c>
      <c r="R46" s="236">
        <f t="shared" si="0"/>
        <v>0</v>
      </c>
      <c r="S46" s="237">
        <f t="shared" si="0"/>
        <v>0</v>
      </c>
      <c r="T46" s="238">
        <f t="shared" si="1"/>
        <v>0</v>
      </c>
      <c r="U46" s="239">
        <f t="shared" si="1"/>
        <v>0</v>
      </c>
    </row>
    <row r="47" spans="1:21" ht="15" customHeight="1" thickBot="1">
      <c r="A47" s="866" t="s">
        <v>354</v>
      </c>
      <c r="B47" s="867"/>
      <c r="C47" s="868"/>
      <c r="D47" s="242">
        <f t="shared" ref="D47:U47" si="9">SUM(D43:D46)</f>
        <v>4503689.63</v>
      </c>
      <c r="E47" s="242">
        <f t="shared" si="9"/>
        <v>76</v>
      </c>
      <c r="F47" s="242">
        <f t="shared" si="9"/>
        <v>919560.75</v>
      </c>
      <c r="G47" s="242">
        <f t="shared" si="9"/>
        <v>19</v>
      </c>
      <c r="H47" s="242">
        <f t="shared" si="9"/>
        <v>2536066.71</v>
      </c>
      <c r="I47" s="242">
        <f t="shared" si="9"/>
        <v>32</v>
      </c>
      <c r="J47" s="242">
        <f t="shared" si="9"/>
        <v>99802</v>
      </c>
      <c r="K47" s="242">
        <f t="shared" si="9"/>
        <v>1</v>
      </c>
      <c r="L47" s="242">
        <f t="shared" si="9"/>
        <v>1301289.72</v>
      </c>
      <c r="M47" s="242">
        <f t="shared" si="9"/>
        <v>23</v>
      </c>
      <c r="N47" s="242">
        <f t="shared" si="9"/>
        <v>330846</v>
      </c>
      <c r="O47" s="242">
        <f t="shared" si="9"/>
        <v>5</v>
      </c>
      <c r="P47" s="242">
        <f t="shared" si="9"/>
        <v>8341046.0599999987</v>
      </c>
      <c r="Q47" s="242">
        <f t="shared" si="9"/>
        <v>131</v>
      </c>
      <c r="R47" s="242">
        <f t="shared" si="9"/>
        <v>1350208.75</v>
      </c>
      <c r="S47" s="242">
        <f t="shared" si="9"/>
        <v>25</v>
      </c>
      <c r="T47" s="242">
        <f t="shared" si="9"/>
        <v>9691254.8099999987</v>
      </c>
      <c r="U47" s="243">
        <f t="shared" si="9"/>
        <v>156</v>
      </c>
    </row>
    <row r="48" spans="1:21" ht="15" customHeight="1">
      <c r="A48" s="869">
        <v>9</v>
      </c>
      <c r="B48" s="872" t="s">
        <v>292</v>
      </c>
      <c r="C48" s="217" t="s">
        <v>350</v>
      </c>
      <c r="D48" s="218">
        <v>4885810</v>
      </c>
      <c r="E48" s="219">
        <v>84</v>
      </c>
      <c r="F48" s="218">
        <v>301724</v>
      </c>
      <c r="G48" s="219">
        <v>2</v>
      </c>
      <c r="H48" s="218">
        <v>1045978</v>
      </c>
      <c r="I48" s="219">
        <v>8</v>
      </c>
      <c r="J48" s="218">
        <v>0</v>
      </c>
      <c r="K48" s="219">
        <v>0</v>
      </c>
      <c r="L48" s="218">
        <v>1035530</v>
      </c>
      <c r="M48" s="219">
        <v>16</v>
      </c>
      <c r="N48" s="218">
        <v>0</v>
      </c>
      <c r="O48" s="219">
        <v>0</v>
      </c>
      <c r="P48" s="218">
        <f t="shared" si="0"/>
        <v>6967318</v>
      </c>
      <c r="Q48" s="219">
        <f t="shared" si="0"/>
        <v>108</v>
      </c>
      <c r="R48" s="218">
        <f t="shared" si="0"/>
        <v>301724</v>
      </c>
      <c r="S48" s="219">
        <f t="shared" si="0"/>
        <v>2</v>
      </c>
      <c r="T48" s="220">
        <f t="shared" si="1"/>
        <v>7269042</v>
      </c>
      <c r="U48" s="221">
        <f t="shared" si="1"/>
        <v>110</v>
      </c>
    </row>
    <row r="49" spans="1:21" ht="15" customHeight="1">
      <c r="A49" s="870"/>
      <c r="B49" s="873"/>
      <c r="C49" s="222" t="s">
        <v>351</v>
      </c>
      <c r="D49" s="223">
        <v>940043</v>
      </c>
      <c r="E49" s="224">
        <v>44</v>
      </c>
      <c r="F49" s="223">
        <v>90588</v>
      </c>
      <c r="G49" s="224">
        <v>1</v>
      </c>
      <c r="H49" s="223">
        <v>1517458</v>
      </c>
      <c r="I49" s="224">
        <v>19</v>
      </c>
      <c r="J49" s="223">
        <v>0</v>
      </c>
      <c r="K49" s="224">
        <v>0</v>
      </c>
      <c r="L49" s="223">
        <v>789273</v>
      </c>
      <c r="M49" s="224">
        <v>16</v>
      </c>
      <c r="N49" s="223">
        <v>0</v>
      </c>
      <c r="O49" s="224">
        <v>0</v>
      </c>
      <c r="P49" s="223">
        <f t="shared" si="0"/>
        <v>3246774</v>
      </c>
      <c r="Q49" s="224">
        <f t="shared" si="0"/>
        <v>79</v>
      </c>
      <c r="R49" s="223">
        <f t="shared" si="0"/>
        <v>90588</v>
      </c>
      <c r="S49" s="224">
        <f t="shared" si="0"/>
        <v>1</v>
      </c>
      <c r="T49" s="225">
        <f t="shared" si="1"/>
        <v>3337362</v>
      </c>
      <c r="U49" s="226">
        <f t="shared" si="1"/>
        <v>80</v>
      </c>
    </row>
    <row r="50" spans="1:21" ht="15" customHeight="1">
      <c r="A50" s="870"/>
      <c r="B50" s="873"/>
      <c r="C50" s="222" t="s">
        <v>352</v>
      </c>
      <c r="D50" s="223">
        <v>705684</v>
      </c>
      <c r="E50" s="224">
        <v>18</v>
      </c>
      <c r="F50" s="223">
        <v>0</v>
      </c>
      <c r="G50" s="224">
        <v>0</v>
      </c>
      <c r="H50" s="223">
        <v>2065178</v>
      </c>
      <c r="I50" s="224">
        <v>25</v>
      </c>
      <c r="J50" s="223">
        <v>0</v>
      </c>
      <c r="K50" s="224">
        <v>0</v>
      </c>
      <c r="L50" s="223">
        <v>247610</v>
      </c>
      <c r="M50" s="224">
        <v>5</v>
      </c>
      <c r="N50" s="223">
        <v>0</v>
      </c>
      <c r="O50" s="224">
        <v>0</v>
      </c>
      <c r="P50" s="223">
        <f t="shared" si="0"/>
        <v>3018472</v>
      </c>
      <c r="Q50" s="224">
        <f t="shared" si="0"/>
        <v>48</v>
      </c>
      <c r="R50" s="223">
        <f t="shared" si="0"/>
        <v>0</v>
      </c>
      <c r="S50" s="224">
        <f t="shared" si="0"/>
        <v>0</v>
      </c>
      <c r="T50" s="225">
        <f t="shared" si="1"/>
        <v>3018472</v>
      </c>
      <c r="U50" s="226">
        <f t="shared" si="1"/>
        <v>48</v>
      </c>
    </row>
    <row r="51" spans="1:21" ht="15" customHeight="1">
      <c r="A51" s="871"/>
      <c r="B51" s="874"/>
      <c r="C51" s="222" t="s">
        <v>353</v>
      </c>
      <c r="D51" s="223"/>
      <c r="E51" s="224"/>
      <c r="F51" s="223"/>
      <c r="G51" s="224"/>
      <c r="H51" s="223"/>
      <c r="I51" s="224"/>
      <c r="J51" s="223"/>
      <c r="K51" s="224"/>
      <c r="L51" s="223"/>
      <c r="M51" s="224"/>
      <c r="N51" s="223"/>
      <c r="O51" s="224"/>
      <c r="P51" s="223">
        <f t="shared" si="0"/>
        <v>0</v>
      </c>
      <c r="Q51" s="224">
        <f t="shared" si="0"/>
        <v>0</v>
      </c>
      <c r="R51" s="223">
        <f t="shared" si="0"/>
        <v>0</v>
      </c>
      <c r="S51" s="224">
        <f t="shared" si="0"/>
        <v>0</v>
      </c>
      <c r="T51" s="225">
        <f t="shared" si="1"/>
        <v>0</v>
      </c>
      <c r="U51" s="226">
        <f t="shared" si="1"/>
        <v>0</v>
      </c>
    </row>
    <row r="52" spans="1:21" ht="15" customHeight="1" thickBot="1">
      <c r="A52" s="875" t="s">
        <v>354</v>
      </c>
      <c r="B52" s="876"/>
      <c r="C52" s="877"/>
      <c r="D52" s="228">
        <f t="shared" ref="D52:U52" si="10">SUM(D48:D51)</f>
        <v>6531537</v>
      </c>
      <c r="E52" s="228">
        <f t="shared" si="10"/>
        <v>146</v>
      </c>
      <c r="F52" s="228">
        <f t="shared" si="10"/>
        <v>392312</v>
      </c>
      <c r="G52" s="228">
        <f t="shared" si="10"/>
        <v>3</v>
      </c>
      <c r="H52" s="228">
        <f t="shared" si="10"/>
        <v>4628614</v>
      </c>
      <c r="I52" s="228">
        <f t="shared" si="10"/>
        <v>52</v>
      </c>
      <c r="J52" s="228">
        <f t="shared" si="10"/>
        <v>0</v>
      </c>
      <c r="K52" s="228">
        <f t="shared" si="10"/>
        <v>0</v>
      </c>
      <c r="L52" s="228">
        <f t="shared" si="10"/>
        <v>2072413</v>
      </c>
      <c r="M52" s="228">
        <f t="shared" si="10"/>
        <v>37</v>
      </c>
      <c r="N52" s="228">
        <f t="shared" si="10"/>
        <v>0</v>
      </c>
      <c r="O52" s="228">
        <f t="shared" si="10"/>
        <v>0</v>
      </c>
      <c r="P52" s="228">
        <f t="shared" si="10"/>
        <v>13232564</v>
      </c>
      <c r="Q52" s="228">
        <f t="shared" si="10"/>
        <v>235</v>
      </c>
      <c r="R52" s="228">
        <f t="shared" si="10"/>
        <v>392312</v>
      </c>
      <c r="S52" s="228">
        <f t="shared" si="10"/>
        <v>3</v>
      </c>
      <c r="T52" s="228">
        <f t="shared" si="10"/>
        <v>13624876</v>
      </c>
      <c r="U52" s="229">
        <f t="shared" si="10"/>
        <v>238</v>
      </c>
    </row>
    <row r="53" spans="1:21" ht="15" customHeight="1">
      <c r="A53" s="882">
        <v>10</v>
      </c>
      <c r="B53" s="885" t="s">
        <v>293</v>
      </c>
      <c r="C53" s="230" t="s">
        <v>350</v>
      </c>
      <c r="D53" s="244">
        <v>2559545.42</v>
      </c>
      <c r="E53" s="245">
        <v>75</v>
      </c>
      <c r="F53" s="244">
        <v>198865</v>
      </c>
      <c r="G53" s="245">
        <v>2</v>
      </c>
      <c r="H53" s="244">
        <v>94900</v>
      </c>
      <c r="I53" s="245">
        <v>2</v>
      </c>
      <c r="J53" s="244">
        <v>0</v>
      </c>
      <c r="K53" s="245">
        <v>0</v>
      </c>
      <c r="L53" s="244">
        <v>357542.36</v>
      </c>
      <c r="M53" s="245">
        <v>6</v>
      </c>
      <c r="N53" s="244">
        <v>0</v>
      </c>
      <c r="O53" s="245">
        <v>0</v>
      </c>
      <c r="P53" s="244">
        <f t="shared" si="0"/>
        <v>3011987.78</v>
      </c>
      <c r="Q53" s="245">
        <f t="shared" si="0"/>
        <v>83</v>
      </c>
      <c r="R53" s="244">
        <f t="shared" si="0"/>
        <v>198865</v>
      </c>
      <c r="S53" s="245">
        <f t="shared" si="0"/>
        <v>2</v>
      </c>
      <c r="T53" s="246">
        <f t="shared" si="1"/>
        <v>3210852.78</v>
      </c>
      <c r="U53" s="247">
        <f t="shared" si="1"/>
        <v>85</v>
      </c>
    </row>
    <row r="54" spans="1:21" ht="15" customHeight="1">
      <c r="A54" s="883"/>
      <c r="B54" s="886"/>
      <c r="C54" s="235" t="s">
        <v>351</v>
      </c>
      <c r="D54" s="241">
        <v>1148320.1100000001</v>
      </c>
      <c r="E54" s="248">
        <v>35</v>
      </c>
      <c r="F54" s="241">
        <v>197048</v>
      </c>
      <c r="G54" s="248">
        <v>4</v>
      </c>
      <c r="H54" s="241">
        <v>272369.02</v>
      </c>
      <c r="I54" s="248">
        <v>3</v>
      </c>
      <c r="J54" s="241">
        <v>143850.59</v>
      </c>
      <c r="K54" s="248">
        <v>2</v>
      </c>
      <c r="L54" s="241">
        <v>15000</v>
      </c>
      <c r="M54" s="248">
        <v>1</v>
      </c>
      <c r="N54" s="241">
        <v>51180</v>
      </c>
      <c r="O54" s="248">
        <v>1</v>
      </c>
      <c r="P54" s="241">
        <f t="shared" si="0"/>
        <v>1435689.1300000001</v>
      </c>
      <c r="Q54" s="248">
        <f t="shared" si="0"/>
        <v>39</v>
      </c>
      <c r="R54" s="241">
        <f t="shared" si="0"/>
        <v>392078.58999999997</v>
      </c>
      <c r="S54" s="248">
        <f t="shared" si="0"/>
        <v>7</v>
      </c>
      <c r="T54" s="249">
        <f t="shared" si="1"/>
        <v>1827767.7200000002</v>
      </c>
      <c r="U54" s="250">
        <f t="shared" si="1"/>
        <v>46</v>
      </c>
    </row>
    <row r="55" spans="1:21" ht="15" customHeight="1">
      <c r="A55" s="883"/>
      <c r="B55" s="886"/>
      <c r="C55" s="235" t="s">
        <v>352</v>
      </c>
      <c r="D55" s="241">
        <v>1326096.48</v>
      </c>
      <c r="E55" s="248">
        <v>51</v>
      </c>
      <c r="F55" s="241">
        <v>293563</v>
      </c>
      <c r="G55" s="248">
        <v>4</v>
      </c>
      <c r="H55" s="241">
        <v>487790.12</v>
      </c>
      <c r="I55" s="248">
        <v>6</v>
      </c>
      <c r="J55" s="241">
        <v>0</v>
      </c>
      <c r="K55" s="248">
        <v>0</v>
      </c>
      <c r="L55" s="241">
        <v>0</v>
      </c>
      <c r="M55" s="248">
        <v>0</v>
      </c>
      <c r="N55" s="241">
        <v>0</v>
      </c>
      <c r="O55" s="248">
        <v>0</v>
      </c>
      <c r="P55" s="241">
        <f t="shared" si="0"/>
        <v>1813886.6</v>
      </c>
      <c r="Q55" s="248">
        <f t="shared" si="0"/>
        <v>57</v>
      </c>
      <c r="R55" s="241">
        <f t="shared" si="0"/>
        <v>293563</v>
      </c>
      <c r="S55" s="248">
        <f t="shared" si="0"/>
        <v>4</v>
      </c>
      <c r="T55" s="249">
        <f t="shared" si="1"/>
        <v>2107449.6</v>
      </c>
      <c r="U55" s="250">
        <f t="shared" si="1"/>
        <v>61</v>
      </c>
    </row>
    <row r="56" spans="1:21" ht="15" customHeight="1">
      <c r="A56" s="884"/>
      <c r="B56" s="887"/>
      <c r="C56" s="235" t="s">
        <v>353</v>
      </c>
      <c r="D56" s="241"/>
      <c r="E56" s="248"/>
      <c r="F56" s="241"/>
      <c r="G56" s="248"/>
      <c r="H56" s="241"/>
      <c r="I56" s="248"/>
      <c r="J56" s="241"/>
      <c r="K56" s="248"/>
      <c r="L56" s="241"/>
      <c r="M56" s="248"/>
      <c r="N56" s="241"/>
      <c r="O56" s="248"/>
      <c r="P56" s="241">
        <f t="shared" si="0"/>
        <v>0</v>
      </c>
      <c r="Q56" s="248">
        <f t="shared" si="0"/>
        <v>0</v>
      </c>
      <c r="R56" s="241">
        <f t="shared" si="0"/>
        <v>0</v>
      </c>
      <c r="S56" s="248">
        <f t="shared" si="0"/>
        <v>0</v>
      </c>
      <c r="T56" s="249">
        <f t="shared" si="1"/>
        <v>0</v>
      </c>
      <c r="U56" s="250">
        <f t="shared" si="1"/>
        <v>0</v>
      </c>
    </row>
    <row r="57" spans="1:21" ht="15" customHeight="1" thickBot="1">
      <c r="A57" s="866" t="s">
        <v>354</v>
      </c>
      <c r="B57" s="867"/>
      <c r="C57" s="868"/>
      <c r="D57" s="242">
        <f t="shared" ref="D57:U57" si="11">SUM(D53:D56)</f>
        <v>5033962.01</v>
      </c>
      <c r="E57" s="242">
        <f t="shared" si="11"/>
        <v>161</v>
      </c>
      <c r="F57" s="242">
        <f t="shared" si="11"/>
        <v>689476</v>
      </c>
      <c r="G57" s="242">
        <f t="shared" si="11"/>
        <v>10</v>
      </c>
      <c r="H57" s="242">
        <f t="shared" si="11"/>
        <v>855059.14</v>
      </c>
      <c r="I57" s="242">
        <f t="shared" si="11"/>
        <v>11</v>
      </c>
      <c r="J57" s="242">
        <f t="shared" si="11"/>
        <v>143850.59</v>
      </c>
      <c r="K57" s="242">
        <f t="shared" si="11"/>
        <v>2</v>
      </c>
      <c r="L57" s="242">
        <f t="shared" si="11"/>
        <v>372542.36</v>
      </c>
      <c r="M57" s="242">
        <f t="shared" si="11"/>
        <v>7</v>
      </c>
      <c r="N57" s="242">
        <f t="shared" si="11"/>
        <v>51180</v>
      </c>
      <c r="O57" s="242">
        <f t="shared" si="11"/>
        <v>1</v>
      </c>
      <c r="P57" s="242">
        <f t="shared" si="11"/>
        <v>6261563.5099999998</v>
      </c>
      <c r="Q57" s="242">
        <f t="shared" si="11"/>
        <v>179</v>
      </c>
      <c r="R57" s="242">
        <f t="shared" si="11"/>
        <v>884506.59</v>
      </c>
      <c r="S57" s="242">
        <f t="shared" si="11"/>
        <v>13</v>
      </c>
      <c r="T57" s="242">
        <f t="shared" si="11"/>
        <v>7146070.0999999996</v>
      </c>
      <c r="U57" s="243">
        <f t="shared" si="11"/>
        <v>192</v>
      </c>
    </row>
    <row r="58" spans="1:21" ht="15" customHeight="1">
      <c r="A58" s="869">
        <v>11</v>
      </c>
      <c r="B58" s="872" t="s">
        <v>294</v>
      </c>
      <c r="C58" s="217" t="s">
        <v>350</v>
      </c>
      <c r="D58" s="218">
        <v>3685749.97</v>
      </c>
      <c r="E58" s="219">
        <v>120</v>
      </c>
      <c r="F58" s="218">
        <v>0</v>
      </c>
      <c r="G58" s="219">
        <v>0</v>
      </c>
      <c r="H58" s="218">
        <v>210998.74</v>
      </c>
      <c r="I58" s="219">
        <v>3</v>
      </c>
      <c r="J58" s="218">
        <v>0</v>
      </c>
      <c r="K58" s="219">
        <v>0</v>
      </c>
      <c r="L58" s="218">
        <v>231896.12</v>
      </c>
      <c r="M58" s="219">
        <v>6</v>
      </c>
      <c r="N58" s="218">
        <v>0</v>
      </c>
      <c r="O58" s="219">
        <v>0</v>
      </c>
      <c r="P58" s="218">
        <f t="shared" si="0"/>
        <v>4128644.83</v>
      </c>
      <c r="Q58" s="219">
        <f t="shared" si="0"/>
        <v>129</v>
      </c>
      <c r="R58" s="218">
        <f t="shared" si="0"/>
        <v>0</v>
      </c>
      <c r="S58" s="219">
        <f t="shared" si="0"/>
        <v>0</v>
      </c>
      <c r="T58" s="220">
        <f t="shared" si="1"/>
        <v>4128644.83</v>
      </c>
      <c r="U58" s="221">
        <f t="shared" si="1"/>
        <v>129</v>
      </c>
    </row>
    <row r="59" spans="1:21" ht="15" customHeight="1">
      <c r="A59" s="870"/>
      <c r="B59" s="873"/>
      <c r="C59" s="222" t="s">
        <v>351</v>
      </c>
      <c r="D59" s="251">
        <v>1292726.1000000001</v>
      </c>
      <c r="E59" s="251">
        <v>69</v>
      </c>
      <c r="F59" s="223">
        <v>448490.23999999999</v>
      </c>
      <c r="G59" s="224">
        <v>21</v>
      </c>
      <c r="H59" s="223">
        <v>1331555.2</v>
      </c>
      <c r="I59" s="224">
        <v>12</v>
      </c>
      <c r="J59" s="223">
        <v>0</v>
      </c>
      <c r="K59" s="224">
        <v>0</v>
      </c>
      <c r="L59" s="223">
        <v>142591</v>
      </c>
      <c r="M59" s="224">
        <v>5</v>
      </c>
      <c r="N59" s="223">
        <v>0</v>
      </c>
      <c r="O59" s="224">
        <v>0</v>
      </c>
      <c r="P59" s="223">
        <f t="shared" si="0"/>
        <v>2766872.3</v>
      </c>
      <c r="Q59" s="224">
        <f t="shared" si="0"/>
        <v>86</v>
      </c>
      <c r="R59" s="223">
        <f t="shared" si="0"/>
        <v>448490.23999999999</v>
      </c>
      <c r="S59" s="224">
        <f t="shared" si="0"/>
        <v>21</v>
      </c>
      <c r="T59" s="225">
        <f t="shared" si="1"/>
        <v>3215362.54</v>
      </c>
      <c r="U59" s="226">
        <f t="shared" si="1"/>
        <v>107</v>
      </c>
    </row>
    <row r="60" spans="1:21" ht="15" customHeight="1">
      <c r="A60" s="870"/>
      <c r="B60" s="873"/>
      <c r="C60" s="222" t="s">
        <v>352</v>
      </c>
      <c r="D60" s="223">
        <v>1800133.7</v>
      </c>
      <c r="E60" s="224">
        <v>86</v>
      </c>
      <c r="F60" s="223">
        <v>433113.4</v>
      </c>
      <c r="G60" s="224">
        <v>13</v>
      </c>
      <c r="H60" s="223">
        <v>2328108.5299999998</v>
      </c>
      <c r="I60" s="224">
        <v>29</v>
      </c>
      <c r="J60" s="223">
        <v>0</v>
      </c>
      <c r="K60" s="224">
        <v>0</v>
      </c>
      <c r="L60" s="223">
        <v>415058.57</v>
      </c>
      <c r="M60" s="224">
        <v>11</v>
      </c>
      <c r="N60" s="223">
        <v>0</v>
      </c>
      <c r="O60" s="224">
        <v>0</v>
      </c>
      <c r="P60" s="223">
        <f t="shared" si="0"/>
        <v>4543300.8</v>
      </c>
      <c r="Q60" s="224">
        <f t="shared" si="0"/>
        <v>126</v>
      </c>
      <c r="R60" s="223">
        <f t="shared" si="0"/>
        <v>433113.4</v>
      </c>
      <c r="S60" s="224">
        <f t="shared" si="0"/>
        <v>13</v>
      </c>
      <c r="T60" s="225">
        <f t="shared" si="1"/>
        <v>4976414.2</v>
      </c>
      <c r="U60" s="226">
        <f t="shared" si="1"/>
        <v>139</v>
      </c>
    </row>
    <row r="61" spans="1:21" ht="15" customHeight="1">
      <c r="A61" s="871"/>
      <c r="B61" s="874"/>
      <c r="C61" s="222" t="s">
        <v>353</v>
      </c>
      <c r="D61" s="223"/>
      <c r="E61" s="224"/>
      <c r="F61" s="223"/>
      <c r="G61" s="224"/>
      <c r="H61" s="223"/>
      <c r="I61" s="224"/>
      <c r="J61" s="223"/>
      <c r="K61" s="224"/>
      <c r="L61" s="223"/>
      <c r="M61" s="224"/>
      <c r="N61" s="223"/>
      <c r="O61" s="224"/>
      <c r="P61" s="223">
        <f t="shared" si="0"/>
        <v>0</v>
      </c>
      <c r="Q61" s="224">
        <f t="shared" si="0"/>
        <v>0</v>
      </c>
      <c r="R61" s="223">
        <f t="shared" si="0"/>
        <v>0</v>
      </c>
      <c r="S61" s="224">
        <f t="shared" si="0"/>
        <v>0</v>
      </c>
      <c r="T61" s="225">
        <f t="shared" si="1"/>
        <v>0</v>
      </c>
      <c r="U61" s="226">
        <f t="shared" si="1"/>
        <v>0</v>
      </c>
    </row>
    <row r="62" spans="1:21" ht="15" customHeight="1" thickBot="1">
      <c r="A62" s="875" t="s">
        <v>354</v>
      </c>
      <c r="B62" s="876"/>
      <c r="C62" s="877"/>
      <c r="D62" s="228">
        <f t="shared" ref="D62:U62" si="12">SUM(D58:D61)</f>
        <v>6778609.7700000005</v>
      </c>
      <c r="E62" s="228">
        <f t="shared" si="12"/>
        <v>275</v>
      </c>
      <c r="F62" s="228">
        <f t="shared" si="12"/>
        <v>881603.64</v>
      </c>
      <c r="G62" s="228">
        <f t="shared" si="12"/>
        <v>34</v>
      </c>
      <c r="H62" s="228">
        <f t="shared" si="12"/>
        <v>3870662.4699999997</v>
      </c>
      <c r="I62" s="228">
        <f t="shared" si="12"/>
        <v>44</v>
      </c>
      <c r="J62" s="228">
        <f t="shared" si="12"/>
        <v>0</v>
      </c>
      <c r="K62" s="228">
        <f t="shared" si="12"/>
        <v>0</v>
      </c>
      <c r="L62" s="228">
        <f t="shared" si="12"/>
        <v>789545.69</v>
      </c>
      <c r="M62" s="228">
        <f t="shared" si="12"/>
        <v>22</v>
      </c>
      <c r="N62" s="228">
        <f t="shared" si="12"/>
        <v>0</v>
      </c>
      <c r="O62" s="228">
        <f t="shared" si="12"/>
        <v>0</v>
      </c>
      <c r="P62" s="228">
        <f t="shared" si="12"/>
        <v>11438817.93</v>
      </c>
      <c r="Q62" s="228">
        <f t="shared" si="12"/>
        <v>341</v>
      </c>
      <c r="R62" s="228">
        <f t="shared" si="12"/>
        <v>881603.64</v>
      </c>
      <c r="S62" s="228">
        <f t="shared" si="12"/>
        <v>34</v>
      </c>
      <c r="T62" s="228">
        <f t="shared" si="12"/>
        <v>12320421.57</v>
      </c>
      <c r="U62" s="229">
        <f t="shared" si="12"/>
        <v>375</v>
      </c>
    </row>
    <row r="63" spans="1:21" ht="15" customHeight="1">
      <c r="A63" s="882">
        <v>12</v>
      </c>
      <c r="B63" s="885" t="s">
        <v>295</v>
      </c>
      <c r="C63" s="230" t="s">
        <v>350</v>
      </c>
      <c r="D63" s="244">
        <v>1637236.39</v>
      </c>
      <c r="E63" s="245">
        <v>33</v>
      </c>
      <c r="F63" s="244">
        <v>78864</v>
      </c>
      <c r="G63" s="245">
        <v>1</v>
      </c>
      <c r="H63" s="244">
        <v>119998</v>
      </c>
      <c r="I63" s="245">
        <v>1</v>
      </c>
      <c r="J63" s="244">
        <v>0</v>
      </c>
      <c r="K63" s="245">
        <v>0</v>
      </c>
      <c r="L63" s="244">
        <v>127864</v>
      </c>
      <c r="M63" s="245">
        <v>2</v>
      </c>
      <c r="N63" s="244">
        <v>0</v>
      </c>
      <c r="O63" s="245">
        <v>0</v>
      </c>
      <c r="P63" s="244">
        <f t="shared" si="0"/>
        <v>1885098.39</v>
      </c>
      <c r="Q63" s="245">
        <f t="shared" si="0"/>
        <v>36</v>
      </c>
      <c r="R63" s="244">
        <f t="shared" si="0"/>
        <v>78864</v>
      </c>
      <c r="S63" s="245">
        <f t="shared" si="0"/>
        <v>1</v>
      </c>
      <c r="T63" s="246">
        <f t="shared" si="1"/>
        <v>1963962.39</v>
      </c>
      <c r="U63" s="247">
        <f t="shared" si="1"/>
        <v>37</v>
      </c>
    </row>
    <row r="64" spans="1:21" ht="15" customHeight="1">
      <c r="A64" s="883"/>
      <c r="B64" s="886"/>
      <c r="C64" s="235" t="s">
        <v>351</v>
      </c>
      <c r="D64" s="241">
        <v>1078618.3</v>
      </c>
      <c r="E64" s="248">
        <v>36</v>
      </c>
      <c r="F64" s="241">
        <v>637116.93999999994</v>
      </c>
      <c r="G64" s="248">
        <v>22</v>
      </c>
      <c r="H64" s="241">
        <v>387012.94</v>
      </c>
      <c r="I64" s="248">
        <v>6</v>
      </c>
      <c r="J64" s="241">
        <v>0</v>
      </c>
      <c r="K64" s="248">
        <v>0</v>
      </c>
      <c r="L64" s="241">
        <v>268546.40000000002</v>
      </c>
      <c r="M64" s="248">
        <v>6</v>
      </c>
      <c r="N64" s="241">
        <v>92673.25</v>
      </c>
      <c r="O64" s="248">
        <v>3</v>
      </c>
      <c r="P64" s="241">
        <f t="shared" si="0"/>
        <v>1734177.6400000001</v>
      </c>
      <c r="Q64" s="248">
        <f t="shared" si="0"/>
        <v>48</v>
      </c>
      <c r="R64" s="241">
        <f t="shared" si="0"/>
        <v>729790.19</v>
      </c>
      <c r="S64" s="248">
        <f t="shared" si="0"/>
        <v>25</v>
      </c>
      <c r="T64" s="249">
        <f t="shared" si="1"/>
        <v>2463967.83</v>
      </c>
      <c r="U64" s="250">
        <f t="shared" si="1"/>
        <v>73</v>
      </c>
    </row>
    <row r="65" spans="1:21" ht="15" customHeight="1">
      <c r="A65" s="883"/>
      <c r="B65" s="886"/>
      <c r="C65" s="235" t="s">
        <v>352</v>
      </c>
      <c r="D65" s="241">
        <v>685811.21</v>
      </c>
      <c r="E65" s="248">
        <v>24</v>
      </c>
      <c r="F65" s="241">
        <v>0</v>
      </c>
      <c r="G65" s="248">
        <v>0</v>
      </c>
      <c r="H65" s="241">
        <v>185313.76</v>
      </c>
      <c r="I65" s="248">
        <v>2</v>
      </c>
      <c r="J65" s="241">
        <v>0</v>
      </c>
      <c r="K65" s="248">
        <v>0</v>
      </c>
      <c r="L65" s="241">
        <v>181499</v>
      </c>
      <c r="M65" s="248">
        <v>3</v>
      </c>
      <c r="N65" s="241">
        <v>0</v>
      </c>
      <c r="O65" s="248">
        <v>0</v>
      </c>
      <c r="P65" s="241">
        <f t="shared" si="0"/>
        <v>1052623.97</v>
      </c>
      <c r="Q65" s="248">
        <f t="shared" si="0"/>
        <v>29</v>
      </c>
      <c r="R65" s="241">
        <f t="shared" si="0"/>
        <v>0</v>
      </c>
      <c r="S65" s="248">
        <f t="shared" si="0"/>
        <v>0</v>
      </c>
      <c r="T65" s="249">
        <f t="shared" si="1"/>
        <v>1052623.97</v>
      </c>
      <c r="U65" s="250">
        <f t="shared" si="1"/>
        <v>29</v>
      </c>
    </row>
    <row r="66" spans="1:21" ht="15" customHeight="1">
      <c r="A66" s="884"/>
      <c r="B66" s="887"/>
      <c r="C66" s="235" t="s">
        <v>353</v>
      </c>
      <c r="D66" s="241"/>
      <c r="E66" s="248"/>
      <c r="F66" s="241"/>
      <c r="G66" s="248"/>
      <c r="H66" s="241"/>
      <c r="I66" s="248"/>
      <c r="J66" s="241"/>
      <c r="K66" s="248"/>
      <c r="L66" s="241"/>
      <c r="M66" s="248"/>
      <c r="N66" s="241"/>
      <c r="O66" s="248"/>
      <c r="P66" s="241">
        <f t="shared" si="0"/>
        <v>0</v>
      </c>
      <c r="Q66" s="248">
        <f t="shared" si="0"/>
        <v>0</v>
      </c>
      <c r="R66" s="241">
        <f t="shared" si="0"/>
        <v>0</v>
      </c>
      <c r="S66" s="248">
        <f t="shared" si="0"/>
        <v>0</v>
      </c>
      <c r="T66" s="249">
        <f t="shared" si="1"/>
        <v>0</v>
      </c>
      <c r="U66" s="250">
        <f t="shared" si="1"/>
        <v>0</v>
      </c>
    </row>
    <row r="67" spans="1:21" ht="15" customHeight="1" thickBot="1">
      <c r="A67" s="866" t="s">
        <v>354</v>
      </c>
      <c r="B67" s="867"/>
      <c r="C67" s="868"/>
      <c r="D67" s="242">
        <f t="shared" ref="D67:U67" si="13">SUM(D63:D66)</f>
        <v>3401665.9</v>
      </c>
      <c r="E67" s="242">
        <f t="shared" si="13"/>
        <v>93</v>
      </c>
      <c r="F67" s="242">
        <f t="shared" si="13"/>
        <v>715980.94</v>
      </c>
      <c r="G67" s="242">
        <f t="shared" si="13"/>
        <v>23</v>
      </c>
      <c r="H67" s="242">
        <f t="shared" si="13"/>
        <v>692324.7</v>
      </c>
      <c r="I67" s="242">
        <f t="shared" si="13"/>
        <v>9</v>
      </c>
      <c r="J67" s="242">
        <f t="shared" si="13"/>
        <v>0</v>
      </c>
      <c r="K67" s="242">
        <f t="shared" si="13"/>
        <v>0</v>
      </c>
      <c r="L67" s="242">
        <f t="shared" si="13"/>
        <v>577909.4</v>
      </c>
      <c r="M67" s="242">
        <f t="shared" si="13"/>
        <v>11</v>
      </c>
      <c r="N67" s="242">
        <f t="shared" si="13"/>
        <v>92673.25</v>
      </c>
      <c r="O67" s="242">
        <f t="shared" si="13"/>
        <v>3</v>
      </c>
      <c r="P67" s="242">
        <f t="shared" si="13"/>
        <v>4671900</v>
      </c>
      <c r="Q67" s="242">
        <f t="shared" si="13"/>
        <v>113</v>
      </c>
      <c r="R67" s="242">
        <f t="shared" si="13"/>
        <v>808654.19</v>
      </c>
      <c r="S67" s="242">
        <f t="shared" si="13"/>
        <v>26</v>
      </c>
      <c r="T67" s="242">
        <f t="shared" si="13"/>
        <v>5480554.1899999995</v>
      </c>
      <c r="U67" s="243">
        <f t="shared" si="13"/>
        <v>139</v>
      </c>
    </row>
    <row r="68" spans="1:21" ht="15" customHeight="1">
      <c r="A68" s="869">
        <v>13</v>
      </c>
      <c r="B68" s="872" t="s">
        <v>296</v>
      </c>
      <c r="C68" s="217" t="s">
        <v>350</v>
      </c>
      <c r="D68" s="218">
        <v>3164019</v>
      </c>
      <c r="E68" s="219">
        <v>73</v>
      </c>
      <c r="F68" s="218">
        <v>639438</v>
      </c>
      <c r="G68" s="219">
        <v>27</v>
      </c>
      <c r="H68" s="218">
        <v>76992</v>
      </c>
      <c r="I68" s="219">
        <v>1</v>
      </c>
      <c r="J68" s="218">
        <v>0</v>
      </c>
      <c r="K68" s="219">
        <v>0</v>
      </c>
      <c r="L68" s="218">
        <v>610103</v>
      </c>
      <c r="M68" s="219">
        <v>14</v>
      </c>
      <c r="N68" s="218">
        <v>0</v>
      </c>
      <c r="O68" s="219">
        <v>0</v>
      </c>
      <c r="P68" s="218">
        <f t="shared" si="0"/>
        <v>3851114</v>
      </c>
      <c r="Q68" s="219">
        <f t="shared" si="0"/>
        <v>88</v>
      </c>
      <c r="R68" s="218">
        <f t="shared" si="0"/>
        <v>639438</v>
      </c>
      <c r="S68" s="219">
        <f t="shared" si="0"/>
        <v>27</v>
      </c>
      <c r="T68" s="220">
        <f t="shared" si="1"/>
        <v>4490552</v>
      </c>
      <c r="U68" s="221">
        <f t="shared" si="1"/>
        <v>115</v>
      </c>
    </row>
    <row r="69" spans="1:21" ht="15" customHeight="1">
      <c r="A69" s="870"/>
      <c r="B69" s="873"/>
      <c r="C69" s="222" t="s">
        <v>351</v>
      </c>
      <c r="D69" s="223">
        <v>1146111</v>
      </c>
      <c r="E69" s="224">
        <v>34</v>
      </c>
      <c r="F69" s="223">
        <v>471172</v>
      </c>
      <c r="G69" s="224">
        <v>20</v>
      </c>
      <c r="H69" s="223">
        <v>774980</v>
      </c>
      <c r="I69" s="224">
        <v>8</v>
      </c>
      <c r="J69" s="223">
        <v>0</v>
      </c>
      <c r="K69" s="224">
        <v>0</v>
      </c>
      <c r="L69" s="223">
        <v>92250</v>
      </c>
      <c r="M69" s="224">
        <v>2</v>
      </c>
      <c r="N69" s="223">
        <v>71374</v>
      </c>
      <c r="O69" s="224">
        <v>1</v>
      </c>
      <c r="P69" s="223">
        <f t="shared" si="0"/>
        <v>2013341</v>
      </c>
      <c r="Q69" s="224">
        <f t="shared" si="0"/>
        <v>44</v>
      </c>
      <c r="R69" s="223">
        <f t="shared" si="0"/>
        <v>542546</v>
      </c>
      <c r="S69" s="224">
        <f t="shared" si="0"/>
        <v>21</v>
      </c>
      <c r="T69" s="225">
        <f t="shared" si="1"/>
        <v>2555887</v>
      </c>
      <c r="U69" s="226">
        <f t="shared" si="1"/>
        <v>65</v>
      </c>
    </row>
    <row r="70" spans="1:21" ht="15" customHeight="1">
      <c r="A70" s="870"/>
      <c r="B70" s="873"/>
      <c r="C70" s="222" t="s">
        <v>352</v>
      </c>
      <c r="D70" s="223">
        <v>1306022</v>
      </c>
      <c r="E70" s="224">
        <v>35</v>
      </c>
      <c r="F70" s="223">
        <v>612076</v>
      </c>
      <c r="G70" s="224">
        <v>24</v>
      </c>
      <c r="H70" s="223">
        <v>748265</v>
      </c>
      <c r="I70" s="224">
        <v>10</v>
      </c>
      <c r="J70" s="223">
        <v>0</v>
      </c>
      <c r="K70" s="224">
        <v>0</v>
      </c>
      <c r="L70" s="223">
        <v>107900</v>
      </c>
      <c r="M70" s="224">
        <v>2</v>
      </c>
      <c r="N70" s="223">
        <v>0</v>
      </c>
      <c r="O70" s="224">
        <v>0</v>
      </c>
      <c r="P70" s="223">
        <f t="shared" si="0"/>
        <v>2162187</v>
      </c>
      <c r="Q70" s="224">
        <f t="shared" si="0"/>
        <v>47</v>
      </c>
      <c r="R70" s="223">
        <f t="shared" si="0"/>
        <v>612076</v>
      </c>
      <c r="S70" s="224">
        <f t="shared" si="0"/>
        <v>24</v>
      </c>
      <c r="T70" s="225">
        <f t="shared" si="1"/>
        <v>2774263</v>
      </c>
      <c r="U70" s="226">
        <f t="shared" si="1"/>
        <v>71</v>
      </c>
    </row>
    <row r="71" spans="1:21" ht="15" customHeight="1">
      <c r="A71" s="871"/>
      <c r="B71" s="874"/>
      <c r="C71" s="222" t="s">
        <v>353</v>
      </c>
      <c r="D71" s="223"/>
      <c r="E71" s="224"/>
      <c r="F71" s="223"/>
      <c r="G71" s="224"/>
      <c r="H71" s="223"/>
      <c r="I71" s="224"/>
      <c r="J71" s="223"/>
      <c r="K71" s="224"/>
      <c r="L71" s="223"/>
      <c r="M71" s="224"/>
      <c r="N71" s="223"/>
      <c r="O71" s="224"/>
      <c r="P71" s="223">
        <f t="shared" si="0"/>
        <v>0</v>
      </c>
      <c r="Q71" s="224">
        <f t="shared" si="0"/>
        <v>0</v>
      </c>
      <c r="R71" s="223">
        <f t="shared" si="0"/>
        <v>0</v>
      </c>
      <c r="S71" s="224">
        <f t="shared" si="0"/>
        <v>0</v>
      </c>
      <c r="T71" s="225">
        <f t="shared" si="1"/>
        <v>0</v>
      </c>
      <c r="U71" s="226">
        <f t="shared" si="1"/>
        <v>0</v>
      </c>
    </row>
    <row r="72" spans="1:21" ht="15" customHeight="1" thickBot="1">
      <c r="A72" s="875" t="s">
        <v>354</v>
      </c>
      <c r="B72" s="876"/>
      <c r="C72" s="877"/>
      <c r="D72" s="228">
        <f t="shared" ref="D72:U72" si="14">SUM(D68:D71)</f>
        <v>5616152</v>
      </c>
      <c r="E72" s="228">
        <f t="shared" si="14"/>
        <v>142</v>
      </c>
      <c r="F72" s="228">
        <f t="shared" si="14"/>
        <v>1722686</v>
      </c>
      <c r="G72" s="228">
        <f t="shared" si="14"/>
        <v>71</v>
      </c>
      <c r="H72" s="228">
        <f t="shared" si="14"/>
        <v>1600237</v>
      </c>
      <c r="I72" s="228">
        <f t="shared" si="14"/>
        <v>19</v>
      </c>
      <c r="J72" s="228">
        <f t="shared" si="14"/>
        <v>0</v>
      </c>
      <c r="K72" s="228">
        <f t="shared" si="14"/>
        <v>0</v>
      </c>
      <c r="L72" s="228">
        <f t="shared" si="14"/>
        <v>810253</v>
      </c>
      <c r="M72" s="228">
        <f t="shared" si="14"/>
        <v>18</v>
      </c>
      <c r="N72" s="228">
        <f t="shared" si="14"/>
        <v>71374</v>
      </c>
      <c r="O72" s="228">
        <f t="shared" si="14"/>
        <v>1</v>
      </c>
      <c r="P72" s="228">
        <f t="shared" si="14"/>
        <v>8026642</v>
      </c>
      <c r="Q72" s="228">
        <f t="shared" si="14"/>
        <v>179</v>
      </c>
      <c r="R72" s="228">
        <f t="shared" si="14"/>
        <v>1794060</v>
      </c>
      <c r="S72" s="228">
        <f t="shared" si="14"/>
        <v>72</v>
      </c>
      <c r="T72" s="228">
        <f t="shared" si="14"/>
        <v>9820702</v>
      </c>
      <c r="U72" s="229">
        <f t="shared" si="14"/>
        <v>251</v>
      </c>
    </row>
    <row r="73" spans="1:21" ht="15" customHeight="1">
      <c r="A73" s="882">
        <v>14</v>
      </c>
      <c r="B73" s="885" t="s">
        <v>297</v>
      </c>
      <c r="C73" s="230" t="s">
        <v>350</v>
      </c>
      <c r="D73" s="244">
        <v>2026260.1</v>
      </c>
      <c r="E73" s="245">
        <v>34</v>
      </c>
      <c r="F73" s="244">
        <v>0</v>
      </c>
      <c r="G73" s="245">
        <v>0</v>
      </c>
      <c r="H73" s="244">
        <v>49468.800000000003</v>
      </c>
      <c r="I73" s="245">
        <v>1</v>
      </c>
      <c r="J73" s="244">
        <v>0</v>
      </c>
      <c r="K73" s="245">
        <v>0</v>
      </c>
      <c r="L73" s="244">
        <v>2075728.9</v>
      </c>
      <c r="M73" s="245">
        <v>35</v>
      </c>
      <c r="N73" s="244">
        <v>0</v>
      </c>
      <c r="O73" s="245">
        <v>0</v>
      </c>
      <c r="P73" s="244">
        <f t="shared" si="0"/>
        <v>4151457.8</v>
      </c>
      <c r="Q73" s="245">
        <f t="shared" si="0"/>
        <v>70</v>
      </c>
      <c r="R73" s="244">
        <f t="shared" si="0"/>
        <v>0</v>
      </c>
      <c r="S73" s="245">
        <f t="shared" si="0"/>
        <v>0</v>
      </c>
      <c r="T73" s="246">
        <f t="shared" si="1"/>
        <v>4151457.8</v>
      </c>
      <c r="U73" s="247">
        <f t="shared" si="1"/>
        <v>70</v>
      </c>
    </row>
    <row r="74" spans="1:21" ht="15" customHeight="1">
      <c r="A74" s="883"/>
      <c r="B74" s="886"/>
      <c r="C74" s="235" t="s">
        <v>351</v>
      </c>
      <c r="D74" s="241">
        <v>613329.68000000005</v>
      </c>
      <c r="E74" s="248">
        <v>13</v>
      </c>
      <c r="F74" s="241">
        <v>362104.65</v>
      </c>
      <c r="G74" s="248">
        <v>15</v>
      </c>
      <c r="H74" s="241">
        <v>916340.92</v>
      </c>
      <c r="I74" s="248">
        <v>11</v>
      </c>
      <c r="J74" s="241">
        <v>0</v>
      </c>
      <c r="K74" s="248">
        <v>0</v>
      </c>
      <c r="L74" s="241">
        <v>97016</v>
      </c>
      <c r="M74" s="248">
        <v>2</v>
      </c>
      <c r="N74" s="241">
        <v>65000</v>
      </c>
      <c r="O74" s="248">
        <v>1</v>
      </c>
      <c r="P74" s="241">
        <f t="shared" si="0"/>
        <v>1626686.6</v>
      </c>
      <c r="Q74" s="248">
        <f t="shared" si="0"/>
        <v>26</v>
      </c>
      <c r="R74" s="241">
        <f t="shared" si="0"/>
        <v>427104.65</v>
      </c>
      <c r="S74" s="248">
        <f t="shared" si="0"/>
        <v>16</v>
      </c>
      <c r="T74" s="249">
        <f t="shared" si="1"/>
        <v>2053791.25</v>
      </c>
      <c r="U74" s="250">
        <f t="shared" si="1"/>
        <v>42</v>
      </c>
    </row>
    <row r="75" spans="1:21" ht="15" customHeight="1">
      <c r="A75" s="883"/>
      <c r="B75" s="886"/>
      <c r="C75" s="235" t="s">
        <v>352</v>
      </c>
      <c r="D75" s="241">
        <v>319541.53999999998</v>
      </c>
      <c r="E75" s="248">
        <v>10</v>
      </c>
      <c r="F75" s="241">
        <v>103600</v>
      </c>
      <c r="G75" s="248">
        <v>1</v>
      </c>
      <c r="H75" s="241">
        <v>507115.3</v>
      </c>
      <c r="I75" s="248">
        <v>7</v>
      </c>
      <c r="J75" s="241">
        <v>0</v>
      </c>
      <c r="K75" s="248">
        <v>0</v>
      </c>
      <c r="L75" s="241">
        <v>344596.92</v>
      </c>
      <c r="M75" s="248">
        <v>6</v>
      </c>
      <c r="N75" s="241">
        <v>112620</v>
      </c>
      <c r="O75" s="248">
        <v>1</v>
      </c>
      <c r="P75" s="241">
        <f t="shared" si="0"/>
        <v>1171253.76</v>
      </c>
      <c r="Q75" s="248">
        <f t="shared" si="0"/>
        <v>23</v>
      </c>
      <c r="R75" s="241">
        <f t="shared" si="0"/>
        <v>216220</v>
      </c>
      <c r="S75" s="248">
        <f t="shared" si="0"/>
        <v>2</v>
      </c>
      <c r="T75" s="249">
        <f t="shared" si="1"/>
        <v>1387473.76</v>
      </c>
      <c r="U75" s="250">
        <f t="shared" si="1"/>
        <v>25</v>
      </c>
    </row>
    <row r="76" spans="1:21" ht="15" customHeight="1">
      <c r="A76" s="884"/>
      <c r="B76" s="887"/>
      <c r="C76" s="235" t="s">
        <v>353</v>
      </c>
      <c r="D76" s="241"/>
      <c r="E76" s="248"/>
      <c r="F76" s="241"/>
      <c r="G76" s="248"/>
      <c r="H76" s="241"/>
      <c r="I76" s="248"/>
      <c r="J76" s="241"/>
      <c r="K76" s="248"/>
      <c r="L76" s="241"/>
      <c r="M76" s="248"/>
      <c r="N76" s="241"/>
      <c r="O76" s="248"/>
      <c r="P76" s="241">
        <f t="shared" si="0"/>
        <v>0</v>
      </c>
      <c r="Q76" s="248">
        <f t="shared" si="0"/>
        <v>0</v>
      </c>
      <c r="R76" s="241">
        <f t="shared" si="0"/>
        <v>0</v>
      </c>
      <c r="S76" s="248">
        <f t="shared" si="0"/>
        <v>0</v>
      </c>
      <c r="T76" s="249">
        <f t="shared" si="1"/>
        <v>0</v>
      </c>
      <c r="U76" s="250">
        <f t="shared" si="1"/>
        <v>0</v>
      </c>
    </row>
    <row r="77" spans="1:21" ht="15" customHeight="1" thickBot="1">
      <c r="A77" s="866" t="s">
        <v>354</v>
      </c>
      <c r="B77" s="867"/>
      <c r="C77" s="868"/>
      <c r="D77" s="242">
        <f t="shared" ref="D77:U77" si="15">SUM(D73:D76)</f>
        <v>2959131.3200000003</v>
      </c>
      <c r="E77" s="242">
        <f t="shared" si="15"/>
        <v>57</v>
      </c>
      <c r="F77" s="242">
        <f t="shared" si="15"/>
        <v>465704.65</v>
      </c>
      <c r="G77" s="242">
        <f t="shared" si="15"/>
        <v>16</v>
      </c>
      <c r="H77" s="242">
        <f t="shared" si="15"/>
        <v>1472925.02</v>
      </c>
      <c r="I77" s="242">
        <f t="shared" si="15"/>
        <v>19</v>
      </c>
      <c r="J77" s="242">
        <f t="shared" si="15"/>
        <v>0</v>
      </c>
      <c r="K77" s="242">
        <f t="shared" si="15"/>
        <v>0</v>
      </c>
      <c r="L77" s="242">
        <f t="shared" si="15"/>
        <v>2517341.8199999998</v>
      </c>
      <c r="M77" s="242">
        <f t="shared" si="15"/>
        <v>43</v>
      </c>
      <c r="N77" s="242">
        <f t="shared" si="15"/>
        <v>177620</v>
      </c>
      <c r="O77" s="242">
        <f t="shared" si="15"/>
        <v>2</v>
      </c>
      <c r="P77" s="242">
        <f t="shared" si="15"/>
        <v>6949398.1600000001</v>
      </c>
      <c r="Q77" s="242">
        <f t="shared" si="15"/>
        <v>119</v>
      </c>
      <c r="R77" s="242">
        <f t="shared" si="15"/>
        <v>643324.65</v>
      </c>
      <c r="S77" s="242">
        <f t="shared" si="15"/>
        <v>18</v>
      </c>
      <c r="T77" s="242">
        <f t="shared" si="15"/>
        <v>7592722.8099999996</v>
      </c>
      <c r="U77" s="243">
        <f t="shared" si="15"/>
        <v>137</v>
      </c>
    </row>
    <row r="78" spans="1:21" ht="15" customHeight="1">
      <c r="A78" s="869">
        <v>15</v>
      </c>
      <c r="B78" s="872" t="s">
        <v>298</v>
      </c>
      <c r="C78" s="217" t="s">
        <v>350</v>
      </c>
      <c r="D78" s="218">
        <v>6887969.2000000002</v>
      </c>
      <c r="E78" s="219">
        <v>185</v>
      </c>
      <c r="F78" s="218">
        <v>198514.2</v>
      </c>
      <c r="G78" s="219">
        <v>7</v>
      </c>
      <c r="H78" s="218">
        <v>459348.63</v>
      </c>
      <c r="I78" s="219">
        <v>4</v>
      </c>
      <c r="J78" s="218">
        <v>0</v>
      </c>
      <c r="K78" s="219">
        <v>0</v>
      </c>
      <c r="L78" s="218">
        <v>75150</v>
      </c>
      <c r="M78" s="219">
        <v>2</v>
      </c>
      <c r="N78" s="218">
        <v>89698.5</v>
      </c>
      <c r="O78" s="219">
        <v>1</v>
      </c>
      <c r="P78" s="218">
        <f t="shared" si="0"/>
        <v>7422467.8300000001</v>
      </c>
      <c r="Q78" s="219">
        <f t="shared" si="0"/>
        <v>191</v>
      </c>
      <c r="R78" s="218">
        <f t="shared" si="0"/>
        <v>288212.7</v>
      </c>
      <c r="S78" s="219">
        <f t="shared" si="0"/>
        <v>8</v>
      </c>
      <c r="T78" s="220">
        <f t="shared" si="1"/>
        <v>7710680.5300000003</v>
      </c>
      <c r="U78" s="221">
        <f t="shared" si="1"/>
        <v>199</v>
      </c>
    </row>
    <row r="79" spans="1:21" ht="15" customHeight="1">
      <c r="A79" s="870"/>
      <c r="B79" s="873"/>
      <c r="C79" s="222" t="s">
        <v>351</v>
      </c>
      <c r="D79" s="223">
        <v>2591400.25</v>
      </c>
      <c r="E79" s="224">
        <v>111</v>
      </c>
      <c r="F79" s="223">
        <v>379258.59</v>
      </c>
      <c r="G79" s="224">
        <v>12</v>
      </c>
      <c r="H79" s="223">
        <v>2628821.7799999998</v>
      </c>
      <c r="I79" s="224">
        <v>29</v>
      </c>
      <c r="J79" s="223">
        <v>0</v>
      </c>
      <c r="K79" s="224">
        <v>0</v>
      </c>
      <c r="L79" s="223">
        <v>445474</v>
      </c>
      <c r="M79" s="224">
        <v>8</v>
      </c>
      <c r="N79" s="223">
        <v>0</v>
      </c>
      <c r="O79" s="224">
        <v>0</v>
      </c>
      <c r="P79" s="223">
        <f t="shared" si="0"/>
        <v>5665696.0299999993</v>
      </c>
      <c r="Q79" s="224">
        <f t="shared" si="0"/>
        <v>148</v>
      </c>
      <c r="R79" s="223">
        <f t="shared" si="0"/>
        <v>379258.59</v>
      </c>
      <c r="S79" s="224">
        <f t="shared" si="0"/>
        <v>12</v>
      </c>
      <c r="T79" s="225">
        <f t="shared" si="1"/>
        <v>6044954.6199999992</v>
      </c>
      <c r="U79" s="226">
        <f t="shared" si="1"/>
        <v>160</v>
      </c>
    </row>
    <row r="80" spans="1:21" ht="15" customHeight="1">
      <c r="A80" s="870"/>
      <c r="B80" s="873"/>
      <c r="C80" s="222" t="s">
        <v>352</v>
      </c>
      <c r="D80" s="223">
        <v>1942576.03</v>
      </c>
      <c r="E80" s="224">
        <v>62</v>
      </c>
      <c r="F80" s="223">
        <v>78131.14</v>
      </c>
      <c r="G80" s="224">
        <v>6</v>
      </c>
      <c r="H80" s="223">
        <v>1725031.83</v>
      </c>
      <c r="I80" s="224">
        <v>19</v>
      </c>
      <c r="J80" s="223">
        <v>0</v>
      </c>
      <c r="K80" s="224">
        <v>0</v>
      </c>
      <c r="L80" s="223">
        <v>22711.7</v>
      </c>
      <c r="M80" s="224">
        <v>4</v>
      </c>
      <c r="N80" s="223">
        <v>0</v>
      </c>
      <c r="O80" s="224">
        <v>0</v>
      </c>
      <c r="P80" s="223">
        <f t="shared" si="0"/>
        <v>3690319.5600000005</v>
      </c>
      <c r="Q80" s="224">
        <f t="shared" si="0"/>
        <v>85</v>
      </c>
      <c r="R80" s="223">
        <f t="shared" si="0"/>
        <v>78131.14</v>
      </c>
      <c r="S80" s="224">
        <f t="shared" si="0"/>
        <v>6</v>
      </c>
      <c r="T80" s="225">
        <f t="shared" si="1"/>
        <v>3768450.7000000007</v>
      </c>
      <c r="U80" s="226">
        <f t="shared" si="1"/>
        <v>91</v>
      </c>
    </row>
    <row r="81" spans="1:21" ht="15" customHeight="1">
      <c r="A81" s="871"/>
      <c r="B81" s="874"/>
      <c r="C81" s="222" t="s">
        <v>353</v>
      </c>
      <c r="D81" s="223"/>
      <c r="E81" s="224"/>
      <c r="F81" s="223"/>
      <c r="G81" s="224"/>
      <c r="H81" s="223"/>
      <c r="I81" s="224"/>
      <c r="J81" s="223"/>
      <c r="K81" s="224"/>
      <c r="L81" s="223"/>
      <c r="M81" s="224"/>
      <c r="N81" s="223"/>
      <c r="O81" s="224"/>
      <c r="P81" s="223">
        <f t="shared" si="0"/>
        <v>0</v>
      </c>
      <c r="Q81" s="224">
        <f t="shared" si="0"/>
        <v>0</v>
      </c>
      <c r="R81" s="223">
        <f t="shared" si="0"/>
        <v>0</v>
      </c>
      <c r="S81" s="224">
        <f t="shared" si="0"/>
        <v>0</v>
      </c>
      <c r="T81" s="225">
        <f t="shared" si="1"/>
        <v>0</v>
      </c>
      <c r="U81" s="226">
        <f t="shared" si="1"/>
        <v>0</v>
      </c>
    </row>
    <row r="82" spans="1:21" ht="15" customHeight="1" thickBot="1">
      <c r="A82" s="875" t="s">
        <v>354</v>
      </c>
      <c r="B82" s="876"/>
      <c r="C82" s="877"/>
      <c r="D82" s="228">
        <f t="shared" ref="D82:U82" si="16">SUM(D78:D81)</f>
        <v>11421945.479999999</v>
      </c>
      <c r="E82" s="228">
        <f t="shared" si="16"/>
        <v>358</v>
      </c>
      <c r="F82" s="228">
        <f t="shared" si="16"/>
        <v>655903.93000000005</v>
      </c>
      <c r="G82" s="228">
        <f t="shared" si="16"/>
        <v>25</v>
      </c>
      <c r="H82" s="228">
        <f t="shared" si="16"/>
        <v>4813202.24</v>
      </c>
      <c r="I82" s="228">
        <f t="shared" si="16"/>
        <v>52</v>
      </c>
      <c r="J82" s="228">
        <f t="shared" si="16"/>
        <v>0</v>
      </c>
      <c r="K82" s="228">
        <f t="shared" si="16"/>
        <v>0</v>
      </c>
      <c r="L82" s="228">
        <f t="shared" si="16"/>
        <v>543335.69999999995</v>
      </c>
      <c r="M82" s="228">
        <f t="shared" si="16"/>
        <v>14</v>
      </c>
      <c r="N82" s="228">
        <f t="shared" si="16"/>
        <v>89698.5</v>
      </c>
      <c r="O82" s="228">
        <f t="shared" si="16"/>
        <v>1</v>
      </c>
      <c r="P82" s="228">
        <f t="shared" si="16"/>
        <v>16778483.420000002</v>
      </c>
      <c r="Q82" s="228">
        <f t="shared" si="16"/>
        <v>424</v>
      </c>
      <c r="R82" s="228">
        <f t="shared" si="16"/>
        <v>745602.43</v>
      </c>
      <c r="S82" s="228">
        <f t="shared" si="16"/>
        <v>26</v>
      </c>
      <c r="T82" s="228">
        <f t="shared" si="16"/>
        <v>17524085.849999998</v>
      </c>
      <c r="U82" s="229">
        <f t="shared" si="16"/>
        <v>450</v>
      </c>
    </row>
    <row r="83" spans="1:21" ht="15" customHeight="1">
      <c r="A83" s="882">
        <v>16</v>
      </c>
      <c r="B83" s="885" t="s">
        <v>299</v>
      </c>
      <c r="C83" s="230" t="s">
        <v>350</v>
      </c>
      <c r="D83" s="244">
        <v>2597129</v>
      </c>
      <c r="E83" s="245">
        <v>39</v>
      </c>
      <c r="F83" s="244">
        <v>0</v>
      </c>
      <c r="G83" s="245">
        <v>0</v>
      </c>
      <c r="H83" s="244">
        <v>89520</v>
      </c>
      <c r="I83" s="245">
        <v>1</v>
      </c>
      <c r="J83" s="244">
        <v>0</v>
      </c>
      <c r="K83" s="245">
        <v>0</v>
      </c>
      <c r="L83" s="244">
        <v>130506</v>
      </c>
      <c r="M83" s="245">
        <v>2</v>
      </c>
      <c r="N83" s="244">
        <v>0</v>
      </c>
      <c r="O83" s="245">
        <v>0</v>
      </c>
      <c r="P83" s="244">
        <f t="shared" si="0"/>
        <v>2817155</v>
      </c>
      <c r="Q83" s="245">
        <f t="shared" si="0"/>
        <v>42</v>
      </c>
      <c r="R83" s="244">
        <f t="shared" si="0"/>
        <v>0</v>
      </c>
      <c r="S83" s="245">
        <f t="shared" si="0"/>
        <v>0</v>
      </c>
      <c r="T83" s="246">
        <f t="shared" si="1"/>
        <v>2817155</v>
      </c>
      <c r="U83" s="247">
        <f t="shared" si="1"/>
        <v>42</v>
      </c>
    </row>
    <row r="84" spans="1:21" ht="15" customHeight="1">
      <c r="A84" s="883"/>
      <c r="B84" s="886"/>
      <c r="C84" s="235" t="s">
        <v>351</v>
      </c>
      <c r="D84" s="241">
        <v>612723</v>
      </c>
      <c r="E84" s="248">
        <v>12</v>
      </c>
      <c r="F84" s="241">
        <v>293289</v>
      </c>
      <c r="G84" s="248">
        <v>6</v>
      </c>
      <c r="H84" s="241">
        <v>534104</v>
      </c>
      <c r="I84" s="248">
        <v>7</v>
      </c>
      <c r="J84" s="241">
        <v>0</v>
      </c>
      <c r="K84" s="248">
        <v>0</v>
      </c>
      <c r="L84" s="241">
        <v>59642</v>
      </c>
      <c r="M84" s="248">
        <v>1</v>
      </c>
      <c r="N84" s="241">
        <v>80814</v>
      </c>
      <c r="O84" s="248">
        <v>1</v>
      </c>
      <c r="P84" s="241">
        <f t="shared" si="0"/>
        <v>1206469</v>
      </c>
      <c r="Q84" s="248">
        <f t="shared" si="0"/>
        <v>20</v>
      </c>
      <c r="R84" s="241">
        <f t="shared" si="0"/>
        <v>374103</v>
      </c>
      <c r="S84" s="248">
        <f t="shared" si="0"/>
        <v>7</v>
      </c>
      <c r="T84" s="249">
        <f t="shared" si="1"/>
        <v>1580572</v>
      </c>
      <c r="U84" s="250">
        <f t="shared" si="1"/>
        <v>27</v>
      </c>
    </row>
    <row r="85" spans="1:21" ht="15" customHeight="1">
      <c r="A85" s="883"/>
      <c r="B85" s="886"/>
      <c r="C85" s="235" t="s">
        <v>352</v>
      </c>
      <c r="D85" s="241">
        <v>154076</v>
      </c>
      <c r="E85" s="248">
        <v>3</v>
      </c>
      <c r="F85" s="241">
        <v>209766</v>
      </c>
      <c r="G85" s="248">
        <v>5</v>
      </c>
      <c r="H85" s="241">
        <v>990426</v>
      </c>
      <c r="I85" s="248">
        <v>14</v>
      </c>
      <c r="J85" s="241">
        <v>0</v>
      </c>
      <c r="K85" s="248">
        <v>0</v>
      </c>
      <c r="L85" s="241">
        <v>0</v>
      </c>
      <c r="M85" s="248">
        <v>0</v>
      </c>
      <c r="N85" s="241">
        <v>0</v>
      </c>
      <c r="O85" s="248">
        <v>0</v>
      </c>
      <c r="P85" s="241">
        <f t="shared" si="0"/>
        <v>1144502</v>
      </c>
      <c r="Q85" s="248">
        <f t="shared" si="0"/>
        <v>17</v>
      </c>
      <c r="R85" s="241">
        <f t="shared" si="0"/>
        <v>209766</v>
      </c>
      <c r="S85" s="248">
        <f t="shared" si="0"/>
        <v>5</v>
      </c>
      <c r="T85" s="249">
        <f t="shared" si="1"/>
        <v>1354268</v>
      </c>
      <c r="U85" s="250">
        <f t="shared" si="1"/>
        <v>22</v>
      </c>
    </row>
    <row r="86" spans="1:21" ht="15" customHeight="1">
      <c r="A86" s="884"/>
      <c r="B86" s="887"/>
      <c r="C86" s="235" t="s">
        <v>353</v>
      </c>
      <c r="D86" s="241"/>
      <c r="E86" s="248"/>
      <c r="F86" s="241"/>
      <c r="G86" s="248"/>
      <c r="H86" s="241"/>
      <c r="I86" s="248"/>
      <c r="J86" s="241"/>
      <c r="K86" s="248"/>
      <c r="L86" s="241"/>
      <c r="M86" s="248"/>
      <c r="N86" s="241"/>
      <c r="O86" s="248"/>
      <c r="P86" s="241">
        <f t="shared" si="0"/>
        <v>0</v>
      </c>
      <c r="Q86" s="248">
        <f t="shared" si="0"/>
        <v>0</v>
      </c>
      <c r="R86" s="241">
        <f t="shared" si="0"/>
        <v>0</v>
      </c>
      <c r="S86" s="248">
        <f t="shared" si="0"/>
        <v>0</v>
      </c>
      <c r="T86" s="249">
        <f t="shared" si="1"/>
        <v>0</v>
      </c>
      <c r="U86" s="250">
        <f t="shared" si="1"/>
        <v>0</v>
      </c>
    </row>
    <row r="87" spans="1:21" ht="15" customHeight="1" thickBot="1">
      <c r="A87" s="866" t="s">
        <v>354</v>
      </c>
      <c r="B87" s="867"/>
      <c r="C87" s="868"/>
      <c r="D87" s="242">
        <f t="shared" ref="D87:U87" si="17">SUM(D83:D86)</f>
        <v>3363928</v>
      </c>
      <c r="E87" s="242">
        <f t="shared" si="17"/>
        <v>54</v>
      </c>
      <c r="F87" s="242">
        <f t="shared" si="17"/>
        <v>503055</v>
      </c>
      <c r="G87" s="242">
        <f t="shared" si="17"/>
        <v>11</v>
      </c>
      <c r="H87" s="242">
        <f t="shared" si="17"/>
        <v>1614050</v>
      </c>
      <c r="I87" s="242">
        <f t="shared" si="17"/>
        <v>22</v>
      </c>
      <c r="J87" s="242">
        <f t="shared" si="17"/>
        <v>0</v>
      </c>
      <c r="K87" s="242">
        <f t="shared" si="17"/>
        <v>0</v>
      </c>
      <c r="L87" s="242">
        <f t="shared" si="17"/>
        <v>190148</v>
      </c>
      <c r="M87" s="242">
        <f t="shared" si="17"/>
        <v>3</v>
      </c>
      <c r="N87" s="242">
        <f t="shared" si="17"/>
        <v>80814</v>
      </c>
      <c r="O87" s="242">
        <f t="shared" si="17"/>
        <v>1</v>
      </c>
      <c r="P87" s="242">
        <f t="shared" si="17"/>
        <v>5168126</v>
      </c>
      <c r="Q87" s="242">
        <f t="shared" si="17"/>
        <v>79</v>
      </c>
      <c r="R87" s="242">
        <f t="shared" si="17"/>
        <v>583869</v>
      </c>
      <c r="S87" s="242">
        <f t="shared" si="17"/>
        <v>12</v>
      </c>
      <c r="T87" s="242">
        <f t="shared" si="17"/>
        <v>5751995</v>
      </c>
      <c r="U87" s="243">
        <f t="shared" si="17"/>
        <v>91</v>
      </c>
    </row>
    <row r="88" spans="1:21" ht="15" customHeight="1">
      <c r="A88" s="869">
        <v>17</v>
      </c>
      <c r="B88" s="872" t="s">
        <v>300</v>
      </c>
      <c r="C88" s="217" t="s">
        <v>350</v>
      </c>
      <c r="D88" s="218">
        <v>6460838</v>
      </c>
      <c r="E88" s="219">
        <v>145</v>
      </c>
      <c r="F88" s="218">
        <v>632911</v>
      </c>
      <c r="G88" s="219">
        <v>7</v>
      </c>
      <c r="H88" s="218">
        <v>1099353</v>
      </c>
      <c r="I88" s="219">
        <v>17</v>
      </c>
      <c r="J88" s="218">
        <v>0</v>
      </c>
      <c r="K88" s="219">
        <v>0</v>
      </c>
      <c r="L88" s="218">
        <v>897496</v>
      </c>
      <c r="M88" s="219">
        <v>17</v>
      </c>
      <c r="N88" s="218">
        <v>0</v>
      </c>
      <c r="O88" s="219">
        <v>0</v>
      </c>
      <c r="P88" s="218">
        <f t="shared" si="0"/>
        <v>8457687</v>
      </c>
      <c r="Q88" s="219">
        <f t="shared" si="0"/>
        <v>179</v>
      </c>
      <c r="R88" s="218">
        <f t="shared" si="0"/>
        <v>632911</v>
      </c>
      <c r="S88" s="219">
        <f t="shared" si="0"/>
        <v>7</v>
      </c>
      <c r="T88" s="220">
        <f t="shared" si="1"/>
        <v>9090598</v>
      </c>
      <c r="U88" s="221">
        <f t="shared" si="1"/>
        <v>186</v>
      </c>
    </row>
    <row r="89" spans="1:21" ht="15" customHeight="1">
      <c r="A89" s="870"/>
      <c r="B89" s="873"/>
      <c r="C89" s="222" t="s">
        <v>351</v>
      </c>
      <c r="D89" s="223">
        <v>4163719</v>
      </c>
      <c r="E89" s="224">
        <v>95</v>
      </c>
      <c r="F89" s="223">
        <v>985192</v>
      </c>
      <c r="G89" s="224">
        <v>13</v>
      </c>
      <c r="H89" s="223">
        <v>2540558</v>
      </c>
      <c r="I89" s="224">
        <v>28</v>
      </c>
      <c r="J89" s="223">
        <v>0</v>
      </c>
      <c r="K89" s="224">
        <v>0</v>
      </c>
      <c r="L89" s="223">
        <v>786091</v>
      </c>
      <c r="M89" s="224">
        <v>17</v>
      </c>
      <c r="N89" s="223">
        <v>0</v>
      </c>
      <c r="O89" s="224">
        <v>0</v>
      </c>
      <c r="P89" s="223">
        <f t="shared" ref="P89:S168" si="18">D89+H89+L89</f>
        <v>7490368</v>
      </c>
      <c r="Q89" s="224">
        <f t="shared" si="18"/>
        <v>140</v>
      </c>
      <c r="R89" s="223">
        <f t="shared" si="18"/>
        <v>985192</v>
      </c>
      <c r="S89" s="224">
        <f t="shared" si="18"/>
        <v>13</v>
      </c>
      <c r="T89" s="225">
        <f t="shared" ref="T89:U168" si="19">P89+R89</f>
        <v>8475560</v>
      </c>
      <c r="U89" s="226">
        <f t="shared" si="19"/>
        <v>153</v>
      </c>
    </row>
    <row r="90" spans="1:21" ht="15" customHeight="1">
      <c r="A90" s="870"/>
      <c r="B90" s="873"/>
      <c r="C90" s="222" t="s">
        <v>352</v>
      </c>
      <c r="D90" s="223">
        <v>3657003</v>
      </c>
      <c r="E90" s="224">
        <v>81</v>
      </c>
      <c r="F90" s="223">
        <v>708212</v>
      </c>
      <c r="G90" s="224">
        <v>7</v>
      </c>
      <c r="H90" s="223">
        <v>3628724</v>
      </c>
      <c r="I90" s="224">
        <v>41</v>
      </c>
      <c r="J90" s="223">
        <v>0</v>
      </c>
      <c r="K90" s="224">
        <v>0</v>
      </c>
      <c r="L90" s="223">
        <v>237525</v>
      </c>
      <c r="M90" s="224">
        <v>5</v>
      </c>
      <c r="N90" s="223">
        <v>142180</v>
      </c>
      <c r="O90" s="224">
        <v>2</v>
      </c>
      <c r="P90" s="223">
        <f t="shared" si="18"/>
        <v>7523252</v>
      </c>
      <c r="Q90" s="224">
        <f t="shared" si="18"/>
        <v>127</v>
      </c>
      <c r="R90" s="223">
        <f t="shared" si="18"/>
        <v>850392</v>
      </c>
      <c r="S90" s="224">
        <f t="shared" si="18"/>
        <v>9</v>
      </c>
      <c r="T90" s="225">
        <f t="shared" si="19"/>
        <v>8373644</v>
      </c>
      <c r="U90" s="226">
        <f t="shared" si="19"/>
        <v>136</v>
      </c>
    </row>
    <row r="91" spans="1:21" ht="15" customHeight="1">
      <c r="A91" s="871"/>
      <c r="B91" s="874"/>
      <c r="C91" s="222" t="s">
        <v>353</v>
      </c>
      <c r="D91" s="223"/>
      <c r="E91" s="224"/>
      <c r="F91" s="223"/>
      <c r="G91" s="224"/>
      <c r="H91" s="223"/>
      <c r="I91" s="224"/>
      <c r="J91" s="223"/>
      <c r="K91" s="224"/>
      <c r="L91" s="223"/>
      <c r="M91" s="224"/>
      <c r="N91" s="223"/>
      <c r="O91" s="224"/>
      <c r="P91" s="223">
        <f t="shared" si="18"/>
        <v>0</v>
      </c>
      <c r="Q91" s="224">
        <f t="shared" si="18"/>
        <v>0</v>
      </c>
      <c r="R91" s="223">
        <f t="shared" si="18"/>
        <v>0</v>
      </c>
      <c r="S91" s="224">
        <f t="shared" si="18"/>
        <v>0</v>
      </c>
      <c r="T91" s="225">
        <f t="shared" si="19"/>
        <v>0</v>
      </c>
      <c r="U91" s="226">
        <f t="shared" si="19"/>
        <v>0</v>
      </c>
    </row>
    <row r="92" spans="1:21" ht="15" customHeight="1" thickBot="1">
      <c r="A92" s="875" t="s">
        <v>354</v>
      </c>
      <c r="B92" s="876"/>
      <c r="C92" s="877"/>
      <c r="D92" s="228">
        <f t="shared" ref="D92:U92" si="20">SUM(D88:D91)</f>
        <v>14281560</v>
      </c>
      <c r="E92" s="228">
        <f t="shared" si="20"/>
        <v>321</v>
      </c>
      <c r="F92" s="228">
        <f t="shared" si="20"/>
        <v>2326315</v>
      </c>
      <c r="G92" s="228">
        <f t="shared" si="20"/>
        <v>27</v>
      </c>
      <c r="H92" s="228">
        <f t="shared" si="20"/>
        <v>7268635</v>
      </c>
      <c r="I92" s="228">
        <f t="shared" si="20"/>
        <v>86</v>
      </c>
      <c r="J92" s="228">
        <f t="shared" si="20"/>
        <v>0</v>
      </c>
      <c r="K92" s="228">
        <f t="shared" si="20"/>
        <v>0</v>
      </c>
      <c r="L92" s="228">
        <f t="shared" si="20"/>
        <v>1921112</v>
      </c>
      <c r="M92" s="228">
        <f t="shared" si="20"/>
        <v>39</v>
      </c>
      <c r="N92" s="228">
        <f t="shared" si="20"/>
        <v>142180</v>
      </c>
      <c r="O92" s="228">
        <f t="shared" si="20"/>
        <v>2</v>
      </c>
      <c r="P92" s="228">
        <f t="shared" si="20"/>
        <v>23471307</v>
      </c>
      <c r="Q92" s="228">
        <f t="shared" si="20"/>
        <v>446</v>
      </c>
      <c r="R92" s="228">
        <f t="shared" si="20"/>
        <v>2468495</v>
      </c>
      <c r="S92" s="228">
        <f t="shared" si="20"/>
        <v>29</v>
      </c>
      <c r="T92" s="228">
        <f t="shared" si="20"/>
        <v>25939802</v>
      </c>
      <c r="U92" s="229">
        <f t="shared" si="20"/>
        <v>475</v>
      </c>
    </row>
    <row r="93" spans="1:21" ht="15" customHeight="1">
      <c r="A93" s="882">
        <v>18</v>
      </c>
      <c r="B93" s="885" t="s">
        <v>301</v>
      </c>
      <c r="C93" s="230" t="s">
        <v>350</v>
      </c>
      <c r="D93" s="244">
        <v>3437342.77</v>
      </c>
      <c r="E93" s="245">
        <v>65</v>
      </c>
      <c r="F93" s="244">
        <v>438447.24</v>
      </c>
      <c r="G93" s="245">
        <v>15</v>
      </c>
      <c r="H93" s="244">
        <v>549933.06000000006</v>
      </c>
      <c r="I93" s="245">
        <v>6</v>
      </c>
      <c r="J93" s="244">
        <v>0</v>
      </c>
      <c r="K93" s="245">
        <v>0</v>
      </c>
      <c r="L93" s="244">
        <v>957780.66</v>
      </c>
      <c r="M93" s="245">
        <v>16</v>
      </c>
      <c r="N93" s="244">
        <v>303822.42</v>
      </c>
      <c r="O93" s="245">
        <v>4</v>
      </c>
      <c r="P93" s="244">
        <f t="shared" si="18"/>
        <v>4945056.49</v>
      </c>
      <c r="Q93" s="245">
        <f t="shared" si="18"/>
        <v>87</v>
      </c>
      <c r="R93" s="244">
        <f t="shared" si="18"/>
        <v>742269.65999999992</v>
      </c>
      <c r="S93" s="245">
        <f t="shared" si="18"/>
        <v>19</v>
      </c>
      <c r="T93" s="246">
        <f t="shared" si="19"/>
        <v>5687326.1500000004</v>
      </c>
      <c r="U93" s="247">
        <f t="shared" si="19"/>
        <v>106</v>
      </c>
    </row>
    <row r="94" spans="1:21" ht="15" customHeight="1">
      <c r="A94" s="883"/>
      <c r="B94" s="886"/>
      <c r="C94" s="235" t="s">
        <v>351</v>
      </c>
      <c r="D94" s="241">
        <v>1166862.08</v>
      </c>
      <c r="E94" s="248">
        <v>34</v>
      </c>
      <c r="F94" s="241">
        <v>1219405.1000000001</v>
      </c>
      <c r="G94" s="248">
        <v>33</v>
      </c>
      <c r="H94" s="241">
        <v>1269351.1100000001</v>
      </c>
      <c r="I94" s="248">
        <v>18</v>
      </c>
      <c r="J94" s="241">
        <v>0</v>
      </c>
      <c r="K94" s="248">
        <v>0</v>
      </c>
      <c r="L94" s="241">
        <v>336158</v>
      </c>
      <c r="M94" s="248">
        <v>6</v>
      </c>
      <c r="N94" s="241">
        <v>119000</v>
      </c>
      <c r="O94" s="248">
        <v>1</v>
      </c>
      <c r="P94" s="241">
        <f t="shared" si="18"/>
        <v>2772371.1900000004</v>
      </c>
      <c r="Q94" s="248">
        <f t="shared" si="18"/>
        <v>58</v>
      </c>
      <c r="R94" s="241">
        <f t="shared" si="18"/>
        <v>1338405.1000000001</v>
      </c>
      <c r="S94" s="248">
        <f t="shared" si="18"/>
        <v>34</v>
      </c>
      <c r="T94" s="249">
        <f t="shared" si="19"/>
        <v>4110776.2900000005</v>
      </c>
      <c r="U94" s="250">
        <f t="shared" si="19"/>
        <v>92</v>
      </c>
    </row>
    <row r="95" spans="1:21" ht="15" customHeight="1">
      <c r="A95" s="883"/>
      <c r="B95" s="886"/>
      <c r="C95" s="235" t="s">
        <v>352</v>
      </c>
      <c r="D95" s="241">
        <v>821022.61</v>
      </c>
      <c r="E95" s="248">
        <v>16</v>
      </c>
      <c r="F95" s="241">
        <v>178096.7</v>
      </c>
      <c r="G95" s="248">
        <v>3</v>
      </c>
      <c r="H95" s="241">
        <v>2066490.26</v>
      </c>
      <c r="I95" s="248">
        <v>24</v>
      </c>
      <c r="J95" s="241">
        <v>0</v>
      </c>
      <c r="K95" s="248">
        <v>0</v>
      </c>
      <c r="L95" s="241">
        <v>203865.95</v>
      </c>
      <c r="M95" s="248">
        <v>4</v>
      </c>
      <c r="N95" s="241">
        <v>70000</v>
      </c>
      <c r="O95" s="248">
        <v>1</v>
      </c>
      <c r="P95" s="241">
        <f t="shared" si="18"/>
        <v>3091378.8200000003</v>
      </c>
      <c r="Q95" s="248">
        <f t="shared" si="18"/>
        <v>44</v>
      </c>
      <c r="R95" s="241">
        <f t="shared" si="18"/>
        <v>248096.7</v>
      </c>
      <c r="S95" s="248">
        <f t="shared" si="18"/>
        <v>4</v>
      </c>
      <c r="T95" s="249">
        <f t="shared" si="19"/>
        <v>3339475.5200000005</v>
      </c>
      <c r="U95" s="250">
        <f t="shared" si="19"/>
        <v>48</v>
      </c>
    </row>
    <row r="96" spans="1:21" ht="15" customHeight="1">
      <c r="A96" s="884"/>
      <c r="B96" s="887"/>
      <c r="C96" s="235" t="s">
        <v>353</v>
      </c>
      <c r="D96" s="241"/>
      <c r="E96" s="248"/>
      <c r="F96" s="241"/>
      <c r="G96" s="248"/>
      <c r="H96" s="241"/>
      <c r="I96" s="248"/>
      <c r="J96" s="241"/>
      <c r="K96" s="248"/>
      <c r="L96" s="241"/>
      <c r="M96" s="248"/>
      <c r="N96" s="241"/>
      <c r="O96" s="248"/>
      <c r="P96" s="241">
        <f t="shared" si="18"/>
        <v>0</v>
      </c>
      <c r="Q96" s="248">
        <f t="shared" si="18"/>
        <v>0</v>
      </c>
      <c r="R96" s="241">
        <f t="shared" si="18"/>
        <v>0</v>
      </c>
      <c r="S96" s="248">
        <f t="shared" si="18"/>
        <v>0</v>
      </c>
      <c r="T96" s="249">
        <f t="shared" si="19"/>
        <v>0</v>
      </c>
      <c r="U96" s="250">
        <f t="shared" si="19"/>
        <v>0</v>
      </c>
    </row>
    <row r="97" spans="1:21" ht="15" customHeight="1" thickBot="1">
      <c r="A97" s="866" t="s">
        <v>354</v>
      </c>
      <c r="B97" s="867"/>
      <c r="C97" s="868"/>
      <c r="D97" s="242">
        <f t="shared" ref="D97:U97" si="21">SUM(D93:D96)</f>
        <v>5425227.46</v>
      </c>
      <c r="E97" s="242">
        <f t="shared" si="21"/>
        <v>115</v>
      </c>
      <c r="F97" s="242">
        <f t="shared" si="21"/>
        <v>1835949.04</v>
      </c>
      <c r="G97" s="242">
        <f t="shared" si="21"/>
        <v>51</v>
      </c>
      <c r="H97" s="242">
        <f t="shared" si="21"/>
        <v>3885774.43</v>
      </c>
      <c r="I97" s="242">
        <f t="shared" si="21"/>
        <v>48</v>
      </c>
      <c r="J97" s="242">
        <f t="shared" si="21"/>
        <v>0</v>
      </c>
      <c r="K97" s="242">
        <f t="shared" si="21"/>
        <v>0</v>
      </c>
      <c r="L97" s="242">
        <f t="shared" si="21"/>
        <v>1497804.61</v>
      </c>
      <c r="M97" s="242">
        <f t="shared" si="21"/>
        <v>26</v>
      </c>
      <c r="N97" s="242">
        <f t="shared" si="21"/>
        <v>492822.42</v>
      </c>
      <c r="O97" s="242">
        <f t="shared" si="21"/>
        <v>6</v>
      </c>
      <c r="P97" s="242">
        <f t="shared" si="21"/>
        <v>10808806.5</v>
      </c>
      <c r="Q97" s="242">
        <f t="shared" si="21"/>
        <v>189</v>
      </c>
      <c r="R97" s="242">
        <f t="shared" si="21"/>
        <v>2328771.46</v>
      </c>
      <c r="S97" s="242">
        <f t="shared" si="21"/>
        <v>57</v>
      </c>
      <c r="T97" s="242">
        <f t="shared" si="21"/>
        <v>13137577.960000001</v>
      </c>
      <c r="U97" s="243">
        <f t="shared" si="21"/>
        <v>246</v>
      </c>
    </row>
    <row r="98" spans="1:21" ht="15" customHeight="1">
      <c r="A98" s="869">
        <v>19</v>
      </c>
      <c r="B98" s="872" t="s">
        <v>302</v>
      </c>
      <c r="C98" s="217" t="s">
        <v>350</v>
      </c>
      <c r="D98" s="218">
        <v>6039916</v>
      </c>
      <c r="E98" s="219">
        <v>231</v>
      </c>
      <c r="F98" s="218">
        <v>142329</v>
      </c>
      <c r="G98" s="219">
        <v>6</v>
      </c>
      <c r="H98" s="218">
        <v>107685</v>
      </c>
      <c r="I98" s="219">
        <v>2</v>
      </c>
      <c r="J98" s="218">
        <v>0</v>
      </c>
      <c r="K98" s="219">
        <v>0</v>
      </c>
      <c r="L98" s="218">
        <v>665303</v>
      </c>
      <c r="M98" s="219">
        <v>22</v>
      </c>
      <c r="N98" s="218">
        <v>0</v>
      </c>
      <c r="O98" s="219">
        <v>0</v>
      </c>
      <c r="P98" s="218">
        <f t="shared" si="18"/>
        <v>6812904</v>
      </c>
      <c r="Q98" s="219">
        <f t="shared" si="18"/>
        <v>255</v>
      </c>
      <c r="R98" s="218">
        <f t="shared" si="18"/>
        <v>142329</v>
      </c>
      <c r="S98" s="219">
        <f t="shared" si="18"/>
        <v>6</v>
      </c>
      <c r="T98" s="220">
        <f t="shared" si="19"/>
        <v>6955233</v>
      </c>
      <c r="U98" s="221">
        <f t="shared" si="19"/>
        <v>261</v>
      </c>
    </row>
    <row r="99" spans="1:21" ht="15" customHeight="1">
      <c r="A99" s="870"/>
      <c r="B99" s="873"/>
      <c r="C99" s="222" t="s">
        <v>351</v>
      </c>
      <c r="D99" s="223">
        <v>2670855</v>
      </c>
      <c r="E99" s="224">
        <v>166</v>
      </c>
      <c r="F99" s="223">
        <v>99999</v>
      </c>
      <c r="G99" s="224">
        <v>1</v>
      </c>
      <c r="H99" s="223">
        <v>554567</v>
      </c>
      <c r="I99" s="224">
        <v>31</v>
      </c>
      <c r="J99" s="223">
        <v>0</v>
      </c>
      <c r="K99" s="224">
        <v>0</v>
      </c>
      <c r="L99" s="223">
        <v>566295</v>
      </c>
      <c r="M99" s="224">
        <v>28</v>
      </c>
      <c r="N99" s="223">
        <v>0</v>
      </c>
      <c r="O99" s="224">
        <v>0</v>
      </c>
      <c r="P99" s="223">
        <f t="shared" si="18"/>
        <v>3791717</v>
      </c>
      <c r="Q99" s="224">
        <f t="shared" si="18"/>
        <v>225</v>
      </c>
      <c r="R99" s="223">
        <f t="shared" si="18"/>
        <v>99999</v>
      </c>
      <c r="S99" s="224">
        <f t="shared" si="18"/>
        <v>1</v>
      </c>
      <c r="T99" s="225">
        <f t="shared" si="19"/>
        <v>3891716</v>
      </c>
      <c r="U99" s="226">
        <f t="shared" si="19"/>
        <v>226</v>
      </c>
    </row>
    <row r="100" spans="1:21" ht="15" customHeight="1">
      <c r="A100" s="870"/>
      <c r="B100" s="873"/>
      <c r="C100" s="222" t="s">
        <v>352</v>
      </c>
      <c r="D100" s="223">
        <v>1558159.57</v>
      </c>
      <c r="E100" s="224">
        <v>72</v>
      </c>
      <c r="F100" s="223">
        <v>0</v>
      </c>
      <c r="G100" s="224">
        <v>0</v>
      </c>
      <c r="H100" s="223">
        <v>946232.7</v>
      </c>
      <c r="I100" s="224">
        <v>20</v>
      </c>
      <c r="J100" s="223">
        <v>0</v>
      </c>
      <c r="K100" s="224">
        <v>0</v>
      </c>
      <c r="L100" s="223">
        <v>44330</v>
      </c>
      <c r="M100" s="224">
        <v>4</v>
      </c>
      <c r="N100" s="223">
        <v>96000</v>
      </c>
      <c r="O100" s="224">
        <v>1</v>
      </c>
      <c r="P100" s="223">
        <f t="shared" si="18"/>
        <v>2548722.27</v>
      </c>
      <c r="Q100" s="224">
        <f t="shared" si="18"/>
        <v>96</v>
      </c>
      <c r="R100" s="223">
        <f t="shared" si="18"/>
        <v>96000</v>
      </c>
      <c r="S100" s="224">
        <f t="shared" si="18"/>
        <v>1</v>
      </c>
      <c r="T100" s="225">
        <f t="shared" si="19"/>
        <v>2644722.27</v>
      </c>
      <c r="U100" s="226">
        <f t="shared" si="19"/>
        <v>97</v>
      </c>
    </row>
    <row r="101" spans="1:21" ht="15" customHeight="1">
      <c r="A101" s="871"/>
      <c r="B101" s="874"/>
      <c r="C101" s="222" t="s">
        <v>353</v>
      </c>
      <c r="D101" s="223"/>
      <c r="E101" s="224"/>
      <c r="F101" s="223"/>
      <c r="G101" s="224"/>
      <c r="H101" s="223"/>
      <c r="I101" s="224"/>
      <c r="J101" s="223"/>
      <c r="K101" s="224"/>
      <c r="L101" s="223"/>
      <c r="M101" s="224"/>
      <c r="N101" s="223"/>
      <c r="O101" s="224"/>
      <c r="P101" s="223">
        <f t="shared" si="18"/>
        <v>0</v>
      </c>
      <c r="Q101" s="224">
        <f t="shared" si="18"/>
        <v>0</v>
      </c>
      <c r="R101" s="223">
        <f t="shared" si="18"/>
        <v>0</v>
      </c>
      <c r="S101" s="224">
        <f t="shared" si="18"/>
        <v>0</v>
      </c>
      <c r="T101" s="225">
        <f t="shared" si="19"/>
        <v>0</v>
      </c>
      <c r="U101" s="226">
        <f t="shared" si="19"/>
        <v>0</v>
      </c>
    </row>
    <row r="102" spans="1:21" ht="15" customHeight="1" thickBot="1">
      <c r="A102" s="875" t="s">
        <v>354</v>
      </c>
      <c r="B102" s="876"/>
      <c r="C102" s="877"/>
      <c r="D102" s="228">
        <f t="shared" ref="D102:U102" si="22">SUM(D98:D101)</f>
        <v>10268930.57</v>
      </c>
      <c r="E102" s="228">
        <f t="shared" si="22"/>
        <v>469</v>
      </c>
      <c r="F102" s="228">
        <f t="shared" si="22"/>
        <v>242328</v>
      </c>
      <c r="G102" s="228">
        <f t="shared" si="22"/>
        <v>7</v>
      </c>
      <c r="H102" s="228">
        <f t="shared" si="22"/>
        <v>1608484.7</v>
      </c>
      <c r="I102" s="228">
        <f t="shared" si="22"/>
        <v>53</v>
      </c>
      <c r="J102" s="228">
        <f t="shared" si="22"/>
        <v>0</v>
      </c>
      <c r="K102" s="228">
        <f t="shared" si="22"/>
        <v>0</v>
      </c>
      <c r="L102" s="228">
        <f t="shared" si="22"/>
        <v>1275928</v>
      </c>
      <c r="M102" s="228">
        <f t="shared" si="22"/>
        <v>54</v>
      </c>
      <c r="N102" s="228">
        <f t="shared" si="22"/>
        <v>96000</v>
      </c>
      <c r="O102" s="228">
        <f t="shared" si="22"/>
        <v>1</v>
      </c>
      <c r="P102" s="228">
        <f t="shared" si="22"/>
        <v>13153343.27</v>
      </c>
      <c r="Q102" s="228">
        <f t="shared" si="22"/>
        <v>576</v>
      </c>
      <c r="R102" s="228">
        <f t="shared" si="22"/>
        <v>338328</v>
      </c>
      <c r="S102" s="228">
        <f t="shared" si="22"/>
        <v>8</v>
      </c>
      <c r="T102" s="228">
        <f t="shared" si="22"/>
        <v>13491671.27</v>
      </c>
      <c r="U102" s="229">
        <f t="shared" si="22"/>
        <v>584</v>
      </c>
    </row>
    <row r="103" spans="1:21" ht="15" customHeight="1">
      <c r="A103" s="882">
        <v>20</v>
      </c>
      <c r="B103" s="885" t="s">
        <v>303</v>
      </c>
      <c r="C103" s="230" t="s">
        <v>350</v>
      </c>
      <c r="D103" s="244">
        <v>3613069</v>
      </c>
      <c r="E103" s="245">
        <v>70</v>
      </c>
      <c r="F103" s="244">
        <v>477202</v>
      </c>
      <c r="G103" s="245">
        <v>4</v>
      </c>
      <c r="H103" s="244">
        <v>566469</v>
      </c>
      <c r="I103" s="245">
        <v>8</v>
      </c>
      <c r="J103" s="244">
        <v>0</v>
      </c>
      <c r="K103" s="245">
        <v>0</v>
      </c>
      <c r="L103" s="244">
        <v>0</v>
      </c>
      <c r="M103" s="245">
        <v>0</v>
      </c>
      <c r="N103" s="244">
        <v>100000</v>
      </c>
      <c r="O103" s="245">
        <v>4</v>
      </c>
      <c r="P103" s="244">
        <f t="shared" si="18"/>
        <v>4179538</v>
      </c>
      <c r="Q103" s="245">
        <f t="shared" si="18"/>
        <v>78</v>
      </c>
      <c r="R103" s="244">
        <f t="shared" si="18"/>
        <v>577202</v>
      </c>
      <c r="S103" s="245">
        <f t="shared" si="18"/>
        <v>8</v>
      </c>
      <c r="T103" s="246">
        <f t="shared" si="19"/>
        <v>4756740</v>
      </c>
      <c r="U103" s="247">
        <f t="shared" si="19"/>
        <v>86</v>
      </c>
    </row>
    <row r="104" spans="1:21" ht="15" customHeight="1">
      <c r="A104" s="883"/>
      <c r="B104" s="886"/>
      <c r="C104" s="235" t="s">
        <v>351</v>
      </c>
      <c r="D104" s="241">
        <v>1487966</v>
      </c>
      <c r="E104" s="248">
        <v>34</v>
      </c>
      <c r="F104" s="241">
        <v>362318</v>
      </c>
      <c r="G104" s="248">
        <v>3</v>
      </c>
      <c r="H104" s="241">
        <v>2202346</v>
      </c>
      <c r="I104" s="248">
        <v>22</v>
      </c>
      <c r="J104" s="241">
        <v>2805693</v>
      </c>
      <c r="K104" s="248">
        <v>12</v>
      </c>
      <c r="L104" s="241">
        <v>229940</v>
      </c>
      <c r="M104" s="248">
        <v>4</v>
      </c>
      <c r="N104" s="241">
        <v>0</v>
      </c>
      <c r="O104" s="248">
        <v>0</v>
      </c>
      <c r="P104" s="241">
        <f>D104+H104+L104</f>
        <v>3920252</v>
      </c>
      <c r="Q104" s="248">
        <f>E104+I104+M104</f>
        <v>60</v>
      </c>
      <c r="R104" s="241">
        <f>F104+J104+N104</f>
        <v>3168011</v>
      </c>
      <c r="S104" s="248">
        <f>G104+K104+O104</f>
        <v>15</v>
      </c>
      <c r="T104" s="249">
        <f t="shared" si="19"/>
        <v>7088263</v>
      </c>
      <c r="U104" s="250">
        <f t="shared" si="19"/>
        <v>75</v>
      </c>
    </row>
    <row r="105" spans="1:21" ht="15" customHeight="1">
      <c r="A105" s="883"/>
      <c r="B105" s="886"/>
      <c r="C105" s="235" t="s">
        <v>352</v>
      </c>
      <c r="D105" s="241">
        <v>1268106.3</v>
      </c>
      <c r="E105" s="248">
        <v>26</v>
      </c>
      <c r="F105" s="241">
        <v>266030</v>
      </c>
      <c r="G105" s="248">
        <v>4</v>
      </c>
      <c r="H105" s="241">
        <v>2042813.52</v>
      </c>
      <c r="I105" s="248">
        <v>21</v>
      </c>
      <c r="J105" s="241">
        <v>535631.42000000004</v>
      </c>
      <c r="K105" s="248">
        <v>2</v>
      </c>
      <c r="L105" s="241">
        <v>336317</v>
      </c>
      <c r="M105" s="248">
        <v>6</v>
      </c>
      <c r="N105" s="241">
        <v>98501</v>
      </c>
      <c r="O105" s="248">
        <v>1</v>
      </c>
      <c r="P105" s="241">
        <f t="shared" si="18"/>
        <v>3647236.8200000003</v>
      </c>
      <c r="Q105" s="248">
        <f t="shared" si="18"/>
        <v>53</v>
      </c>
      <c r="R105" s="241">
        <f t="shared" si="18"/>
        <v>900162.42</v>
      </c>
      <c r="S105" s="248">
        <f t="shared" si="18"/>
        <v>7</v>
      </c>
      <c r="T105" s="249">
        <f t="shared" si="19"/>
        <v>4547399.24</v>
      </c>
      <c r="U105" s="250">
        <f t="shared" si="19"/>
        <v>60</v>
      </c>
    </row>
    <row r="106" spans="1:21" ht="15" customHeight="1">
      <c r="A106" s="884"/>
      <c r="B106" s="887"/>
      <c r="C106" s="235" t="s">
        <v>353</v>
      </c>
      <c r="D106" s="241">
        <v>122564</v>
      </c>
      <c r="E106" s="248">
        <v>5</v>
      </c>
      <c r="F106" s="241">
        <v>0</v>
      </c>
      <c r="G106" s="248">
        <v>0</v>
      </c>
      <c r="H106" s="241">
        <v>212898</v>
      </c>
      <c r="I106" s="248">
        <v>2</v>
      </c>
      <c r="J106" s="241">
        <v>0</v>
      </c>
      <c r="K106" s="248">
        <v>0</v>
      </c>
      <c r="L106" s="241">
        <v>0</v>
      </c>
      <c r="M106" s="248">
        <v>0</v>
      </c>
      <c r="N106" s="241">
        <v>0</v>
      </c>
      <c r="O106" s="248">
        <v>0</v>
      </c>
      <c r="P106" s="241">
        <f t="shared" si="18"/>
        <v>335462</v>
      </c>
      <c r="Q106" s="248">
        <f t="shared" si="18"/>
        <v>7</v>
      </c>
      <c r="R106" s="241">
        <f t="shared" si="18"/>
        <v>0</v>
      </c>
      <c r="S106" s="248">
        <f t="shared" si="18"/>
        <v>0</v>
      </c>
      <c r="T106" s="249">
        <f t="shared" si="19"/>
        <v>335462</v>
      </c>
      <c r="U106" s="250">
        <f t="shared" si="19"/>
        <v>7</v>
      </c>
    </row>
    <row r="107" spans="1:21" ht="15" customHeight="1" thickBot="1">
      <c r="A107" s="866" t="s">
        <v>354</v>
      </c>
      <c r="B107" s="867"/>
      <c r="C107" s="868"/>
      <c r="D107" s="242">
        <f t="shared" ref="D107:U107" si="23">SUM(D103:D106)</f>
        <v>6491705.2999999998</v>
      </c>
      <c r="E107" s="242">
        <f t="shared" si="23"/>
        <v>135</v>
      </c>
      <c r="F107" s="242">
        <f t="shared" si="23"/>
        <v>1105550</v>
      </c>
      <c r="G107" s="242">
        <f t="shared" si="23"/>
        <v>11</v>
      </c>
      <c r="H107" s="242">
        <f t="shared" si="23"/>
        <v>5024526.5199999996</v>
      </c>
      <c r="I107" s="242">
        <f t="shared" si="23"/>
        <v>53</v>
      </c>
      <c r="J107" s="242">
        <f t="shared" si="23"/>
        <v>3341324.42</v>
      </c>
      <c r="K107" s="242">
        <f t="shared" si="23"/>
        <v>14</v>
      </c>
      <c r="L107" s="242">
        <f t="shared" si="23"/>
        <v>566257</v>
      </c>
      <c r="M107" s="242">
        <f t="shared" si="23"/>
        <v>10</v>
      </c>
      <c r="N107" s="242">
        <f t="shared" si="23"/>
        <v>198501</v>
      </c>
      <c r="O107" s="242">
        <f t="shared" si="23"/>
        <v>5</v>
      </c>
      <c r="P107" s="242">
        <f t="shared" si="23"/>
        <v>12082488.82</v>
      </c>
      <c r="Q107" s="242">
        <f t="shared" si="23"/>
        <v>198</v>
      </c>
      <c r="R107" s="242">
        <f t="shared" si="23"/>
        <v>4645375.42</v>
      </c>
      <c r="S107" s="242">
        <f t="shared" si="23"/>
        <v>30</v>
      </c>
      <c r="T107" s="242">
        <f t="shared" si="23"/>
        <v>16727864.24</v>
      </c>
      <c r="U107" s="243">
        <f t="shared" si="23"/>
        <v>228</v>
      </c>
    </row>
    <row r="108" spans="1:21" ht="15" customHeight="1">
      <c r="A108" s="869">
        <v>21</v>
      </c>
      <c r="B108" s="872" t="s">
        <v>304</v>
      </c>
      <c r="C108" s="217" t="s">
        <v>350</v>
      </c>
      <c r="D108" s="218">
        <v>3417442</v>
      </c>
      <c r="E108" s="219">
        <v>68</v>
      </c>
      <c r="F108" s="218">
        <v>455020</v>
      </c>
      <c r="G108" s="219">
        <v>5</v>
      </c>
      <c r="H108" s="218">
        <v>335945</v>
      </c>
      <c r="I108" s="219">
        <v>4</v>
      </c>
      <c r="J108" s="218">
        <v>0</v>
      </c>
      <c r="K108" s="219">
        <v>0</v>
      </c>
      <c r="L108" s="218">
        <v>577026</v>
      </c>
      <c r="M108" s="219">
        <v>12</v>
      </c>
      <c r="N108" s="218">
        <v>188640</v>
      </c>
      <c r="O108" s="219">
        <v>2</v>
      </c>
      <c r="P108" s="218">
        <f t="shared" si="18"/>
        <v>4330413</v>
      </c>
      <c r="Q108" s="219">
        <f t="shared" si="18"/>
        <v>84</v>
      </c>
      <c r="R108" s="218">
        <f t="shared" si="18"/>
        <v>643660</v>
      </c>
      <c r="S108" s="219">
        <f t="shared" si="18"/>
        <v>7</v>
      </c>
      <c r="T108" s="220">
        <f t="shared" si="19"/>
        <v>4974073</v>
      </c>
      <c r="U108" s="221">
        <f t="shared" si="19"/>
        <v>91</v>
      </c>
    </row>
    <row r="109" spans="1:21" ht="15" customHeight="1">
      <c r="A109" s="870"/>
      <c r="B109" s="873"/>
      <c r="C109" s="222" t="s">
        <v>351</v>
      </c>
      <c r="D109" s="223">
        <v>1084715</v>
      </c>
      <c r="E109" s="224">
        <v>26</v>
      </c>
      <c r="F109" s="223">
        <v>486266</v>
      </c>
      <c r="G109" s="224">
        <v>7</v>
      </c>
      <c r="H109" s="223">
        <v>1481205</v>
      </c>
      <c r="I109" s="224">
        <v>17</v>
      </c>
      <c r="J109" s="223">
        <v>119820</v>
      </c>
      <c r="K109" s="224">
        <v>1</v>
      </c>
      <c r="L109" s="223">
        <v>0</v>
      </c>
      <c r="M109" s="224">
        <v>0</v>
      </c>
      <c r="N109" s="223">
        <v>0</v>
      </c>
      <c r="O109" s="224">
        <v>0</v>
      </c>
      <c r="P109" s="223">
        <f t="shared" si="18"/>
        <v>2565920</v>
      </c>
      <c r="Q109" s="224">
        <f t="shared" si="18"/>
        <v>43</v>
      </c>
      <c r="R109" s="223">
        <f t="shared" si="18"/>
        <v>606086</v>
      </c>
      <c r="S109" s="224">
        <f t="shared" si="18"/>
        <v>8</v>
      </c>
      <c r="T109" s="225">
        <f t="shared" si="19"/>
        <v>3172006</v>
      </c>
      <c r="U109" s="226">
        <f t="shared" si="19"/>
        <v>51</v>
      </c>
    </row>
    <row r="110" spans="1:21" ht="15" customHeight="1">
      <c r="A110" s="870"/>
      <c r="B110" s="873"/>
      <c r="C110" s="222" t="s">
        <v>352</v>
      </c>
      <c r="D110" s="223">
        <v>1330282</v>
      </c>
      <c r="E110" s="224">
        <v>40</v>
      </c>
      <c r="F110" s="223">
        <v>0</v>
      </c>
      <c r="G110" s="224">
        <v>0</v>
      </c>
      <c r="H110" s="223">
        <v>1422915</v>
      </c>
      <c r="I110" s="224">
        <v>15</v>
      </c>
      <c r="J110" s="223">
        <v>0</v>
      </c>
      <c r="K110" s="224">
        <v>0</v>
      </c>
      <c r="L110" s="223">
        <v>116000</v>
      </c>
      <c r="M110" s="224">
        <v>2</v>
      </c>
      <c r="N110" s="223">
        <v>0</v>
      </c>
      <c r="O110" s="224">
        <v>0</v>
      </c>
      <c r="P110" s="223">
        <f t="shared" si="18"/>
        <v>2869197</v>
      </c>
      <c r="Q110" s="224">
        <f t="shared" si="18"/>
        <v>57</v>
      </c>
      <c r="R110" s="223">
        <f t="shared" si="18"/>
        <v>0</v>
      </c>
      <c r="S110" s="224">
        <f t="shared" si="18"/>
        <v>0</v>
      </c>
      <c r="T110" s="225">
        <f t="shared" si="19"/>
        <v>2869197</v>
      </c>
      <c r="U110" s="226">
        <f t="shared" si="19"/>
        <v>57</v>
      </c>
    </row>
    <row r="111" spans="1:21" ht="15" customHeight="1">
      <c r="A111" s="871"/>
      <c r="B111" s="874"/>
      <c r="C111" s="222" t="s">
        <v>353</v>
      </c>
      <c r="D111" s="223"/>
      <c r="E111" s="224"/>
      <c r="F111" s="223"/>
      <c r="G111" s="224"/>
      <c r="H111" s="223"/>
      <c r="I111" s="224"/>
      <c r="J111" s="223"/>
      <c r="K111" s="224"/>
      <c r="L111" s="223"/>
      <c r="M111" s="224"/>
      <c r="N111" s="223"/>
      <c r="O111" s="224"/>
      <c r="P111" s="223">
        <f t="shared" si="18"/>
        <v>0</v>
      </c>
      <c r="Q111" s="224">
        <f t="shared" si="18"/>
        <v>0</v>
      </c>
      <c r="R111" s="223">
        <f t="shared" si="18"/>
        <v>0</v>
      </c>
      <c r="S111" s="224">
        <f t="shared" si="18"/>
        <v>0</v>
      </c>
      <c r="T111" s="225">
        <f t="shared" si="19"/>
        <v>0</v>
      </c>
      <c r="U111" s="226">
        <f t="shared" si="19"/>
        <v>0</v>
      </c>
    </row>
    <row r="112" spans="1:21" ht="15" customHeight="1" thickBot="1">
      <c r="A112" s="875" t="s">
        <v>354</v>
      </c>
      <c r="B112" s="876"/>
      <c r="C112" s="877"/>
      <c r="D112" s="228">
        <f t="shared" ref="D112:U112" si="24">SUM(D108:D111)</f>
        <v>5832439</v>
      </c>
      <c r="E112" s="228">
        <f t="shared" si="24"/>
        <v>134</v>
      </c>
      <c r="F112" s="228">
        <f t="shared" si="24"/>
        <v>941286</v>
      </c>
      <c r="G112" s="228">
        <f t="shared" si="24"/>
        <v>12</v>
      </c>
      <c r="H112" s="228">
        <f t="shared" si="24"/>
        <v>3240065</v>
      </c>
      <c r="I112" s="228">
        <f t="shared" si="24"/>
        <v>36</v>
      </c>
      <c r="J112" s="228">
        <f t="shared" si="24"/>
        <v>119820</v>
      </c>
      <c r="K112" s="228">
        <f t="shared" si="24"/>
        <v>1</v>
      </c>
      <c r="L112" s="228">
        <f t="shared" si="24"/>
        <v>693026</v>
      </c>
      <c r="M112" s="228">
        <f t="shared" si="24"/>
        <v>14</v>
      </c>
      <c r="N112" s="228">
        <f t="shared" si="24"/>
        <v>188640</v>
      </c>
      <c r="O112" s="228">
        <f t="shared" si="24"/>
        <v>2</v>
      </c>
      <c r="P112" s="228">
        <f t="shared" si="24"/>
        <v>9765530</v>
      </c>
      <c r="Q112" s="228">
        <f t="shared" si="24"/>
        <v>184</v>
      </c>
      <c r="R112" s="228">
        <f t="shared" si="24"/>
        <v>1249746</v>
      </c>
      <c r="S112" s="228">
        <f t="shared" si="24"/>
        <v>15</v>
      </c>
      <c r="T112" s="228">
        <f t="shared" si="24"/>
        <v>11015276</v>
      </c>
      <c r="U112" s="229">
        <f t="shared" si="24"/>
        <v>199</v>
      </c>
    </row>
    <row r="113" spans="1:21" ht="15" customHeight="1">
      <c r="A113" s="882">
        <v>22</v>
      </c>
      <c r="B113" s="885" t="s">
        <v>305</v>
      </c>
      <c r="C113" s="230" t="s">
        <v>350</v>
      </c>
      <c r="D113" s="244">
        <v>3964472.145</v>
      </c>
      <c r="E113" s="245">
        <v>145</v>
      </c>
      <c r="F113" s="244">
        <v>178538</v>
      </c>
      <c r="G113" s="245">
        <v>11</v>
      </c>
      <c r="H113" s="244">
        <v>706949</v>
      </c>
      <c r="I113" s="245">
        <v>8</v>
      </c>
      <c r="J113" s="244">
        <v>0</v>
      </c>
      <c r="K113" s="245">
        <v>0</v>
      </c>
      <c r="L113" s="244">
        <v>786338</v>
      </c>
      <c r="M113" s="245">
        <v>14</v>
      </c>
      <c r="N113" s="244">
        <v>65198</v>
      </c>
      <c r="O113" s="245">
        <v>5</v>
      </c>
      <c r="P113" s="244">
        <f t="shared" si="18"/>
        <v>5457759.1449999996</v>
      </c>
      <c r="Q113" s="245">
        <f t="shared" si="18"/>
        <v>167</v>
      </c>
      <c r="R113" s="244">
        <f t="shared" si="18"/>
        <v>243736</v>
      </c>
      <c r="S113" s="245">
        <f t="shared" si="18"/>
        <v>16</v>
      </c>
      <c r="T113" s="246">
        <f t="shared" si="19"/>
        <v>5701495.1449999996</v>
      </c>
      <c r="U113" s="247">
        <f t="shared" si="19"/>
        <v>183</v>
      </c>
    </row>
    <row r="114" spans="1:21" ht="15" customHeight="1">
      <c r="A114" s="883"/>
      <c r="B114" s="886"/>
      <c r="C114" s="235" t="s">
        <v>351</v>
      </c>
      <c r="D114" s="241">
        <v>2340414</v>
      </c>
      <c r="E114" s="248">
        <v>98</v>
      </c>
      <c r="F114" s="241">
        <v>626842</v>
      </c>
      <c r="G114" s="248">
        <v>32</v>
      </c>
      <c r="H114" s="241">
        <v>2008730</v>
      </c>
      <c r="I114" s="248">
        <v>25</v>
      </c>
      <c r="J114" s="241">
        <v>60203</v>
      </c>
      <c r="K114" s="248">
        <v>1</v>
      </c>
      <c r="L114" s="241">
        <v>280333</v>
      </c>
      <c r="M114" s="248">
        <v>8</v>
      </c>
      <c r="N114" s="241">
        <v>193808</v>
      </c>
      <c r="O114" s="248">
        <v>2</v>
      </c>
      <c r="P114" s="241">
        <f t="shared" si="18"/>
        <v>4629477</v>
      </c>
      <c r="Q114" s="248">
        <f t="shared" si="18"/>
        <v>131</v>
      </c>
      <c r="R114" s="241">
        <f t="shared" si="18"/>
        <v>880853</v>
      </c>
      <c r="S114" s="248">
        <f t="shared" si="18"/>
        <v>35</v>
      </c>
      <c r="T114" s="249">
        <f t="shared" si="19"/>
        <v>5510330</v>
      </c>
      <c r="U114" s="250">
        <f t="shared" si="19"/>
        <v>166</v>
      </c>
    </row>
    <row r="115" spans="1:21" ht="15" customHeight="1">
      <c r="A115" s="883"/>
      <c r="B115" s="886"/>
      <c r="C115" s="235" t="s">
        <v>352</v>
      </c>
      <c r="D115" s="241">
        <v>1745707</v>
      </c>
      <c r="E115" s="248">
        <v>87</v>
      </c>
      <c r="F115" s="241">
        <v>322669</v>
      </c>
      <c r="G115" s="248">
        <v>5</v>
      </c>
      <c r="H115" s="241">
        <v>1310373</v>
      </c>
      <c r="I115" s="248">
        <v>17</v>
      </c>
      <c r="J115" s="241">
        <v>0</v>
      </c>
      <c r="K115" s="248">
        <v>0</v>
      </c>
      <c r="L115" s="241">
        <v>69242</v>
      </c>
      <c r="M115" s="248">
        <v>2</v>
      </c>
      <c r="N115" s="241">
        <v>0</v>
      </c>
      <c r="O115" s="248">
        <v>0</v>
      </c>
      <c r="P115" s="241">
        <f t="shared" si="18"/>
        <v>3125322</v>
      </c>
      <c r="Q115" s="248">
        <f t="shared" si="18"/>
        <v>106</v>
      </c>
      <c r="R115" s="241">
        <f t="shared" si="18"/>
        <v>322669</v>
      </c>
      <c r="S115" s="248">
        <f t="shared" si="18"/>
        <v>5</v>
      </c>
      <c r="T115" s="249">
        <f t="shared" si="19"/>
        <v>3447991</v>
      </c>
      <c r="U115" s="250">
        <f t="shared" si="19"/>
        <v>111</v>
      </c>
    </row>
    <row r="116" spans="1:21" ht="15" customHeight="1">
      <c r="A116" s="884"/>
      <c r="B116" s="887"/>
      <c r="C116" s="235" t="s">
        <v>353</v>
      </c>
      <c r="D116" s="241"/>
      <c r="E116" s="248"/>
      <c r="F116" s="241"/>
      <c r="G116" s="248"/>
      <c r="H116" s="241"/>
      <c r="I116" s="248"/>
      <c r="J116" s="241"/>
      <c r="K116" s="248"/>
      <c r="L116" s="241"/>
      <c r="M116" s="248"/>
      <c r="N116" s="241"/>
      <c r="O116" s="248"/>
      <c r="P116" s="241">
        <f t="shared" si="18"/>
        <v>0</v>
      </c>
      <c r="Q116" s="248">
        <f t="shared" si="18"/>
        <v>0</v>
      </c>
      <c r="R116" s="241">
        <f t="shared" si="18"/>
        <v>0</v>
      </c>
      <c r="S116" s="248">
        <f t="shared" si="18"/>
        <v>0</v>
      </c>
      <c r="T116" s="249">
        <f t="shared" si="19"/>
        <v>0</v>
      </c>
      <c r="U116" s="250">
        <f t="shared" si="19"/>
        <v>0</v>
      </c>
    </row>
    <row r="117" spans="1:21" ht="15" customHeight="1" thickBot="1">
      <c r="A117" s="866" t="s">
        <v>354</v>
      </c>
      <c r="B117" s="867"/>
      <c r="C117" s="868"/>
      <c r="D117" s="242">
        <f t="shared" ref="D117:U117" si="25">SUM(D113:D116)</f>
        <v>8050593.1449999996</v>
      </c>
      <c r="E117" s="242">
        <f t="shared" si="25"/>
        <v>330</v>
      </c>
      <c r="F117" s="242">
        <f t="shared" si="25"/>
        <v>1128049</v>
      </c>
      <c r="G117" s="242">
        <f t="shared" si="25"/>
        <v>48</v>
      </c>
      <c r="H117" s="242">
        <f t="shared" si="25"/>
        <v>4026052</v>
      </c>
      <c r="I117" s="242">
        <f t="shared" si="25"/>
        <v>50</v>
      </c>
      <c r="J117" s="242">
        <f t="shared" si="25"/>
        <v>60203</v>
      </c>
      <c r="K117" s="242">
        <f t="shared" si="25"/>
        <v>1</v>
      </c>
      <c r="L117" s="242">
        <f t="shared" si="25"/>
        <v>1135913</v>
      </c>
      <c r="M117" s="242">
        <f t="shared" si="25"/>
        <v>24</v>
      </c>
      <c r="N117" s="242">
        <f t="shared" si="25"/>
        <v>259006</v>
      </c>
      <c r="O117" s="242">
        <f t="shared" si="25"/>
        <v>7</v>
      </c>
      <c r="P117" s="242">
        <f t="shared" si="25"/>
        <v>13212558.145</v>
      </c>
      <c r="Q117" s="242">
        <f t="shared" si="25"/>
        <v>404</v>
      </c>
      <c r="R117" s="242">
        <f t="shared" si="25"/>
        <v>1447258</v>
      </c>
      <c r="S117" s="242">
        <f t="shared" si="25"/>
        <v>56</v>
      </c>
      <c r="T117" s="242">
        <f t="shared" si="25"/>
        <v>14659816.145</v>
      </c>
      <c r="U117" s="243">
        <f t="shared" si="25"/>
        <v>460</v>
      </c>
    </row>
    <row r="118" spans="1:21" ht="15" customHeight="1">
      <c r="A118" s="869">
        <v>23</v>
      </c>
      <c r="B118" s="872" t="s">
        <v>306</v>
      </c>
      <c r="C118" s="217" t="s">
        <v>350</v>
      </c>
      <c r="D118" s="218">
        <v>3180151</v>
      </c>
      <c r="E118" s="219">
        <v>95</v>
      </c>
      <c r="F118" s="218">
        <v>288884</v>
      </c>
      <c r="G118" s="219">
        <v>4</v>
      </c>
      <c r="H118" s="218">
        <v>0</v>
      </c>
      <c r="I118" s="219">
        <v>0</v>
      </c>
      <c r="J118" s="218">
        <v>108716</v>
      </c>
      <c r="K118" s="219">
        <v>1</v>
      </c>
      <c r="L118" s="218">
        <v>215678</v>
      </c>
      <c r="M118" s="219">
        <v>3</v>
      </c>
      <c r="N118" s="218">
        <v>59060</v>
      </c>
      <c r="O118" s="219">
        <v>1</v>
      </c>
      <c r="P118" s="218">
        <f t="shared" si="18"/>
        <v>3395829</v>
      </c>
      <c r="Q118" s="219">
        <f t="shared" si="18"/>
        <v>98</v>
      </c>
      <c r="R118" s="218">
        <f t="shared" si="18"/>
        <v>456660</v>
      </c>
      <c r="S118" s="219">
        <f t="shared" si="18"/>
        <v>6</v>
      </c>
      <c r="T118" s="220">
        <f t="shared" si="19"/>
        <v>3852489</v>
      </c>
      <c r="U118" s="221">
        <f t="shared" si="19"/>
        <v>104</v>
      </c>
    </row>
    <row r="119" spans="1:21" ht="15" customHeight="1">
      <c r="A119" s="870"/>
      <c r="B119" s="873"/>
      <c r="C119" s="222" t="s">
        <v>351</v>
      </c>
      <c r="D119" s="223">
        <v>863038</v>
      </c>
      <c r="E119" s="224">
        <v>39</v>
      </c>
      <c r="F119" s="223">
        <v>141253</v>
      </c>
      <c r="G119" s="224">
        <v>12</v>
      </c>
      <c r="H119" s="223">
        <v>529536</v>
      </c>
      <c r="I119" s="224">
        <v>7</v>
      </c>
      <c r="J119" s="223">
        <v>0</v>
      </c>
      <c r="K119" s="224">
        <v>0</v>
      </c>
      <c r="L119" s="223">
        <v>39600</v>
      </c>
      <c r="M119" s="224">
        <v>1</v>
      </c>
      <c r="N119" s="223">
        <v>17718</v>
      </c>
      <c r="O119" s="224">
        <v>1</v>
      </c>
      <c r="P119" s="223">
        <f t="shared" si="18"/>
        <v>1432174</v>
      </c>
      <c r="Q119" s="224">
        <f t="shared" si="18"/>
        <v>47</v>
      </c>
      <c r="R119" s="223">
        <f t="shared" si="18"/>
        <v>158971</v>
      </c>
      <c r="S119" s="224">
        <f t="shared" si="18"/>
        <v>13</v>
      </c>
      <c r="T119" s="225">
        <f t="shared" si="19"/>
        <v>1591145</v>
      </c>
      <c r="U119" s="226">
        <f t="shared" si="19"/>
        <v>60</v>
      </c>
    </row>
    <row r="120" spans="1:21" ht="15" customHeight="1">
      <c r="A120" s="870"/>
      <c r="B120" s="873"/>
      <c r="C120" s="222" t="s">
        <v>352</v>
      </c>
      <c r="D120" s="223">
        <v>803361</v>
      </c>
      <c r="E120" s="224">
        <v>31</v>
      </c>
      <c r="F120" s="223">
        <v>64113</v>
      </c>
      <c r="G120" s="224">
        <v>1</v>
      </c>
      <c r="H120" s="223">
        <v>922392</v>
      </c>
      <c r="I120" s="224">
        <v>10</v>
      </c>
      <c r="J120" s="223">
        <v>0</v>
      </c>
      <c r="K120" s="224">
        <v>0</v>
      </c>
      <c r="L120" s="223">
        <v>0</v>
      </c>
      <c r="M120" s="224">
        <v>0</v>
      </c>
      <c r="N120" s="223">
        <v>0</v>
      </c>
      <c r="O120" s="224">
        <v>0</v>
      </c>
      <c r="P120" s="223">
        <f t="shared" si="18"/>
        <v>1725753</v>
      </c>
      <c r="Q120" s="224">
        <f t="shared" si="18"/>
        <v>41</v>
      </c>
      <c r="R120" s="223">
        <f t="shared" si="18"/>
        <v>64113</v>
      </c>
      <c r="S120" s="224">
        <f t="shared" si="18"/>
        <v>1</v>
      </c>
      <c r="T120" s="225">
        <f t="shared" si="19"/>
        <v>1789866</v>
      </c>
      <c r="U120" s="226">
        <f t="shared" si="19"/>
        <v>42</v>
      </c>
    </row>
    <row r="121" spans="1:21" ht="15" customHeight="1">
      <c r="A121" s="871"/>
      <c r="B121" s="874"/>
      <c r="C121" s="222" t="s">
        <v>353</v>
      </c>
      <c r="D121" s="223"/>
      <c r="E121" s="224"/>
      <c r="F121" s="223"/>
      <c r="G121" s="224"/>
      <c r="H121" s="223"/>
      <c r="I121" s="224"/>
      <c r="J121" s="223"/>
      <c r="K121" s="224"/>
      <c r="L121" s="223"/>
      <c r="M121" s="224"/>
      <c r="N121" s="223"/>
      <c r="O121" s="224"/>
      <c r="P121" s="223">
        <f t="shared" si="18"/>
        <v>0</v>
      </c>
      <c r="Q121" s="224">
        <f t="shared" si="18"/>
        <v>0</v>
      </c>
      <c r="R121" s="223">
        <f t="shared" si="18"/>
        <v>0</v>
      </c>
      <c r="S121" s="224">
        <f t="shared" si="18"/>
        <v>0</v>
      </c>
      <c r="T121" s="225">
        <f t="shared" si="19"/>
        <v>0</v>
      </c>
      <c r="U121" s="226">
        <f t="shared" si="19"/>
        <v>0</v>
      </c>
    </row>
    <row r="122" spans="1:21" ht="15" customHeight="1" thickBot="1">
      <c r="A122" s="875" t="s">
        <v>354</v>
      </c>
      <c r="B122" s="876"/>
      <c r="C122" s="877"/>
      <c r="D122" s="228">
        <f t="shared" ref="D122:U122" si="26">SUM(D118:D121)</f>
        <v>4846550</v>
      </c>
      <c r="E122" s="228">
        <f t="shared" si="26"/>
        <v>165</v>
      </c>
      <c r="F122" s="228">
        <f t="shared" si="26"/>
        <v>494250</v>
      </c>
      <c r="G122" s="228">
        <f t="shared" si="26"/>
        <v>17</v>
      </c>
      <c r="H122" s="228">
        <f t="shared" si="26"/>
        <v>1451928</v>
      </c>
      <c r="I122" s="228">
        <f t="shared" si="26"/>
        <v>17</v>
      </c>
      <c r="J122" s="228">
        <f t="shared" si="26"/>
        <v>108716</v>
      </c>
      <c r="K122" s="228">
        <f t="shared" si="26"/>
        <v>1</v>
      </c>
      <c r="L122" s="228">
        <f t="shared" si="26"/>
        <v>255278</v>
      </c>
      <c r="M122" s="228">
        <f t="shared" si="26"/>
        <v>4</v>
      </c>
      <c r="N122" s="228">
        <f t="shared" si="26"/>
        <v>76778</v>
      </c>
      <c r="O122" s="228">
        <f t="shared" si="26"/>
        <v>2</v>
      </c>
      <c r="P122" s="228">
        <f t="shared" si="26"/>
        <v>6553756</v>
      </c>
      <c r="Q122" s="228">
        <f t="shared" si="26"/>
        <v>186</v>
      </c>
      <c r="R122" s="228">
        <f t="shared" si="26"/>
        <v>679744</v>
      </c>
      <c r="S122" s="228">
        <f t="shared" si="26"/>
        <v>20</v>
      </c>
      <c r="T122" s="228">
        <f t="shared" si="26"/>
        <v>7233500</v>
      </c>
      <c r="U122" s="229">
        <f t="shared" si="26"/>
        <v>206</v>
      </c>
    </row>
    <row r="123" spans="1:21" ht="15" customHeight="1">
      <c r="A123" s="882">
        <v>24</v>
      </c>
      <c r="B123" s="885" t="s">
        <v>307</v>
      </c>
      <c r="C123" s="230" t="s">
        <v>350</v>
      </c>
      <c r="D123" s="244">
        <v>3167257</v>
      </c>
      <c r="E123" s="245">
        <v>71</v>
      </c>
      <c r="F123" s="244">
        <v>942789</v>
      </c>
      <c r="G123" s="245">
        <v>28</v>
      </c>
      <c r="H123" s="244">
        <v>189773</v>
      </c>
      <c r="I123" s="245">
        <v>2</v>
      </c>
      <c r="J123" s="244">
        <v>0</v>
      </c>
      <c r="K123" s="245">
        <v>0</v>
      </c>
      <c r="L123" s="244">
        <v>238104</v>
      </c>
      <c r="M123" s="245">
        <v>6</v>
      </c>
      <c r="N123" s="244">
        <v>0</v>
      </c>
      <c r="O123" s="245">
        <v>0</v>
      </c>
      <c r="P123" s="244">
        <f t="shared" si="18"/>
        <v>3595134</v>
      </c>
      <c r="Q123" s="245">
        <f t="shared" si="18"/>
        <v>79</v>
      </c>
      <c r="R123" s="244">
        <f t="shared" si="18"/>
        <v>942789</v>
      </c>
      <c r="S123" s="245">
        <f t="shared" si="18"/>
        <v>28</v>
      </c>
      <c r="T123" s="246">
        <f t="shared" si="19"/>
        <v>4537923</v>
      </c>
      <c r="U123" s="247">
        <f t="shared" si="19"/>
        <v>107</v>
      </c>
    </row>
    <row r="124" spans="1:21" ht="15" customHeight="1">
      <c r="A124" s="883"/>
      <c r="B124" s="886"/>
      <c r="C124" s="235" t="s">
        <v>351</v>
      </c>
      <c r="D124" s="241">
        <v>11951126</v>
      </c>
      <c r="E124" s="248">
        <v>41</v>
      </c>
      <c r="F124" s="241">
        <v>339273</v>
      </c>
      <c r="G124" s="248">
        <v>13</v>
      </c>
      <c r="H124" s="241">
        <v>1362593</v>
      </c>
      <c r="I124" s="248">
        <v>17</v>
      </c>
      <c r="J124" s="241">
        <v>0</v>
      </c>
      <c r="K124" s="248">
        <v>0</v>
      </c>
      <c r="L124" s="241">
        <v>450282</v>
      </c>
      <c r="M124" s="248">
        <v>9</v>
      </c>
      <c r="N124" s="241">
        <v>80000</v>
      </c>
      <c r="O124" s="248">
        <v>1</v>
      </c>
      <c r="P124" s="241">
        <f t="shared" si="18"/>
        <v>13764001</v>
      </c>
      <c r="Q124" s="248">
        <f t="shared" si="18"/>
        <v>67</v>
      </c>
      <c r="R124" s="241">
        <f t="shared" si="18"/>
        <v>419273</v>
      </c>
      <c r="S124" s="248">
        <f t="shared" si="18"/>
        <v>14</v>
      </c>
      <c r="T124" s="249">
        <f t="shared" si="19"/>
        <v>14183274</v>
      </c>
      <c r="U124" s="250">
        <f t="shared" si="19"/>
        <v>81</v>
      </c>
    </row>
    <row r="125" spans="1:21" ht="15" customHeight="1">
      <c r="A125" s="883"/>
      <c r="B125" s="886"/>
      <c r="C125" s="235" t="s">
        <v>352</v>
      </c>
      <c r="D125" s="241">
        <v>942663</v>
      </c>
      <c r="E125" s="248">
        <v>40</v>
      </c>
      <c r="F125" s="241">
        <v>360626</v>
      </c>
      <c r="G125" s="248">
        <v>32</v>
      </c>
      <c r="H125" s="241">
        <v>2028582</v>
      </c>
      <c r="I125" s="248">
        <v>24</v>
      </c>
      <c r="J125" s="241">
        <v>0</v>
      </c>
      <c r="K125" s="248">
        <v>0</v>
      </c>
      <c r="L125" s="241">
        <v>178653</v>
      </c>
      <c r="M125" s="248">
        <v>5</v>
      </c>
      <c r="N125" s="241">
        <v>0</v>
      </c>
      <c r="O125" s="248">
        <v>0</v>
      </c>
      <c r="P125" s="241">
        <f t="shared" si="18"/>
        <v>3149898</v>
      </c>
      <c r="Q125" s="248">
        <f t="shared" si="18"/>
        <v>69</v>
      </c>
      <c r="R125" s="241">
        <f t="shared" si="18"/>
        <v>360626</v>
      </c>
      <c r="S125" s="248">
        <f t="shared" si="18"/>
        <v>32</v>
      </c>
      <c r="T125" s="249">
        <f t="shared" si="19"/>
        <v>3510524</v>
      </c>
      <c r="U125" s="250">
        <f t="shared" si="19"/>
        <v>101</v>
      </c>
    </row>
    <row r="126" spans="1:21" ht="15" customHeight="1">
      <c r="A126" s="884"/>
      <c r="B126" s="887"/>
      <c r="C126" s="235" t="s">
        <v>353</v>
      </c>
      <c r="D126" s="241"/>
      <c r="E126" s="248"/>
      <c r="F126" s="241"/>
      <c r="G126" s="248"/>
      <c r="H126" s="241"/>
      <c r="I126" s="248"/>
      <c r="J126" s="241"/>
      <c r="K126" s="248"/>
      <c r="L126" s="241"/>
      <c r="M126" s="248"/>
      <c r="N126" s="241"/>
      <c r="O126" s="248"/>
      <c r="P126" s="241">
        <f t="shared" si="18"/>
        <v>0</v>
      </c>
      <c r="Q126" s="248">
        <f t="shared" si="18"/>
        <v>0</v>
      </c>
      <c r="R126" s="241">
        <f t="shared" si="18"/>
        <v>0</v>
      </c>
      <c r="S126" s="248">
        <f t="shared" si="18"/>
        <v>0</v>
      </c>
      <c r="T126" s="249">
        <f t="shared" si="19"/>
        <v>0</v>
      </c>
      <c r="U126" s="250">
        <f t="shared" si="19"/>
        <v>0</v>
      </c>
    </row>
    <row r="127" spans="1:21" ht="15" customHeight="1" thickBot="1">
      <c r="A127" s="866" t="s">
        <v>354</v>
      </c>
      <c r="B127" s="867"/>
      <c r="C127" s="868"/>
      <c r="D127" s="242">
        <f t="shared" ref="D127:U127" si="27">SUM(D123:D126)</f>
        <v>16061046</v>
      </c>
      <c r="E127" s="242">
        <f t="shared" si="27"/>
        <v>152</v>
      </c>
      <c r="F127" s="242">
        <f t="shared" si="27"/>
        <v>1642688</v>
      </c>
      <c r="G127" s="242">
        <f t="shared" si="27"/>
        <v>73</v>
      </c>
      <c r="H127" s="242">
        <f t="shared" si="27"/>
        <v>3580948</v>
      </c>
      <c r="I127" s="242">
        <f t="shared" si="27"/>
        <v>43</v>
      </c>
      <c r="J127" s="242">
        <f t="shared" si="27"/>
        <v>0</v>
      </c>
      <c r="K127" s="242">
        <f t="shared" si="27"/>
        <v>0</v>
      </c>
      <c r="L127" s="242">
        <f t="shared" si="27"/>
        <v>867039</v>
      </c>
      <c r="M127" s="242">
        <f t="shared" si="27"/>
        <v>20</v>
      </c>
      <c r="N127" s="242">
        <f t="shared" si="27"/>
        <v>80000</v>
      </c>
      <c r="O127" s="242">
        <f t="shared" si="27"/>
        <v>1</v>
      </c>
      <c r="P127" s="242">
        <f t="shared" si="27"/>
        <v>20509033</v>
      </c>
      <c r="Q127" s="242">
        <f t="shared" si="27"/>
        <v>215</v>
      </c>
      <c r="R127" s="242">
        <f t="shared" si="27"/>
        <v>1722688</v>
      </c>
      <c r="S127" s="242">
        <f t="shared" si="27"/>
        <v>74</v>
      </c>
      <c r="T127" s="242">
        <f t="shared" si="27"/>
        <v>22231721</v>
      </c>
      <c r="U127" s="243">
        <f t="shared" si="27"/>
        <v>289</v>
      </c>
    </row>
    <row r="128" spans="1:21" ht="15" customHeight="1">
      <c r="A128" s="869">
        <v>25</v>
      </c>
      <c r="B128" s="872" t="s">
        <v>308</v>
      </c>
      <c r="C128" s="217" t="s">
        <v>350</v>
      </c>
      <c r="D128" s="218">
        <v>3942435</v>
      </c>
      <c r="E128" s="219">
        <v>96</v>
      </c>
      <c r="F128" s="218">
        <v>240510</v>
      </c>
      <c r="G128" s="219">
        <v>10</v>
      </c>
      <c r="H128" s="218">
        <v>278241</v>
      </c>
      <c r="I128" s="219">
        <v>4</v>
      </c>
      <c r="J128" s="218">
        <v>0</v>
      </c>
      <c r="K128" s="219">
        <v>0</v>
      </c>
      <c r="L128" s="218">
        <v>304612</v>
      </c>
      <c r="M128" s="219">
        <v>5</v>
      </c>
      <c r="N128" s="218">
        <v>54920</v>
      </c>
      <c r="O128" s="219">
        <v>1</v>
      </c>
      <c r="P128" s="218">
        <f t="shared" si="18"/>
        <v>4525288</v>
      </c>
      <c r="Q128" s="219">
        <f t="shared" si="18"/>
        <v>105</v>
      </c>
      <c r="R128" s="218">
        <f t="shared" si="18"/>
        <v>295430</v>
      </c>
      <c r="S128" s="219">
        <f t="shared" si="18"/>
        <v>11</v>
      </c>
      <c r="T128" s="220">
        <f t="shared" si="19"/>
        <v>4820718</v>
      </c>
      <c r="U128" s="221">
        <f t="shared" si="19"/>
        <v>116</v>
      </c>
    </row>
    <row r="129" spans="1:21" ht="15" customHeight="1">
      <c r="A129" s="870"/>
      <c r="B129" s="873"/>
      <c r="C129" s="222" t="s">
        <v>351</v>
      </c>
      <c r="D129" s="223">
        <v>1762885.82</v>
      </c>
      <c r="E129" s="224">
        <v>52</v>
      </c>
      <c r="F129" s="223">
        <v>491963.45</v>
      </c>
      <c r="G129" s="224">
        <v>22</v>
      </c>
      <c r="H129" s="223">
        <v>1695987.12</v>
      </c>
      <c r="I129" s="224">
        <v>21</v>
      </c>
      <c r="J129" s="223">
        <v>229695.26</v>
      </c>
      <c r="K129" s="224">
        <v>2</v>
      </c>
      <c r="L129" s="223">
        <v>247643</v>
      </c>
      <c r="M129" s="224">
        <v>8</v>
      </c>
      <c r="N129" s="223">
        <v>0</v>
      </c>
      <c r="O129" s="224">
        <v>0</v>
      </c>
      <c r="P129" s="223">
        <f t="shared" si="18"/>
        <v>3706515.9400000004</v>
      </c>
      <c r="Q129" s="224">
        <f t="shared" si="18"/>
        <v>81</v>
      </c>
      <c r="R129" s="223">
        <f t="shared" si="18"/>
        <v>721658.71</v>
      </c>
      <c r="S129" s="224">
        <f t="shared" si="18"/>
        <v>24</v>
      </c>
      <c r="T129" s="225">
        <f t="shared" si="19"/>
        <v>4428174.6500000004</v>
      </c>
      <c r="U129" s="226">
        <f t="shared" si="19"/>
        <v>105</v>
      </c>
    </row>
    <row r="130" spans="1:21" ht="15" customHeight="1">
      <c r="A130" s="870"/>
      <c r="B130" s="873"/>
      <c r="C130" s="222" t="s">
        <v>352</v>
      </c>
      <c r="D130" s="223">
        <v>693363</v>
      </c>
      <c r="E130" s="224">
        <v>16</v>
      </c>
      <c r="F130" s="223">
        <v>742150</v>
      </c>
      <c r="G130" s="224">
        <v>28</v>
      </c>
      <c r="H130" s="223">
        <v>902496</v>
      </c>
      <c r="I130" s="224">
        <v>9</v>
      </c>
      <c r="J130" s="223">
        <v>305741</v>
      </c>
      <c r="K130" s="224">
        <v>3</v>
      </c>
      <c r="L130" s="223">
        <v>293663</v>
      </c>
      <c r="M130" s="224">
        <v>7</v>
      </c>
      <c r="N130" s="223">
        <v>0</v>
      </c>
      <c r="O130" s="224">
        <v>0</v>
      </c>
      <c r="P130" s="223">
        <f t="shared" si="18"/>
        <v>1889522</v>
      </c>
      <c r="Q130" s="224">
        <f t="shared" si="18"/>
        <v>32</v>
      </c>
      <c r="R130" s="223">
        <f t="shared" si="18"/>
        <v>1047891</v>
      </c>
      <c r="S130" s="224">
        <f t="shared" si="18"/>
        <v>31</v>
      </c>
      <c r="T130" s="225">
        <f t="shared" si="19"/>
        <v>2937413</v>
      </c>
      <c r="U130" s="226">
        <f t="shared" si="19"/>
        <v>63</v>
      </c>
    </row>
    <row r="131" spans="1:21" ht="15" customHeight="1">
      <c r="A131" s="871"/>
      <c r="B131" s="874"/>
      <c r="C131" s="222" t="s">
        <v>353</v>
      </c>
      <c r="D131" s="223"/>
      <c r="E131" s="224"/>
      <c r="F131" s="223"/>
      <c r="G131" s="224"/>
      <c r="H131" s="223"/>
      <c r="I131" s="224"/>
      <c r="J131" s="223"/>
      <c r="K131" s="224"/>
      <c r="L131" s="223"/>
      <c r="M131" s="224"/>
      <c r="N131" s="223"/>
      <c r="O131" s="224"/>
      <c r="P131" s="223">
        <f t="shared" si="18"/>
        <v>0</v>
      </c>
      <c r="Q131" s="224">
        <f t="shared" si="18"/>
        <v>0</v>
      </c>
      <c r="R131" s="223">
        <f t="shared" si="18"/>
        <v>0</v>
      </c>
      <c r="S131" s="224">
        <f t="shared" si="18"/>
        <v>0</v>
      </c>
      <c r="T131" s="225">
        <f t="shared" si="19"/>
        <v>0</v>
      </c>
      <c r="U131" s="226">
        <f t="shared" si="19"/>
        <v>0</v>
      </c>
    </row>
    <row r="132" spans="1:21" ht="15" customHeight="1" thickBot="1">
      <c r="A132" s="875" t="s">
        <v>354</v>
      </c>
      <c r="B132" s="876"/>
      <c r="C132" s="877"/>
      <c r="D132" s="228">
        <f t="shared" ref="D132:U132" si="28">SUM(D128:D131)</f>
        <v>6398683.8200000003</v>
      </c>
      <c r="E132" s="228">
        <f t="shared" si="28"/>
        <v>164</v>
      </c>
      <c r="F132" s="228">
        <f t="shared" si="28"/>
        <v>1474623.45</v>
      </c>
      <c r="G132" s="228">
        <f t="shared" si="28"/>
        <v>60</v>
      </c>
      <c r="H132" s="228">
        <f t="shared" si="28"/>
        <v>2876724.12</v>
      </c>
      <c r="I132" s="228">
        <f t="shared" si="28"/>
        <v>34</v>
      </c>
      <c r="J132" s="228">
        <f t="shared" si="28"/>
        <v>535436.26</v>
      </c>
      <c r="K132" s="228">
        <f t="shared" si="28"/>
        <v>5</v>
      </c>
      <c r="L132" s="228">
        <f t="shared" si="28"/>
        <v>845918</v>
      </c>
      <c r="M132" s="228">
        <f t="shared" si="28"/>
        <v>20</v>
      </c>
      <c r="N132" s="228">
        <f t="shared" si="28"/>
        <v>54920</v>
      </c>
      <c r="O132" s="228">
        <f t="shared" si="28"/>
        <v>1</v>
      </c>
      <c r="P132" s="228">
        <f t="shared" si="28"/>
        <v>10121325.940000001</v>
      </c>
      <c r="Q132" s="228">
        <f t="shared" si="28"/>
        <v>218</v>
      </c>
      <c r="R132" s="228">
        <f t="shared" si="28"/>
        <v>2064979.71</v>
      </c>
      <c r="S132" s="228">
        <f t="shared" si="28"/>
        <v>66</v>
      </c>
      <c r="T132" s="228">
        <f t="shared" si="28"/>
        <v>12186305.65</v>
      </c>
      <c r="U132" s="229">
        <f t="shared" si="28"/>
        <v>284</v>
      </c>
    </row>
    <row r="133" spans="1:21" ht="15" customHeight="1">
      <c r="A133" s="882">
        <v>26</v>
      </c>
      <c r="B133" s="885" t="s">
        <v>309</v>
      </c>
      <c r="C133" s="230" t="s">
        <v>350</v>
      </c>
      <c r="D133" s="244">
        <v>4023415.62</v>
      </c>
      <c r="E133" s="245">
        <v>108</v>
      </c>
      <c r="F133" s="244">
        <v>314040.25</v>
      </c>
      <c r="G133" s="245">
        <v>4</v>
      </c>
      <c r="H133" s="244">
        <v>411033.53</v>
      </c>
      <c r="I133" s="245">
        <v>6</v>
      </c>
      <c r="J133" s="244">
        <v>0</v>
      </c>
      <c r="K133" s="245">
        <v>0</v>
      </c>
      <c r="L133" s="244">
        <v>1459766.8</v>
      </c>
      <c r="M133" s="245">
        <v>23</v>
      </c>
      <c r="N133" s="244">
        <v>0</v>
      </c>
      <c r="O133" s="245">
        <v>0</v>
      </c>
      <c r="P133" s="244">
        <f t="shared" si="18"/>
        <v>5894215.9500000002</v>
      </c>
      <c r="Q133" s="245">
        <f t="shared" si="18"/>
        <v>137</v>
      </c>
      <c r="R133" s="244">
        <f t="shared" si="18"/>
        <v>314040.25</v>
      </c>
      <c r="S133" s="245">
        <f t="shared" si="18"/>
        <v>4</v>
      </c>
      <c r="T133" s="246">
        <f t="shared" si="19"/>
        <v>6208256.2000000002</v>
      </c>
      <c r="U133" s="247">
        <f t="shared" si="19"/>
        <v>141</v>
      </c>
    </row>
    <row r="134" spans="1:21" ht="15" customHeight="1">
      <c r="A134" s="883"/>
      <c r="B134" s="886"/>
      <c r="C134" s="235" t="s">
        <v>351</v>
      </c>
      <c r="D134" s="241">
        <v>953319.15</v>
      </c>
      <c r="E134" s="248">
        <v>53</v>
      </c>
      <c r="F134" s="241">
        <v>430178.4</v>
      </c>
      <c r="G134" s="248">
        <v>9</v>
      </c>
      <c r="H134" s="241">
        <v>922674.37</v>
      </c>
      <c r="I134" s="248">
        <v>15</v>
      </c>
      <c r="J134" s="241">
        <v>305066.55</v>
      </c>
      <c r="K134" s="248">
        <v>3</v>
      </c>
      <c r="L134" s="241">
        <v>106093</v>
      </c>
      <c r="M134" s="248">
        <v>2</v>
      </c>
      <c r="N134" s="241">
        <v>198000</v>
      </c>
      <c r="O134" s="248">
        <v>2</v>
      </c>
      <c r="P134" s="241">
        <f t="shared" si="18"/>
        <v>1982086.52</v>
      </c>
      <c r="Q134" s="248">
        <f t="shared" si="18"/>
        <v>70</v>
      </c>
      <c r="R134" s="241">
        <f t="shared" si="18"/>
        <v>933244.95</v>
      </c>
      <c r="S134" s="248">
        <f t="shared" si="18"/>
        <v>14</v>
      </c>
      <c r="T134" s="249">
        <f t="shared" si="19"/>
        <v>2915331.4699999997</v>
      </c>
      <c r="U134" s="250">
        <f t="shared" si="19"/>
        <v>84</v>
      </c>
    </row>
    <row r="135" spans="1:21" ht="15" customHeight="1">
      <c r="A135" s="883"/>
      <c r="B135" s="886"/>
      <c r="C135" s="235" t="s">
        <v>352</v>
      </c>
      <c r="D135" s="241">
        <v>1522417</v>
      </c>
      <c r="E135" s="248">
        <v>52</v>
      </c>
      <c r="F135" s="241">
        <v>118954.74</v>
      </c>
      <c r="G135" s="248">
        <v>3</v>
      </c>
      <c r="H135" s="241">
        <v>879839.39</v>
      </c>
      <c r="I135" s="248">
        <v>10</v>
      </c>
      <c r="J135" s="241">
        <v>87440.6</v>
      </c>
      <c r="K135" s="248">
        <v>1</v>
      </c>
      <c r="L135" s="241">
        <v>285772.74</v>
      </c>
      <c r="M135" s="248">
        <v>3</v>
      </c>
      <c r="N135" s="241">
        <v>0</v>
      </c>
      <c r="O135" s="248">
        <v>0</v>
      </c>
      <c r="P135" s="241">
        <f t="shared" si="18"/>
        <v>2688029.13</v>
      </c>
      <c r="Q135" s="248">
        <f t="shared" si="18"/>
        <v>65</v>
      </c>
      <c r="R135" s="241">
        <f t="shared" si="18"/>
        <v>206395.34000000003</v>
      </c>
      <c r="S135" s="248">
        <f t="shared" si="18"/>
        <v>4</v>
      </c>
      <c r="T135" s="249">
        <f t="shared" si="19"/>
        <v>2894424.4699999997</v>
      </c>
      <c r="U135" s="250">
        <f t="shared" si="19"/>
        <v>69</v>
      </c>
    </row>
    <row r="136" spans="1:21" ht="15" customHeight="1">
      <c r="A136" s="884"/>
      <c r="B136" s="887"/>
      <c r="C136" s="235" t="s">
        <v>353</v>
      </c>
      <c r="D136" s="241">
        <v>192029.75</v>
      </c>
      <c r="E136" s="248">
        <v>6</v>
      </c>
      <c r="F136" s="241">
        <v>0</v>
      </c>
      <c r="G136" s="248">
        <v>0</v>
      </c>
      <c r="H136" s="241">
        <v>218996</v>
      </c>
      <c r="I136" s="248">
        <v>2</v>
      </c>
      <c r="J136" s="241">
        <v>0</v>
      </c>
      <c r="K136" s="248">
        <v>0</v>
      </c>
      <c r="L136" s="241">
        <v>33125.47</v>
      </c>
      <c r="M136" s="248">
        <v>1</v>
      </c>
      <c r="N136" s="241">
        <v>99980</v>
      </c>
      <c r="O136" s="248">
        <v>1</v>
      </c>
      <c r="P136" s="241">
        <f t="shared" si="18"/>
        <v>444151.22</v>
      </c>
      <c r="Q136" s="248">
        <f t="shared" si="18"/>
        <v>9</v>
      </c>
      <c r="R136" s="241">
        <f t="shared" si="18"/>
        <v>99980</v>
      </c>
      <c r="S136" s="248">
        <f t="shared" si="18"/>
        <v>1</v>
      </c>
      <c r="T136" s="249">
        <f t="shared" si="19"/>
        <v>544131.22</v>
      </c>
      <c r="U136" s="250">
        <f t="shared" si="19"/>
        <v>10</v>
      </c>
    </row>
    <row r="137" spans="1:21" ht="15" customHeight="1" thickBot="1">
      <c r="A137" s="866" t="s">
        <v>354</v>
      </c>
      <c r="B137" s="867"/>
      <c r="C137" s="868"/>
      <c r="D137" s="242">
        <f t="shared" ref="D137:U137" si="29">SUM(D133:D136)</f>
        <v>6691181.5200000005</v>
      </c>
      <c r="E137" s="242">
        <f t="shared" si="29"/>
        <v>219</v>
      </c>
      <c r="F137" s="242">
        <f t="shared" si="29"/>
        <v>863173.39</v>
      </c>
      <c r="G137" s="242">
        <f t="shared" si="29"/>
        <v>16</v>
      </c>
      <c r="H137" s="242">
        <f t="shared" si="29"/>
        <v>2432543.29</v>
      </c>
      <c r="I137" s="242">
        <f t="shared" si="29"/>
        <v>33</v>
      </c>
      <c r="J137" s="242">
        <f t="shared" si="29"/>
        <v>392507.15</v>
      </c>
      <c r="K137" s="242">
        <f t="shared" si="29"/>
        <v>4</v>
      </c>
      <c r="L137" s="242">
        <f t="shared" si="29"/>
        <v>1884758.01</v>
      </c>
      <c r="M137" s="242">
        <f t="shared" si="29"/>
        <v>29</v>
      </c>
      <c r="N137" s="242">
        <f t="shared" si="29"/>
        <v>297980</v>
      </c>
      <c r="O137" s="242">
        <f t="shared" si="29"/>
        <v>3</v>
      </c>
      <c r="P137" s="242">
        <f t="shared" si="29"/>
        <v>11008482.820000002</v>
      </c>
      <c r="Q137" s="242">
        <f t="shared" si="29"/>
        <v>281</v>
      </c>
      <c r="R137" s="242">
        <f t="shared" si="29"/>
        <v>1553660.54</v>
      </c>
      <c r="S137" s="242">
        <f t="shared" si="29"/>
        <v>23</v>
      </c>
      <c r="T137" s="242">
        <f t="shared" si="29"/>
        <v>12562143.360000001</v>
      </c>
      <c r="U137" s="243">
        <f t="shared" si="29"/>
        <v>304</v>
      </c>
    </row>
    <row r="138" spans="1:21" ht="15" customHeight="1">
      <c r="A138" s="869">
        <v>27</v>
      </c>
      <c r="B138" s="872" t="s">
        <v>310</v>
      </c>
      <c r="C138" s="217" t="s">
        <v>350</v>
      </c>
      <c r="D138" s="218">
        <v>2743870.5</v>
      </c>
      <c r="E138" s="219">
        <v>68</v>
      </c>
      <c r="F138" s="218">
        <v>162866.93</v>
      </c>
      <c r="G138" s="219">
        <v>2</v>
      </c>
      <c r="H138" s="218">
        <v>448085.61</v>
      </c>
      <c r="I138" s="219">
        <v>7</v>
      </c>
      <c r="J138" s="218">
        <v>0</v>
      </c>
      <c r="K138" s="219">
        <v>0</v>
      </c>
      <c r="L138" s="218">
        <v>571245.43999999994</v>
      </c>
      <c r="M138" s="219">
        <v>8</v>
      </c>
      <c r="N138" s="218">
        <v>0</v>
      </c>
      <c r="O138" s="219">
        <v>0</v>
      </c>
      <c r="P138" s="218">
        <f t="shared" si="18"/>
        <v>3763201.55</v>
      </c>
      <c r="Q138" s="219">
        <f t="shared" si="18"/>
        <v>83</v>
      </c>
      <c r="R138" s="218">
        <f t="shared" si="18"/>
        <v>162866.93</v>
      </c>
      <c r="S138" s="219">
        <f t="shared" si="18"/>
        <v>2</v>
      </c>
      <c r="T138" s="220">
        <f t="shared" si="19"/>
        <v>3926068.48</v>
      </c>
      <c r="U138" s="221">
        <f t="shared" si="19"/>
        <v>85</v>
      </c>
    </row>
    <row r="139" spans="1:21" ht="15" customHeight="1">
      <c r="A139" s="870"/>
      <c r="B139" s="873"/>
      <c r="C139" s="222" t="s">
        <v>351</v>
      </c>
      <c r="D139" s="223">
        <v>1514660.83</v>
      </c>
      <c r="E139" s="224">
        <v>53</v>
      </c>
      <c r="F139" s="223">
        <v>418448.7</v>
      </c>
      <c r="G139" s="224">
        <v>12</v>
      </c>
      <c r="H139" s="223">
        <v>562802.34</v>
      </c>
      <c r="I139" s="224">
        <v>8</v>
      </c>
      <c r="J139" s="223">
        <v>0</v>
      </c>
      <c r="K139" s="224">
        <v>0</v>
      </c>
      <c r="L139" s="223">
        <v>195480</v>
      </c>
      <c r="M139" s="224">
        <v>4</v>
      </c>
      <c r="N139" s="223">
        <v>118915</v>
      </c>
      <c r="O139" s="224">
        <v>1</v>
      </c>
      <c r="P139" s="223">
        <f t="shared" si="18"/>
        <v>2272943.17</v>
      </c>
      <c r="Q139" s="224">
        <f t="shared" si="18"/>
        <v>65</v>
      </c>
      <c r="R139" s="223">
        <f t="shared" si="18"/>
        <v>537363.69999999995</v>
      </c>
      <c r="S139" s="224">
        <f t="shared" si="18"/>
        <v>13</v>
      </c>
      <c r="T139" s="225">
        <f t="shared" si="19"/>
        <v>2810306.87</v>
      </c>
      <c r="U139" s="226">
        <f t="shared" si="19"/>
        <v>78</v>
      </c>
    </row>
    <row r="140" spans="1:21" ht="15" customHeight="1">
      <c r="A140" s="870"/>
      <c r="B140" s="873"/>
      <c r="C140" s="222" t="s">
        <v>352</v>
      </c>
      <c r="D140" s="223">
        <v>944751.07</v>
      </c>
      <c r="E140" s="224">
        <v>23</v>
      </c>
      <c r="F140" s="223">
        <v>147039.95000000001</v>
      </c>
      <c r="G140" s="224">
        <v>4</v>
      </c>
      <c r="H140" s="223">
        <v>1145232.94</v>
      </c>
      <c r="I140" s="224">
        <v>14</v>
      </c>
      <c r="J140" s="223">
        <v>0</v>
      </c>
      <c r="K140" s="224">
        <v>0</v>
      </c>
      <c r="L140" s="223">
        <v>333174</v>
      </c>
      <c r="M140" s="224">
        <v>6</v>
      </c>
      <c r="N140" s="223">
        <v>0</v>
      </c>
      <c r="O140" s="224">
        <v>0</v>
      </c>
      <c r="P140" s="223">
        <f t="shared" si="18"/>
        <v>2423158.0099999998</v>
      </c>
      <c r="Q140" s="224">
        <f t="shared" si="18"/>
        <v>43</v>
      </c>
      <c r="R140" s="223">
        <f t="shared" si="18"/>
        <v>147039.95000000001</v>
      </c>
      <c r="S140" s="224">
        <f t="shared" si="18"/>
        <v>4</v>
      </c>
      <c r="T140" s="225">
        <f t="shared" si="19"/>
        <v>2570197.96</v>
      </c>
      <c r="U140" s="226">
        <f t="shared" si="19"/>
        <v>47</v>
      </c>
    </row>
    <row r="141" spans="1:21" ht="15" customHeight="1">
      <c r="A141" s="871"/>
      <c r="B141" s="874"/>
      <c r="C141" s="222" t="s">
        <v>353</v>
      </c>
      <c r="D141" s="223"/>
      <c r="E141" s="224"/>
      <c r="F141" s="223"/>
      <c r="G141" s="224"/>
      <c r="H141" s="223"/>
      <c r="I141" s="224"/>
      <c r="J141" s="223"/>
      <c r="K141" s="224"/>
      <c r="L141" s="223"/>
      <c r="M141" s="224"/>
      <c r="N141" s="223"/>
      <c r="O141" s="224"/>
      <c r="P141" s="223">
        <f t="shared" si="18"/>
        <v>0</v>
      </c>
      <c r="Q141" s="224">
        <f t="shared" si="18"/>
        <v>0</v>
      </c>
      <c r="R141" s="223">
        <f t="shared" si="18"/>
        <v>0</v>
      </c>
      <c r="S141" s="224">
        <f t="shared" si="18"/>
        <v>0</v>
      </c>
      <c r="T141" s="225">
        <f t="shared" si="19"/>
        <v>0</v>
      </c>
      <c r="U141" s="226">
        <f t="shared" si="19"/>
        <v>0</v>
      </c>
    </row>
    <row r="142" spans="1:21" ht="15" customHeight="1" thickBot="1">
      <c r="A142" s="875" t="s">
        <v>354</v>
      </c>
      <c r="B142" s="876"/>
      <c r="C142" s="877"/>
      <c r="D142" s="228">
        <f t="shared" ref="D142:U142" si="30">SUM(D138:D141)</f>
        <v>5203282.4000000004</v>
      </c>
      <c r="E142" s="228">
        <f t="shared" si="30"/>
        <v>144</v>
      </c>
      <c r="F142" s="228">
        <f t="shared" si="30"/>
        <v>728355.58000000007</v>
      </c>
      <c r="G142" s="228">
        <f t="shared" si="30"/>
        <v>18</v>
      </c>
      <c r="H142" s="228">
        <f t="shared" si="30"/>
        <v>2156120.8899999997</v>
      </c>
      <c r="I142" s="228">
        <f t="shared" si="30"/>
        <v>29</v>
      </c>
      <c r="J142" s="228">
        <f t="shared" si="30"/>
        <v>0</v>
      </c>
      <c r="K142" s="228">
        <f t="shared" si="30"/>
        <v>0</v>
      </c>
      <c r="L142" s="228">
        <f t="shared" si="30"/>
        <v>1099899.44</v>
      </c>
      <c r="M142" s="228">
        <f t="shared" si="30"/>
        <v>18</v>
      </c>
      <c r="N142" s="228">
        <f t="shared" si="30"/>
        <v>118915</v>
      </c>
      <c r="O142" s="228">
        <f t="shared" si="30"/>
        <v>1</v>
      </c>
      <c r="P142" s="228">
        <f t="shared" si="30"/>
        <v>8459302.7300000004</v>
      </c>
      <c r="Q142" s="228">
        <f t="shared" si="30"/>
        <v>191</v>
      </c>
      <c r="R142" s="228">
        <f t="shared" si="30"/>
        <v>847270.57999999984</v>
      </c>
      <c r="S142" s="228">
        <f t="shared" si="30"/>
        <v>19</v>
      </c>
      <c r="T142" s="228">
        <f t="shared" si="30"/>
        <v>9306573.3099999987</v>
      </c>
      <c r="U142" s="229">
        <f t="shared" si="30"/>
        <v>210</v>
      </c>
    </row>
    <row r="143" spans="1:21" ht="15" customHeight="1">
      <c r="A143" s="882">
        <v>28</v>
      </c>
      <c r="B143" s="885" t="s">
        <v>311</v>
      </c>
      <c r="C143" s="230" t="s">
        <v>350</v>
      </c>
      <c r="D143" s="244">
        <v>3046598</v>
      </c>
      <c r="E143" s="245">
        <v>106</v>
      </c>
      <c r="F143" s="244">
        <v>94355</v>
      </c>
      <c r="G143" s="245">
        <v>3</v>
      </c>
      <c r="H143" s="244">
        <v>234435</v>
      </c>
      <c r="I143" s="245">
        <v>4</v>
      </c>
      <c r="J143" s="244">
        <v>0</v>
      </c>
      <c r="K143" s="245">
        <v>0</v>
      </c>
      <c r="L143" s="244">
        <v>49960</v>
      </c>
      <c r="M143" s="245">
        <v>1</v>
      </c>
      <c r="N143" s="244">
        <v>0</v>
      </c>
      <c r="O143" s="245">
        <v>0</v>
      </c>
      <c r="P143" s="244">
        <f t="shared" si="18"/>
        <v>3330993</v>
      </c>
      <c r="Q143" s="245">
        <f t="shared" si="18"/>
        <v>111</v>
      </c>
      <c r="R143" s="244">
        <f t="shared" si="18"/>
        <v>94355</v>
      </c>
      <c r="S143" s="245">
        <f t="shared" si="18"/>
        <v>3</v>
      </c>
      <c r="T143" s="246">
        <f t="shared" si="19"/>
        <v>3425348</v>
      </c>
      <c r="U143" s="247">
        <f t="shared" si="19"/>
        <v>114</v>
      </c>
    </row>
    <row r="144" spans="1:21" ht="15" customHeight="1">
      <c r="A144" s="883"/>
      <c r="B144" s="886"/>
      <c r="C144" s="235" t="s">
        <v>351</v>
      </c>
      <c r="D144" s="241">
        <v>1048551.76</v>
      </c>
      <c r="E144" s="248">
        <v>53</v>
      </c>
      <c r="F144" s="241">
        <v>181739</v>
      </c>
      <c r="G144" s="248">
        <v>13</v>
      </c>
      <c r="H144" s="241">
        <v>634876</v>
      </c>
      <c r="I144" s="248">
        <v>10</v>
      </c>
      <c r="J144" s="241">
        <v>0</v>
      </c>
      <c r="K144" s="248">
        <v>0</v>
      </c>
      <c r="L144" s="241">
        <v>121986</v>
      </c>
      <c r="M144" s="248">
        <v>3</v>
      </c>
      <c r="N144" s="241">
        <v>0</v>
      </c>
      <c r="O144" s="248">
        <v>0</v>
      </c>
      <c r="P144" s="241">
        <f t="shared" si="18"/>
        <v>1805413.76</v>
      </c>
      <c r="Q144" s="248">
        <f t="shared" si="18"/>
        <v>66</v>
      </c>
      <c r="R144" s="241">
        <f t="shared" si="18"/>
        <v>181739</v>
      </c>
      <c r="S144" s="248">
        <f t="shared" si="18"/>
        <v>13</v>
      </c>
      <c r="T144" s="249">
        <f t="shared" si="19"/>
        <v>1987152.76</v>
      </c>
      <c r="U144" s="250">
        <f t="shared" si="19"/>
        <v>79</v>
      </c>
    </row>
    <row r="145" spans="1:21" ht="15" customHeight="1">
      <c r="A145" s="883"/>
      <c r="B145" s="886"/>
      <c r="C145" s="235" t="s">
        <v>352</v>
      </c>
      <c r="D145" s="241">
        <v>1339229</v>
      </c>
      <c r="E145" s="248">
        <v>63</v>
      </c>
      <c r="F145" s="241">
        <v>177154</v>
      </c>
      <c r="G145" s="248">
        <v>9</v>
      </c>
      <c r="H145" s="241">
        <v>1023090</v>
      </c>
      <c r="I145" s="248">
        <v>14</v>
      </c>
      <c r="J145" s="241">
        <v>60960</v>
      </c>
      <c r="K145" s="248">
        <v>1</v>
      </c>
      <c r="L145" s="241">
        <v>59800</v>
      </c>
      <c r="M145" s="248">
        <v>1</v>
      </c>
      <c r="N145" s="241">
        <v>0</v>
      </c>
      <c r="O145" s="248">
        <v>0</v>
      </c>
      <c r="P145" s="241">
        <f t="shared" si="18"/>
        <v>2422119</v>
      </c>
      <c r="Q145" s="248">
        <f t="shared" si="18"/>
        <v>78</v>
      </c>
      <c r="R145" s="241">
        <f t="shared" si="18"/>
        <v>238114</v>
      </c>
      <c r="S145" s="248">
        <f t="shared" si="18"/>
        <v>10</v>
      </c>
      <c r="T145" s="249">
        <f t="shared" si="19"/>
        <v>2660233</v>
      </c>
      <c r="U145" s="250">
        <f t="shared" si="19"/>
        <v>88</v>
      </c>
    </row>
    <row r="146" spans="1:21" ht="15" customHeight="1">
      <c r="A146" s="884"/>
      <c r="B146" s="887"/>
      <c r="C146" s="235" t="s">
        <v>353</v>
      </c>
      <c r="D146" s="241"/>
      <c r="E146" s="248"/>
      <c r="F146" s="241"/>
      <c r="G146" s="248"/>
      <c r="H146" s="241"/>
      <c r="I146" s="248"/>
      <c r="J146" s="241"/>
      <c r="K146" s="248"/>
      <c r="L146" s="241"/>
      <c r="M146" s="248"/>
      <c r="N146" s="241"/>
      <c r="O146" s="248"/>
      <c r="P146" s="241">
        <f t="shared" si="18"/>
        <v>0</v>
      </c>
      <c r="Q146" s="248">
        <f t="shared" si="18"/>
        <v>0</v>
      </c>
      <c r="R146" s="241">
        <f t="shared" si="18"/>
        <v>0</v>
      </c>
      <c r="S146" s="248">
        <f t="shared" si="18"/>
        <v>0</v>
      </c>
      <c r="T146" s="249">
        <f t="shared" si="19"/>
        <v>0</v>
      </c>
      <c r="U146" s="250">
        <f t="shared" si="19"/>
        <v>0</v>
      </c>
    </row>
    <row r="147" spans="1:21" ht="15" customHeight="1" thickBot="1">
      <c r="A147" s="866" t="s">
        <v>354</v>
      </c>
      <c r="B147" s="867"/>
      <c r="C147" s="868"/>
      <c r="D147" s="242">
        <f t="shared" ref="D147:U147" si="31">SUM(D143:D146)</f>
        <v>5434378.7599999998</v>
      </c>
      <c r="E147" s="242">
        <f t="shared" si="31"/>
        <v>222</v>
      </c>
      <c r="F147" s="242">
        <f t="shared" si="31"/>
        <v>453248</v>
      </c>
      <c r="G147" s="242">
        <f t="shared" si="31"/>
        <v>25</v>
      </c>
      <c r="H147" s="242">
        <f t="shared" si="31"/>
        <v>1892401</v>
      </c>
      <c r="I147" s="242">
        <f t="shared" si="31"/>
        <v>28</v>
      </c>
      <c r="J147" s="242">
        <f t="shared" si="31"/>
        <v>60960</v>
      </c>
      <c r="K147" s="242">
        <f t="shared" si="31"/>
        <v>1</v>
      </c>
      <c r="L147" s="242">
        <f t="shared" si="31"/>
        <v>231746</v>
      </c>
      <c r="M147" s="242">
        <f t="shared" si="31"/>
        <v>5</v>
      </c>
      <c r="N147" s="242">
        <f t="shared" si="31"/>
        <v>0</v>
      </c>
      <c r="O147" s="242">
        <f t="shared" si="31"/>
        <v>0</v>
      </c>
      <c r="P147" s="242">
        <f t="shared" si="31"/>
        <v>7558525.7599999998</v>
      </c>
      <c r="Q147" s="242">
        <f t="shared" si="31"/>
        <v>255</v>
      </c>
      <c r="R147" s="242">
        <f t="shared" si="31"/>
        <v>514208</v>
      </c>
      <c r="S147" s="242">
        <f t="shared" si="31"/>
        <v>26</v>
      </c>
      <c r="T147" s="242">
        <f t="shared" si="31"/>
        <v>8072733.7599999998</v>
      </c>
      <c r="U147" s="243">
        <f t="shared" si="31"/>
        <v>281</v>
      </c>
    </row>
    <row r="148" spans="1:21" ht="15" customHeight="1">
      <c r="A148" s="869">
        <v>29</v>
      </c>
      <c r="B148" s="872" t="s">
        <v>312</v>
      </c>
      <c r="C148" s="217" t="s">
        <v>350</v>
      </c>
      <c r="D148" s="218">
        <v>6658475</v>
      </c>
      <c r="E148" s="219">
        <v>198</v>
      </c>
      <c r="F148" s="218">
        <v>162110</v>
      </c>
      <c r="G148" s="219">
        <v>7</v>
      </c>
      <c r="H148" s="218">
        <v>274170</v>
      </c>
      <c r="I148" s="219">
        <v>6</v>
      </c>
      <c r="J148" s="218">
        <v>0</v>
      </c>
      <c r="K148" s="219">
        <v>0</v>
      </c>
      <c r="L148" s="218">
        <v>143582</v>
      </c>
      <c r="M148" s="219">
        <v>2</v>
      </c>
      <c r="N148" s="218">
        <v>0</v>
      </c>
      <c r="O148" s="219">
        <v>0</v>
      </c>
      <c r="P148" s="218">
        <f t="shared" si="18"/>
        <v>7076227</v>
      </c>
      <c r="Q148" s="219">
        <f t="shared" si="18"/>
        <v>206</v>
      </c>
      <c r="R148" s="218">
        <f t="shared" si="18"/>
        <v>162110</v>
      </c>
      <c r="S148" s="219">
        <f t="shared" si="18"/>
        <v>7</v>
      </c>
      <c r="T148" s="220">
        <f t="shared" si="19"/>
        <v>7238337</v>
      </c>
      <c r="U148" s="221">
        <f t="shared" si="19"/>
        <v>213</v>
      </c>
    </row>
    <row r="149" spans="1:21" ht="15" customHeight="1">
      <c r="A149" s="870"/>
      <c r="B149" s="873"/>
      <c r="C149" s="222" t="s">
        <v>351</v>
      </c>
      <c r="D149" s="223">
        <v>3413462</v>
      </c>
      <c r="E149" s="224">
        <v>165</v>
      </c>
      <c r="F149" s="223">
        <v>215271</v>
      </c>
      <c r="G149" s="224">
        <v>6</v>
      </c>
      <c r="H149" s="223">
        <v>1199410</v>
      </c>
      <c r="I149" s="224">
        <v>17</v>
      </c>
      <c r="J149" s="223">
        <v>0</v>
      </c>
      <c r="K149" s="224">
        <v>0</v>
      </c>
      <c r="L149" s="223">
        <v>328229</v>
      </c>
      <c r="M149" s="224">
        <v>8</v>
      </c>
      <c r="N149" s="223">
        <v>162596</v>
      </c>
      <c r="O149" s="224">
        <v>2</v>
      </c>
      <c r="P149" s="223">
        <f t="shared" si="18"/>
        <v>4941101</v>
      </c>
      <c r="Q149" s="224">
        <f t="shared" si="18"/>
        <v>190</v>
      </c>
      <c r="R149" s="223">
        <f t="shared" si="18"/>
        <v>377867</v>
      </c>
      <c r="S149" s="224">
        <f t="shared" si="18"/>
        <v>8</v>
      </c>
      <c r="T149" s="225">
        <f t="shared" si="19"/>
        <v>5318968</v>
      </c>
      <c r="U149" s="226">
        <f t="shared" si="19"/>
        <v>198</v>
      </c>
    </row>
    <row r="150" spans="1:21" ht="15" customHeight="1">
      <c r="A150" s="870"/>
      <c r="B150" s="873"/>
      <c r="C150" s="222" t="s">
        <v>352</v>
      </c>
      <c r="D150" s="223">
        <v>3049547</v>
      </c>
      <c r="E150" s="224">
        <v>191</v>
      </c>
      <c r="F150" s="223">
        <v>481221</v>
      </c>
      <c r="G150" s="224">
        <v>10</v>
      </c>
      <c r="H150" s="223">
        <v>1650229</v>
      </c>
      <c r="I150" s="224">
        <v>32</v>
      </c>
      <c r="J150" s="223">
        <v>0</v>
      </c>
      <c r="K150" s="224">
        <v>0</v>
      </c>
      <c r="L150" s="223">
        <v>173971</v>
      </c>
      <c r="M150" s="224">
        <v>8</v>
      </c>
      <c r="N150" s="223">
        <v>0</v>
      </c>
      <c r="O150" s="224">
        <v>0</v>
      </c>
      <c r="P150" s="223">
        <f t="shared" si="18"/>
        <v>4873747</v>
      </c>
      <c r="Q150" s="224">
        <f t="shared" si="18"/>
        <v>231</v>
      </c>
      <c r="R150" s="223">
        <f t="shared" si="18"/>
        <v>481221</v>
      </c>
      <c r="S150" s="224">
        <f t="shared" si="18"/>
        <v>10</v>
      </c>
      <c r="T150" s="225">
        <f t="shared" si="19"/>
        <v>5354968</v>
      </c>
      <c r="U150" s="226">
        <f t="shared" si="19"/>
        <v>241</v>
      </c>
    </row>
    <row r="151" spans="1:21" ht="15" customHeight="1">
      <c r="A151" s="871"/>
      <c r="B151" s="874"/>
      <c r="C151" s="222" t="s">
        <v>353</v>
      </c>
      <c r="D151" s="223"/>
      <c r="E151" s="224"/>
      <c r="F151" s="223"/>
      <c r="G151" s="224"/>
      <c r="H151" s="223"/>
      <c r="I151" s="224"/>
      <c r="J151" s="223"/>
      <c r="K151" s="224"/>
      <c r="L151" s="223"/>
      <c r="M151" s="224"/>
      <c r="N151" s="223"/>
      <c r="O151" s="224"/>
      <c r="P151" s="223">
        <f t="shared" si="18"/>
        <v>0</v>
      </c>
      <c r="Q151" s="224">
        <f t="shared" si="18"/>
        <v>0</v>
      </c>
      <c r="R151" s="223">
        <f t="shared" si="18"/>
        <v>0</v>
      </c>
      <c r="S151" s="224">
        <f t="shared" si="18"/>
        <v>0</v>
      </c>
      <c r="T151" s="225">
        <f t="shared" si="19"/>
        <v>0</v>
      </c>
      <c r="U151" s="226">
        <f t="shared" si="19"/>
        <v>0</v>
      </c>
    </row>
    <row r="152" spans="1:21" ht="15" customHeight="1" thickBot="1">
      <c r="A152" s="875" t="s">
        <v>354</v>
      </c>
      <c r="B152" s="876"/>
      <c r="C152" s="877"/>
      <c r="D152" s="228">
        <f t="shared" ref="D152:U152" si="32">SUM(D148:D151)</f>
        <v>13121484</v>
      </c>
      <c r="E152" s="228">
        <f t="shared" si="32"/>
        <v>554</v>
      </c>
      <c r="F152" s="228">
        <f t="shared" si="32"/>
        <v>858602</v>
      </c>
      <c r="G152" s="228">
        <f t="shared" si="32"/>
        <v>23</v>
      </c>
      <c r="H152" s="228">
        <f t="shared" si="32"/>
        <v>3123809</v>
      </c>
      <c r="I152" s="228">
        <f t="shared" si="32"/>
        <v>55</v>
      </c>
      <c r="J152" s="228">
        <f t="shared" si="32"/>
        <v>0</v>
      </c>
      <c r="K152" s="228">
        <f t="shared" si="32"/>
        <v>0</v>
      </c>
      <c r="L152" s="228">
        <f t="shared" si="32"/>
        <v>645782</v>
      </c>
      <c r="M152" s="228">
        <f t="shared" si="32"/>
        <v>18</v>
      </c>
      <c r="N152" s="228">
        <f t="shared" si="32"/>
        <v>162596</v>
      </c>
      <c r="O152" s="228">
        <f t="shared" si="32"/>
        <v>2</v>
      </c>
      <c r="P152" s="228">
        <f t="shared" si="32"/>
        <v>16891075</v>
      </c>
      <c r="Q152" s="228">
        <f t="shared" si="32"/>
        <v>627</v>
      </c>
      <c r="R152" s="228">
        <f t="shared" si="32"/>
        <v>1021198</v>
      </c>
      <c r="S152" s="228">
        <f t="shared" si="32"/>
        <v>25</v>
      </c>
      <c r="T152" s="228">
        <f t="shared" si="32"/>
        <v>17912273</v>
      </c>
      <c r="U152" s="229">
        <f t="shared" si="32"/>
        <v>652</v>
      </c>
    </row>
    <row r="153" spans="1:21" ht="15" customHeight="1">
      <c r="A153" s="882">
        <v>30</v>
      </c>
      <c r="B153" s="885" t="s">
        <v>313</v>
      </c>
      <c r="C153" s="230" t="s">
        <v>350</v>
      </c>
      <c r="D153" s="244">
        <v>2321341.2200000002</v>
      </c>
      <c r="E153" s="245">
        <v>90</v>
      </c>
      <c r="F153" s="244">
        <v>382467.82</v>
      </c>
      <c r="G153" s="245">
        <v>9</v>
      </c>
      <c r="H153" s="244">
        <v>328637.34999999998</v>
      </c>
      <c r="I153" s="245">
        <v>4</v>
      </c>
      <c r="J153" s="244">
        <v>0</v>
      </c>
      <c r="K153" s="245">
        <v>0</v>
      </c>
      <c r="L153" s="244">
        <v>292234</v>
      </c>
      <c r="M153" s="245">
        <v>5</v>
      </c>
      <c r="N153" s="244">
        <v>196000</v>
      </c>
      <c r="O153" s="245">
        <v>2</v>
      </c>
      <c r="P153" s="244">
        <f t="shared" si="18"/>
        <v>2942212.5700000003</v>
      </c>
      <c r="Q153" s="245">
        <f t="shared" si="18"/>
        <v>99</v>
      </c>
      <c r="R153" s="244">
        <f t="shared" si="18"/>
        <v>578467.82000000007</v>
      </c>
      <c r="S153" s="245">
        <f t="shared" si="18"/>
        <v>11</v>
      </c>
      <c r="T153" s="246">
        <f t="shared" si="19"/>
        <v>3520680.3900000006</v>
      </c>
      <c r="U153" s="247">
        <f t="shared" si="19"/>
        <v>110</v>
      </c>
    </row>
    <row r="154" spans="1:21" ht="15" customHeight="1">
      <c r="A154" s="883"/>
      <c r="B154" s="886"/>
      <c r="C154" s="235" t="s">
        <v>351</v>
      </c>
      <c r="D154" s="241">
        <v>415437.69</v>
      </c>
      <c r="E154" s="248">
        <v>33</v>
      </c>
      <c r="F154" s="241">
        <v>246362.3</v>
      </c>
      <c r="G154" s="248">
        <v>3</v>
      </c>
      <c r="H154" s="241">
        <v>621495.32999999996</v>
      </c>
      <c r="I154" s="248">
        <v>8</v>
      </c>
      <c r="J154" s="241">
        <v>0</v>
      </c>
      <c r="K154" s="248">
        <v>0</v>
      </c>
      <c r="L154" s="241">
        <v>0</v>
      </c>
      <c r="M154" s="248">
        <v>0</v>
      </c>
      <c r="N154" s="241">
        <v>0</v>
      </c>
      <c r="O154" s="248">
        <v>0</v>
      </c>
      <c r="P154" s="241">
        <f t="shared" si="18"/>
        <v>1036933.02</v>
      </c>
      <c r="Q154" s="248">
        <f t="shared" si="18"/>
        <v>41</v>
      </c>
      <c r="R154" s="241">
        <f t="shared" si="18"/>
        <v>246362.3</v>
      </c>
      <c r="S154" s="248">
        <f t="shared" si="18"/>
        <v>3</v>
      </c>
      <c r="T154" s="249">
        <f t="shared" si="19"/>
        <v>1283295.32</v>
      </c>
      <c r="U154" s="250">
        <f t="shared" si="19"/>
        <v>44</v>
      </c>
    </row>
    <row r="155" spans="1:21" ht="15" customHeight="1">
      <c r="A155" s="883"/>
      <c r="B155" s="886"/>
      <c r="C155" s="235" t="s">
        <v>352</v>
      </c>
      <c r="D155" s="241">
        <v>280432.34000000003</v>
      </c>
      <c r="E155" s="248">
        <v>24</v>
      </c>
      <c r="F155" s="241">
        <v>381217.12</v>
      </c>
      <c r="G155" s="248">
        <v>18</v>
      </c>
      <c r="H155" s="241">
        <v>1354624.99</v>
      </c>
      <c r="I155" s="248">
        <v>15</v>
      </c>
      <c r="J155" s="241">
        <v>112360.08</v>
      </c>
      <c r="K155" s="248">
        <v>1</v>
      </c>
      <c r="L155" s="241">
        <v>59200</v>
      </c>
      <c r="M155" s="248">
        <v>1</v>
      </c>
      <c r="N155" s="241">
        <v>0</v>
      </c>
      <c r="O155" s="248">
        <v>0</v>
      </c>
      <c r="P155" s="241">
        <f t="shared" si="18"/>
        <v>1694257.33</v>
      </c>
      <c r="Q155" s="248">
        <f t="shared" si="18"/>
        <v>40</v>
      </c>
      <c r="R155" s="241">
        <f t="shared" si="18"/>
        <v>493577.2</v>
      </c>
      <c r="S155" s="248">
        <f t="shared" si="18"/>
        <v>19</v>
      </c>
      <c r="T155" s="249">
        <f t="shared" si="19"/>
        <v>2187834.5300000003</v>
      </c>
      <c r="U155" s="250">
        <f t="shared" si="19"/>
        <v>59</v>
      </c>
    </row>
    <row r="156" spans="1:21" ht="15" customHeight="1">
      <c r="A156" s="884"/>
      <c r="B156" s="887"/>
      <c r="C156" s="235" t="s">
        <v>353</v>
      </c>
      <c r="D156" s="241"/>
      <c r="E156" s="248"/>
      <c r="F156" s="241"/>
      <c r="G156" s="248"/>
      <c r="H156" s="241"/>
      <c r="I156" s="248"/>
      <c r="J156" s="241"/>
      <c r="K156" s="248"/>
      <c r="L156" s="241"/>
      <c r="M156" s="248"/>
      <c r="N156" s="241"/>
      <c r="O156" s="248"/>
      <c r="P156" s="241">
        <f t="shared" si="18"/>
        <v>0</v>
      </c>
      <c r="Q156" s="248">
        <f t="shared" si="18"/>
        <v>0</v>
      </c>
      <c r="R156" s="241">
        <f t="shared" si="18"/>
        <v>0</v>
      </c>
      <c r="S156" s="248">
        <f t="shared" si="18"/>
        <v>0</v>
      </c>
      <c r="T156" s="249">
        <f t="shared" si="19"/>
        <v>0</v>
      </c>
      <c r="U156" s="250">
        <f t="shared" si="19"/>
        <v>0</v>
      </c>
    </row>
    <row r="157" spans="1:21" ht="15" customHeight="1" thickBot="1">
      <c r="A157" s="866" t="s">
        <v>354</v>
      </c>
      <c r="B157" s="867"/>
      <c r="C157" s="868"/>
      <c r="D157" s="242">
        <f t="shared" ref="D157:U157" si="33">SUM(D153:D156)</f>
        <v>3017211.25</v>
      </c>
      <c r="E157" s="242">
        <f t="shared" si="33"/>
        <v>147</v>
      </c>
      <c r="F157" s="242">
        <f t="shared" si="33"/>
        <v>1010047.24</v>
      </c>
      <c r="G157" s="242">
        <f t="shared" si="33"/>
        <v>30</v>
      </c>
      <c r="H157" s="242">
        <f t="shared" si="33"/>
        <v>2304757.67</v>
      </c>
      <c r="I157" s="242">
        <f t="shared" si="33"/>
        <v>27</v>
      </c>
      <c r="J157" s="242">
        <f t="shared" si="33"/>
        <v>112360.08</v>
      </c>
      <c r="K157" s="242">
        <f t="shared" si="33"/>
        <v>1</v>
      </c>
      <c r="L157" s="242">
        <f t="shared" si="33"/>
        <v>351434</v>
      </c>
      <c r="M157" s="242">
        <f t="shared" si="33"/>
        <v>6</v>
      </c>
      <c r="N157" s="242">
        <f t="shared" si="33"/>
        <v>196000</v>
      </c>
      <c r="O157" s="242">
        <f t="shared" si="33"/>
        <v>2</v>
      </c>
      <c r="P157" s="242">
        <f t="shared" si="33"/>
        <v>5673402.9199999999</v>
      </c>
      <c r="Q157" s="242">
        <f t="shared" si="33"/>
        <v>180</v>
      </c>
      <c r="R157" s="242">
        <f t="shared" si="33"/>
        <v>1318407.32</v>
      </c>
      <c r="S157" s="242">
        <f t="shared" si="33"/>
        <v>33</v>
      </c>
      <c r="T157" s="242">
        <f t="shared" si="33"/>
        <v>6991810.2400000012</v>
      </c>
      <c r="U157" s="243">
        <f t="shared" si="33"/>
        <v>213</v>
      </c>
    </row>
    <row r="158" spans="1:21" ht="15" customHeight="1">
      <c r="A158" s="869">
        <v>31</v>
      </c>
      <c r="B158" s="872" t="s">
        <v>314</v>
      </c>
      <c r="C158" s="217" t="s">
        <v>350</v>
      </c>
      <c r="D158" s="218">
        <v>2608110.77</v>
      </c>
      <c r="E158" s="219">
        <v>88</v>
      </c>
      <c r="F158" s="218">
        <v>331696.09999999998</v>
      </c>
      <c r="G158" s="219">
        <v>15</v>
      </c>
      <c r="H158" s="218">
        <v>963829.49</v>
      </c>
      <c r="I158" s="219">
        <v>10</v>
      </c>
      <c r="J158" s="218">
        <v>0</v>
      </c>
      <c r="K158" s="219">
        <v>0</v>
      </c>
      <c r="L158" s="218">
        <v>108076</v>
      </c>
      <c r="M158" s="219">
        <v>2</v>
      </c>
      <c r="N158" s="218">
        <v>72000</v>
      </c>
      <c r="O158" s="219">
        <v>1</v>
      </c>
      <c r="P158" s="218">
        <f t="shared" si="18"/>
        <v>3680016.26</v>
      </c>
      <c r="Q158" s="219">
        <f t="shared" si="18"/>
        <v>100</v>
      </c>
      <c r="R158" s="218">
        <f t="shared" si="18"/>
        <v>403696.1</v>
      </c>
      <c r="S158" s="219">
        <f t="shared" si="18"/>
        <v>16</v>
      </c>
      <c r="T158" s="220">
        <f t="shared" si="19"/>
        <v>4083712.36</v>
      </c>
      <c r="U158" s="221">
        <f t="shared" si="19"/>
        <v>116</v>
      </c>
    </row>
    <row r="159" spans="1:21" ht="15" customHeight="1">
      <c r="A159" s="870"/>
      <c r="B159" s="873"/>
      <c r="C159" s="222" t="s">
        <v>351</v>
      </c>
      <c r="D159" s="223">
        <v>1464300.9</v>
      </c>
      <c r="E159" s="224">
        <v>66</v>
      </c>
      <c r="F159" s="223">
        <v>323452.40000000002</v>
      </c>
      <c r="G159" s="224">
        <v>10</v>
      </c>
      <c r="H159" s="223">
        <v>1706655.66</v>
      </c>
      <c r="I159" s="224">
        <v>22</v>
      </c>
      <c r="J159" s="223">
        <v>106146.59</v>
      </c>
      <c r="K159" s="224">
        <v>1</v>
      </c>
      <c r="L159" s="223">
        <v>304661</v>
      </c>
      <c r="M159" s="224">
        <v>6</v>
      </c>
      <c r="N159" s="223">
        <v>108000</v>
      </c>
      <c r="O159" s="224">
        <v>1</v>
      </c>
      <c r="P159" s="223">
        <f t="shared" si="18"/>
        <v>3475617.5599999996</v>
      </c>
      <c r="Q159" s="224">
        <f t="shared" si="18"/>
        <v>94</v>
      </c>
      <c r="R159" s="223">
        <f t="shared" si="18"/>
        <v>537598.99</v>
      </c>
      <c r="S159" s="224">
        <f t="shared" si="18"/>
        <v>12</v>
      </c>
      <c r="T159" s="225">
        <f t="shared" si="19"/>
        <v>4013216.55</v>
      </c>
      <c r="U159" s="226">
        <f t="shared" si="19"/>
        <v>106</v>
      </c>
    </row>
    <row r="160" spans="1:21" ht="15" customHeight="1">
      <c r="A160" s="870"/>
      <c r="B160" s="873"/>
      <c r="C160" s="222" t="s">
        <v>352</v>
      </c>
      <c r="D160" s="223">
        <v>1321996.49</v>
      </c>
      <c r="E160" s="224">
        <v>57</v>
      </c>
      <c r="F160" s="223">
        <v>195320.05</v>
      </c>
      <c r="G160" s="224">
        <v>7</v>
      </c>
      <c r="H160" s="223">
        <v>2956250.91</v>
      </c>
      <c r="I160" s="224">
        <v>28</v>
      </c>
      <c r="J160" s="223">
        <v>0</v>
      </c>
      <c r="K160" s="224">
        <v>0</v>
      </c>
      <c r="L160" s="223">
        <v>60000</v>
      </c>
      <c r="M160" s="224">
        <v>1</v>
      </c>
      <c r="N160" s="223">
        <v>99000</v>
      </c>
      <c r="O160" s="224">
        <v>3</v>
      </c>
      <c r="P160" s="223">
        <f t="shared" si="18"/>
        <v>4338247.4000000004</v>
      </c>
      <c r="Q160" s="224">
        <f t="shared" si="18"/>
        <v>86</v>
      </c>
      <c r="R160" s="223">
        <f t="shared" si="18"/>
        <v>294320.05</v>
      </c>
      <c r="S160" s="224">
        <f t="shared" si="18"/>
        <v>10</v>
      </c>
      <c r="T160" s="225">
        <f t="shared" si="19"/>
        <v>4632567.45</v>
      </c>
      <c r="U160" s="226">
        <f t="shared" si="19"/>
        <v>96</v>
      </c>
    </row>
    <row r="161" spans="1:21" ht="15" customHeight="1">
      <c r="A161" s="871"/>
      <c r="B161" s="874"/>
      <c r="C161" s="222" t="s">
        <v>353</v>
      </c>
      <c r="D161" s="223"/>
      <c r="E161" s="224"/>
      <c r="F161" s="223"/>
      <c r="G161" s="224"/>
      <c r="H161" s="223"/>
      <c r="I161" s="224"/>
      <c r="J161" s="223"/>
      <c r="K161" s="224"/>
      <c r="L161" s="223"/>
      <c r="M161" s="224"/>
      <c r="N161" s="223"/>
      <c r="O161" s="224"/>
      <c r="P161" s="223">
        <f t="shared" si="18"/>
        <v>0</v>
      </c>
      <c r="Q161" s="224">
        <f t="shared" si="18"/>
        <v>0</v>
      </c>
      <c r="R161" s="223">
        <f t="shared" si="18"/>
        <v>0</v>
      </c>
      <c r="S161" s="224">
        <f t="shared" si="18"/>
        <v>0</v>
      </c>
      <c r="T161" s="225">
        <f t="shared" si="19"/>
        <v>0</v>
      </c>
      <c r="U161" s="226">
        <f t="shared" si="19"/>
        <v>0</v>
      </c>
    </row>
    <row r="162" spans="1:21" ht="15" customHeight="1" thickBot="1">
      <c r="A162" s="875" t="s">
        <v>354</v>
      </c>
      <c r="B162" s="876"/>
      <c r="C162" s="877"/>
      <c r="D162" s="228">
        <f t="shared" ref="D162:U162" si="34">SUM(D158:D161)</f>
        <v>5394408.1600000001</v>
      </c>
      <c r="E162" s="228">
        <f t="shared" si="34"/>
        <v>211</v>
      </c>
      <c r="F162" s="228">
        <f t="shared" si="34"/>
        <v>850468.55</v>
      </c>
      <c r="G162" s="228">
        <f t="shared" si="34"/>
        <v>32</v>
      </c>
      <c r="H162" s="228">
        <f t="shared" si="34"/>
        <v>5626736.0600000005</v>
      </c>
      <c r="I162" s="228">
        <f t="shared" si="34"/>
        <v>60</v>
      </c>
      <c r="J162" s="228">
        <f t="shared" si="34"/>
        <v>106146.59</v>
      </c>
      <c r="K162" s="228">
        <f t="shared" si="34"/>
        <v>1</v>
      </c>
      <c r="L162" s="228">
        <f t="shared" si="34"/>
        <v>472737</v>
      </c>
      <c r="M162" s="228">
        <f t="shared" si="34"/>
        <v>9</v>
      </c>
      <c r="N162" s="228">
        <f t="shared" si="34"/>
        <v>279000</v>
      </c>
      <c r="O162" s="228">
        <f t="shared" si="34"/>
        <v>5</v>
      </c>
      <c r="P162" s="228">
        <f t="shared" si="34"/>
        <v>11493881.219999999</v>
      </c>
      <c r="Q162" s="228">
        <f t="shared" si="34"/>
        <v>280</v>
      </c>
      <c r="R162" s="228">
        <f t="shared" si="34"/>
        <v>1235615.1399999999</v>
      </c>
      <c r="S162" s="228">
        <f t="shared" si="34"/>
        <v>38</v>
      </c>
      <c r="T162" s="228">
        <f t="shared" si="34"/>
        <v>12729496.359999999</v>
      </c>
      <c r="U162" s="229">
        <f t="shared" si="34"/>
        <v>318</v>
      </c>
    </row>
    <row r="163" spans="1:21" ht="15" customHeight="1">
      <c r="A163" s="878">
        <v>32</v>
      </c>
      <c r="B163" s="853" t="s">
        <v>315</v>
      </c>
      <c r="C163" s="230" t="s">
        <v>350</v>
      </c>
      <c r="D163" s="231">
        <v>2223883.33</v>
      </c>
      <c r="E163" s="232">
        <v>48</v>
      </c>
      <c r="F163" s="231">
        <v>270122.08</v>
      </c>
      <c r="G163" s="232">
        <v>10</v>
      </c>
      <c r="H163" s="231">
        <v>1125065.58</v>
      </c>
      <c r="I163" s="232">
        <v>13</v>
      </c>
      <c r="J163" s="231">
        <v>0</v>
      </c>
      <c r="K163" s="232">
        <v>0</v>
      </c>
      <c r="L163" s="231">
        <v>482046.48</v>
      </c>
      <c r="M163" s="232">
        <v>8</v>
      </c>
      <c r="N163" s="231">
        <v>0</v>
      </c>
      <c r="O163" s="232">
        <v>0</v>
      </c>
      <c r="P163" s="231">
        <f t="shared" si="18"/>
        <v>3830995.39</v>
      </c>
      <c r="Q163" s="232">
        <f t="shared" si="18"/>
        <v>69</v>
      </c>
      <c r="R163" s="231">
        <f t="shared" si="18"/>
        <v>270122.08</v>
      </c>
      <c r="S163" s="232">
        <f t="shared" si="18"/>
        <v>10</v>
      </c>
      <c r="T163" s="233">
        <f t="shared" si="19"/>
        <v>4101117.47</v>
      </c>
      <c r="U163" s="234">
        <f t="shared" si="19"/>
        <v>79</v>
      </c>
    </row>
    <row r="164" spans="1:21" ht="15" customHeight="1">
      <c r="A164" s="879"/>
      <c r="B164" s="854"/>
      <c r="C164" s="235" t="s">
        <v>351</v>
      </c>
      <c r="D164" s="236">
        <v>1969810</v>
      </c>
      <c r="E164" s="237">
        <v>45</v>
      </c>
      <c r="F164" s="236">
        <v>102000</v>
      </c>
      <c r="G164" s="237">
        <v>1</v>
      </c>
      <c r="H164" s="236">
        <v>2414231</v>
      </c>
      <c r="I164" s="237">
        <v>28</v>
      </c>
      <c r="J164" s="236">
        <v>0</v>
      </c>
      <c r="K164" s="237">
        <v>0</v>
      </c>
      <c r="L164" s="236">
        <v>118260</v>
      </c>
      <c r="M164" s="237">
        <v>3</v>
      </c>
      <c r="N164" s="236">
        <v>118718</v>
      </c>
      <c r="O164" s="237">
        <v>3</v>
      </c>
      <c r="P164" s="236">
        <f t="shared" si="18"/>
        <v>4502301</v>
      </c>
      <c r="Q164" s="237">
        <f t="shared" si="18"/>
        <v>76</v>
      </c>
      <c r="R164" s="236">
        <f t="shared" si="18"/>
        <v>220718</v>
      </c>
      <c r="S164" s="237">
        <f t="shared" si="18"/>
        <v>4</v>
      </c>
      <c r="T164" s="238">
        <f t="shared" si="19"/>
        <v>4723019</v>
      </c>
      <c r="U164" s="239">
        <f t="shared" si="19"/>
        <v>80</v>
      </c>
    </row>
    <row r="165" spans="1:21" ht="15" customHeight="1">
      <c r="A165" s="879"/>
      <c r="B165" s="854"/>
      <c r="C165" s="235" t="s">
        <v>352</v>
      </c>
      <c r="D165" s="236">
        <v>848850.43</v>
      </c>
      <c r="E165" s="237">
        <v>19</v>
      </c>
      <c r="F165" s="236">
        <v>85016.95</v>
      </c>
      <c r="G165" s="237">
        <v>3</v>
      </c>
      <c r="H165" s="236">
        <v>2795599.5</v>
      </c>
      <c r="I165" s="237">
        <v>30</v>
      </c>
      <c r="J165" s="236">
        <v>0</v>
      </c>
      <c r="K165" s="237">
        <v>0</v>
      </c>
      <c r="L165" s="236">
        <v>399862</v>
      </c>
      <c r="M165" s="237">
        <v>7</v>
      </c>
      <c r="N165" s="236">
        <v>122550</v>
      </c>
      <c r="O165" s="237">
        <v>3</v>
      </c>
      <c r="P165" s="236">
        <f t="shared" si="18"/>
        <v>4044311.93</v>
      </c>
      <c r="Q165" s="237">
        <f t="shared" si="18"/>
        <v>56</v>
      </c>
      <c r="R165" s="236">
        <f t="shared" si="18"/>
        <v>207566.95</v>
      </c>
      <c r="S165" s="237">
        <f t="shared" si="18"/>
        <v>6</v>
      </c>
      <c r="T165" s="238">
        <f t="shared" si="19"/>
        <v>4251878.88</v>
      </c>
      <c r="U165" s="239">
        <f t="shared" si="19"/>
        <v>62</v>
      </c>
    </row>
    <row r="166" spans="1:21" ht="15" customHeight="1">
      <c r="A166" s="880"/>
      <c r="B166" s="881"/>
      <c r="C166" s="235" t="s">
        <v>353</v>
      </c>
      <c r="D166" s="236"/>
      <c r="E166" s="237"/>
      <c r="F166" s="236"/>
      <c r="G166" s="237"/>
      <c r="H166" s="236"/>
      <c r="I166" s="237"/>
      <c r="J166" s="236"/>
      <c r="K166" s="237"/>
      <c r="L166" s="236"/>
      <c r="M166" s="237"/>
      <c r="N166" s="236"/>
      <c r="O166" s="237"/>
      <c r="P166" s="236">
        <f t="shared" si="18"/>
        <v>0</v>
      </c>
      <c r="Q166" s="237">
        <f t="shared" si="18"/>
        <v>0</v>
      </c>
      <c r="R166" s="236">
        <f t="shared" si="18"/>
        <v>0</v>
      </c>
      <c r="S166" s="237">
        <f t="shared" si="18"/>
        <v>0</v>
      </c>
      <c r="T166" s="238">
        <f t="shared" si="19"/>
        <v>0</v>
      </c>
      <c r="U166" s="239">
        <f t="shared" si="19"/>
        <v>0</v>
      </c>
    </row>
    <row r="167" spans="1:21" ht="15" customHeight="1" thickBot="1">
      <c r="A167" s="866" t="s">
        <v>354</v>
      </c>
      <c r="B167" s="867"/>
      <c r="C167" s="868"/>
      <c r="D167" s="242">
        <f t="shared" ref="D167:U167" si="35">SUM(D163:D166)</f>
        <v>5042543.76</v>
      </c>
      <c r="E167" s="242">
        <f t="shared" si="35"/>
        <v>112</v>
      </c>
      <c r="F167" s="242">
        <f t="shared" si="35"/>
        <v>457139.03</v>
      </c>
      <c r="G167" s="242">
        <f t="shared" si="35"/>
        <v>14</v>
      </c>
      <c r="H167" s="242">
        <f t="shared" si="35"/>
        <v>6334896.0800000001</v>
      </c>
      <c r="I167" s="242">
        <f t="shared" si="35"/>
        <v>71</v>
      </c>
      <c r="J167" s="242">
        <f t="shared" si="35"/>
        <v>0</v>
      </c>
      <c r="K167" s="242">
        <f t="shared" si="35"/>
        <v>0</v>
      </c>
      <c r="L167" s="242">
        <f t="shared" si="35"/>
        <v>1000168.48</v>
      </c>
      <c r="M167" s="242">
        <f t="shared" si="35"/>
        <v>18</v>
      </c>
      <c r="N167" s="242">
        <f t="shared" si="35"/>
        <v>241268</v>
      </c>
      <c r="O167" s="242">
        <f t="shared" si="35"/>
        <v>6</v>
      </c>
      <c r="P167" s="242">
        <f t="shared" si="35"/>
        <v>12377608.32</v>
      </c>
      <c r="Q167" s="242">
        <f t="shared" si="35"/>
        <v>201</v>
      </c>
      <c r="R167" s="242">
        <f t="shared" si="35"/>
        <v>698407.03</v>
      </c>
      <c r="S167" s="242">
        <f t="shared" si="35"/>
        <v>20</v>
      </c>
      <c r="T167" s="242">
        <f t="shared" si="35"/>
        <v>13076015.350000001</v>
      </c>
      <c r="U167" s="243">
        <f t="shared" si="35"/>
        <v>221</v>
      </c>
    </row>
    <row r="168" spans="1:21" ht="15" customHeight="1">
      <c r="A168" s="869">
        <v>33</v>
      </c>
      <c r="B168" s="872" t="s">
        <v>316</v>
      </c>
      <c r="C168" s="217" t="s">
        <v>350</v>
      </c>
      <c r="D168" s="218">
        <v>9882848.4900000002</v>
      </c>
      <c r="E168" s="219">
        <v>155</v>
      </c>
      <c r="F168" s="218">
        <v>1911529.58</v>
      </c>
      <c r="G168" s="219">
        <v>51</v>
      </c>
      <c r="H168" s="218">
        <v>222230.93</v>
      </c>
      <c r="I168" s="219">
        <v>3</v>
      </c>
      <c r="J168" s="218">
        <v>0</v>
      </c>
      <c r="K168" s="219">
        <v>0</v>
      </c>
      <c r="L168" s="218">
        <v>2335887.17</v>
      </c>
      <c r="M168" s="219">
        <v>41</v>
      </c>
      <c r="N168" s="218">
        <v>609590.9</v>
      </c>
      <c r="O168" s="219">
        <v>12</v>
      </c>
      <c r="P168" s="218">
        <f t="shared" si="18"/>
        <v>12440966.59</v>
      </c>
      <c r="Q168" s="219">
        <f t="shared" si="18"/>
        <v>199</v>
      </c>
      <c r="R168" s="218">
        <f t="shared" si="18"/>
        <v>2521120.48</v>
      </c>
      <c r="S168" s="219">
        <f t="shared" si="18"/>
        <v>63</v>
      </c>
      <c r="T168" s="220">
        <f t="shared" si="19"/>
        <v>14962087.07</v>
      </c>
      <c r="U168" s="221">
        <f t="shared" si="19"/>
        <v>262</v>
      </c>
    </row>
    <row r="169" spans="1:21" ht="15" customHeight="1">
      <c r="A169" s="870"/>
      <c r="B169" s="873"/>
      <c r="C169" s="222" t="s">
        <v>351</v>
      </c>
      <c r="D169" s="223">
        <v>4038138.23</v>
      </c>
      <c r="E169" s="224">
        <v>86</v>
      </c>
      <c r="F169" s="223">
        <v>1002876.91</v>
      </c>
      <c r="G169" s="224">
        <v>22</v>
      </c>
      <c r="H169" s="223">
        <v>1648270.6</v>
      </c>
      <c r="I169" s="224">
        <v>19</v>
      </c>
      <c r="J169" s="223">
        <v>0</v>
      </c>
      <c r="K169" s="224">
        <v>0</v>
      </c>
      <c r="L169" s="223">
        <v>1026948.94</v>
      </c>
      <c r="M169" s="224">
        <v>20</v>
      </c>
      <c r="N169" s="223">
        <v>475295.25</v>
      </c>
      <c r="O169" s="224">
        <v>7</v>
      </c>
      <c r="P169" s="223">
        <f t="shared" ref="P169:S181" si="36">D169+H169+L169</f>
        <v>6713357.7699999996</v>
      </c>
      <c r="Q169" s="224">
        <f t="shared" si="36"/>
        <v>125</v>
      </c>
      <c r="R169" s="223">
        <f t="shared" si="36"/>
        <v>1478172.1600000001</v>
      </c>
      <c r="S169" s="224">
        <f t="shared" si="36"/>
        <v>29</v>
      </c>
      <c r="T169" s="225">
        <f t="shared" ref="T169:U181" si="37">P169+R169</f>
        <v>8191529.9299999997</v>
      </c>
      <c r="U169" s="226">
        <f t="shared" si="37"/>
        <v>154</v>
      </c>
    </row>
    <row r="170" spans="1:21" ht="15" customHeight="1">
      <c r="A170" s="870"/>
      <c r="B170" s="873"/>
      <c r="C170" s="222" t="s">
        <v>352</v>
      </c>
      <c r="D170" s="223">
        <v>2737043.62</v>
      </c>
      <c r="E170" s="224">
        <v>57</v>
      </c>
      <c r="F170" s="223">
        <v>1466442.39</v>
      </c>
      <c r="G170" s="224">
        <v>27</v>
      </c>
      <c r="H170" s="223">
        <v>3970976.22</v>
      </c>
      <c r="I170" s="224">
        <v>36</v>
      </c>
      <c r="J170" s="223">
        <v>96943.84</v>
      </c>
      <c r="K170" s="224">
        <v>1</v>
      </c>
      <c r="L170" s="223">
        <v>477437.58</v>
      </c>
      <c r="M170" s="224">
        <v>11</v>
      </c>
      <c r="N170" s="223">
        <v>285531</v>
      </c>
      <c r="O170" s="224">
        <v>5</v>
      </c>
      <c r="P170" s="223">
        <f t="shared" si="36"/>
        <v>7185457.4199999999</v>
      </c>
      <c r="Q170" s="224">
        <f t="shared" si="36"/>
        <v>104</v>
      </c>
      <c r="R170" s="223">
        <f t="shared" si="36"/>
        <v>1848917.23</v>
      </c>
      <c r="S170" s="224">
        <f t="shared" si="36"/>
        <v>33</v>
      </c>
      <c r="T170" s="225">
        <f t="shared" si="37"/>
        <v>9034374.6500000004</v>
      </c>
      <c r="U170" s="226">
        <f t="shared" si="37"/>
        <v>137</v>
      </c>
    </row>
    <row r="171" spans="1:21" ht="15" customHeight="1">
      <c r="A171" s="871"/>
      <c r="B171" s="874"/>
      <c r="C171" s="222" t="s">
        <v>353</v>
      </c>
      <c r="D171" s="223"/>
      <c r="E171" s="224"/>
      <c r="F171" s="223"/>
      <c r="G171" s="224"/>
      <c r="H171" s="223"/>
      <c r="I171" s="224"/>
      <c r="J171" s="223"/>
      <c r="K171" s="224"/>
      <c r="L171" s="223"/>
      <c r="M171" s="224"/>
      <c r="N171" s="223"/>
      <c r="O171" s="224"/>
      <c r="P171" s="223">
        <f t="shared" si="36"/>
        <v>0</v>
      </c>
      <c r="Q171" s="224">
        <f t="shared" si="36"/>
        <v>0</v>
      </c>
      <c r="R171" s="223">
        <f t="shared" si="36"/>
        <v>0</v>
      </c>
      <c r="S171" s="224">
        <f t="shared" si="36"/>
        <v>0</v>
      </c>
      <c r="T171" s="225">
        <f t="shared" si="37"/>
        <v>0</v>
      </c>
      <c r="U171" s="226">
        <f t="shared" si="37"/>
        <v>0</v>
      </c>
    </row>
    <row r="172" spans="1:21" ht="15" customHeight="1" thickBot="1">
      <c r="A172" s="875" t="s">
        <v>354</v>
      </c>
      <c r="B172" s="876"/>
      <c r="C172" s="877"/>
      <c r="D172" s="228">
        <f t="shared" ref="D172:U172" si="38">SUM(D168:D171)</f>
        <v>16658030.34</v>
      </c>
      <c r="E172" s="228">
        <f t="shared" si="38"/>
        <v>298</v>
      </c>
      <c r="F172" s="228">
        <f t="shared" si="38"/>
        <v>4380848.88</v>
      </c>
      <c r="G172" s="228">
        <f t="shared" si="38"/>
        <v>100</v>
      </c>
      <c r="H172" s="228">
        <f t="shared" si="38"/>
        <v>5841477.75</v>
      </c>
      <c r="I172" s="228">
        <f t="shared" si="38"/>
        <v>58</v>
      </c>
      <c r="J172" s="228">
        <f t="shared" si="38"/>
        <v>96943.84</v>
      </c>
      <c r="K172" s="228">
        <f t="shared" si="38"/>
        <v>1</v>
      </c>
      <c r="L172" s="228">
        <f t="shared" si="38"/>
        <v>3840273.69</v>
      </c>
      <c r="M172" s="228">
        <f t="shared" si="38"/>
        <v>72</v>
      </c>
      <c r="N172" s="228">
        <f t="shared" si="38"/>
        <v>1370417.15</v>
      </c>
      <c r="O172" s="228">
        <f t="shared" si="38"/>
        <v>24</v>
      </c>
      <c r="P172" s="228">
        <f t="shared" si="38"/>
        <v>26339781.780000001</v>
      </c>
      <c r="Q172" s="228">
        <f t="shared" si="38"/>
        <v>428</v>
      </c>
      <c r="R172" s="228">
        <f t="shared" si="38"/>
        <v>5848209.8700000001</v>
      </c>
      <c r="S172" s="228">
        <f t="shared" si="38"/>
        <v>125</v>
      </c>
      <c r="T172" s="228">
        <f t="shared" si="38"/>
        <v>32187991.649999999</v>
      </c>
      <c r="U172" s="229">
        <f t="shared" si="38"/>
        <v>553</v>
      </c>
    </row>
    <row r="173" spans="1:21" ht="15" customHeight="1">
      <c r="A173" s="878">
        <v>34</v>
      </c>
      <c r="B173" s="853" t="s">
        <v>317</v>
      </c>
      <c r="C173" s="230" t="s">
        <v>350</v>
      </c>
      <c r="D173" s="231">
        <v>958690</v>
      </c>
      <c r="E173" s="232">
        <v>18</v>
      </c>
      <c r="F173" s="231">
        <v>348200</v>
      </c>
      <c r="G173" s="232">
        <v>6</v>
      </c>
      <c r="H173" s="231">
        <v>0</v>
      </c>
      <c r="I173" s="232">
        <v>0</v>
      </c>
      <c r="J173" s="231">
        <v>0</v>
      </c>
      <c r="K173" s="232">
        <v>0</v>
      </c>
      <c r="L173" s="231">
        <v>378000</v>
      </c>
      <c r="M173" s="232">
        <v>10</v>
      </c>
      <c r="N173" s="231">
        <v>306400</v>
      </c>
      <c r="O173" s="232">
        <v>3</v>
      </c>
      <c r="P173" s="231">
        <f t="shared" si="36"/>
        <v>1336690</v>
      </c>
      <c r="Q173" s="232">
        <f t="shared" si="36"/>
        <v>28</v>
      </c>
      <c r="R173" s="231">
        <f t="shared" si="36"/>
        <v>654600</v>
      </c>
      <c r="S173" s="232">
        <f t="shared" si="36"/>
        <v>9</v>
      </c>
      <c r="T173" s="233">
        <f t="shared" si="37"/>
        <v>1991290</v>
      </c>
      <c r="U173" s="234">
        <f t="shared" si="37"/>
        <v>37</v>
      </c>
    </row>
    <row r="174" spans="1:21" ht="15" customHeight="1">
      <c r="A174" s="879"/>
      <c r="B174" s="854"/>
      <c r="C174" s="235" t="s">
        <v>351</v>
      </c>
      <c r="D174" s="236">
        <v>24500</v>
      </c>
      <c r="E174" s="237">
        <v>1</v>
      </c>
      <c r="F174" s="236">
        <v>179600</v>
      </c>
      <c r="G174" s="237">
        <v>4</v>
      </c>
      <c r="H174" s="236">
        <v>207577</v>
      </c>
      <c r="I174" s="237">
        <v>2</v>
      </c>
      <c r="J174" s="236">
        <v>0</v>
      </c>
      <c r="K174" s="237">
        <v>0</v>
      </c>
      <c r="L174" s="236">
        <v>293348</v>
      </c>
      <c r="M174" s="237">
        <v>9</v>
      </c>
      <c r="N174" s="236">
        <v>50000</v>
      </c>
      <c r="O174" s="237">
        <v>1</v>
      </c>
      <c r="P174" s="236">
        <f t="shared" si="36"/>
        <v>525425</v>
      </c>
      <c r="Q174" s="237">
        <f t="shared" si="36"/>
        <v>12</v>
      </c>
      <c r="R174" s="236">
        <f t="shared" si="36"/>
        <v>229600</v>
      </c>
      <c r="S174" s="237">
        <f t="shared" si="36"/>
        <v>5</v>
      </c>
      <c r="T174" s="238">
        <f t="shared" si="37"/>
        <v>755025</v>
      </c>
      <c r="U174" s="239">
        <f t="shared" si="37"/>
        <v>17</v>
      </c>
    </row>
    <row r="175" spans="1:21" ht="15" customHeight="1">
      <c r="A175" s="879"/>
      <c r="B175" s="854"/>
      <c r="C175" s="235" t="s">
        <v>352</v>
      </c>
      <c r="D175" s="236">
        <v>97531</v>
      </c>
      <c r="E175" s="237">
        <v>2</v>
      </c>
      <c r="F175" s="236">
        <v>0</v>
      </c>
      <c r="G175" s="237">
        <v>0</v>
      </c>
      <c r="H175" s="236">
        <v>367780</v>
      </c>
      <c r="I175" s="237">
        <v>5</v>
      </c>
      <c r="J175" s="236">
        <v>0</v>
      </c>
      <c r="K175" s="237">
        <v>0</v>
      </c>
      <c r="L175" s="236">
        <v>0</v>
      </c>
      <c r="M175" s="237">
        <v>0</v>
      </c>
      <c r="N175" s="236">
        <v>0</v>
      </c>
      <c r="O175" s="237">
        <v>0</v>
      </c>
      <c r="P175" s="236">
        <f t="shared" si="36"/>
        <v>465311</v>
      </c>
      <c r="Q175" s="237">
        <f t="shared" si="36"/>
        <v>7</v>
      </c>
      <c r="R175" s="236">
        <f t="shared" si="36"/>
        <v>0</v>
      </c>
      <c r="S175" s="237">
        <f t="shared" si="36"/>
        <v>0</v>
      </c>
      <c r="T175" s="238">
        <f t="shared" si="37"/>
        <v>465311</v>
      </c>
      <c r="U175" s="239">
        <f t="shared" si="37"/>
        <v>7</v>
      </c>
    </row>
    <row r="176" spans="1:21" ht="15" customHeight="1">
      <c r="A176" s="880"/>
      <c r="B176" s="881"/>
      <c r="C176" s="235" t="s">
        <v>353</v>
      </c>
      <c r="D176" s="236"/>
      <c r="E176" s="237"/>
      <c r="F176" s="236"/>
      <c r="G176" s="237"/>
      <c r="H176" s="236"/>
      <c r="I176" s="237"/>
      <c r="J176" s="236"/>
      <c r="K176" s="237"/>
      <c r="L176" s="236"/>
      <c r="M176" s="237"/>
      <c r="N176" s="236"/>
      <c r="O176" s="237"/>
      <c r="P176" s="236">
        <f t="shared" si="36"/>
        <v>0</v>
      </c>
      <c r="Q176" s="237">
        <f t="shared" si="36"/>
        <v>0</v>
      </c>
      <c r="R176" s="236">
        <f t="shared" si="36"/>
        <v>0</v>
      </c>
      <c r="S176" s="237">
        <f t="shared" si="36"/>
        <v>0</v>
      </c>
      <c r="T176" s="238">
        <f t="shared" si="37"/>
        <v>0</v>
      </c>
      <c r="U176" s="239">
        <f t="shared" si="37"/>
        <v>0</v>
      </c>
    </row>
    <row r="177" spans="1:21" ht="15" customHeight="1" thickBot="1">
      <c r="A177" s="866" t="s">
        <v>354</v>
      </c>
      <c r="B177" s="867"/>
      <c r="C177" s="868"/>
      <c r="D177" s="242">
        <f t="shared" ref="D177:U177" si="39">SUM(D173:D176)</f>
        <v>1080721</v>
      </c>
      <c r="E177" s="242">
        <f t="shared" si="39"/>
        <v>21</v>
      </c>
      <c r="F177" s="242">
        <f t="shared" si="39"/>
        <v>527800</v>
      </c>
      <c r="G177" s="242">
        <f t="shared" si="39"/>
        <v>10</v>
      </c>
      <c r="H177" s="242">
        <f t="shared" si="39"/>
        <v>575357</v>
      </c>
      <c r="I177" s="242">
        <f t="shared" si="39"/>
        <v>7</v>
      </c>
      <c r="J177" s="242">
        <f t="shared" si="39"/>
        <v>0</v>
      </c>
      <c r="K177" s="242">
        <f t="shared" si="39"/>
        <v>0</v>
      </c>
      <c r="L177" s="242">
        <f t="shared" si="39"/>
        <v>671348</v>
      </c>
      <c r="M177" s="242">
        <f t="shared" si="39"/>
        <v>19</v>
      </c>
      <c r="N177" s="242">
        <f t="shared" si="39"/>
        <v>356400</v>
      </c>
      <c r="O177" s="242">
        <f t="shared" si="39"/>
        <v>4</v>
      </c>
      <c r="P177" s="242">
        <f t="shared" si="39"/>
        <v>2327426</v>
      </c>
      <c r="Q177" s="242">
        <f t="shared" si="39"/>
        <v>47</v>
      </c>
      <c r="R177" s="242">
        <f t="shared" si="39"/>
        <v>884200</v>
      </c>
      <c r="S177" s="242">
        <f t="shared" si="39"/>
        <v>14</v>
      </c>
      <c r="T177" s="242">
        <f t="shared" si="39"/>
        <v>3211626</v>
      </c>
      <c r="U177" s="243">
        <f t="shared" si="39"/>
        <v>61</v>
      </c>
    </row>
    <row r="178" spans="1:21" ht="15" customHeight="1">
      <c r="A178" s="869">
        <v>35</v>
      </c>
      <c r="B178" s="872" t="s">
        <v>318</v>
      </c>
      <c r="C178" s="217" t="s">
        <v>350</v>
      </c>
      <c r="D178" s="218">
        <v>8219599</v>
      </c>
      <c r="E178" s="219">
        <v>200</v>
      </c>
      <c r="F178" s="218">
        <v>892407</v>
      </c>
      <c r="G178" s="219">
        <v>57</v>
      </c>
      <c r="H178" s="218">
        <v>1396522</v>
      </c>
      <c r="I178" s="219">
        <v>16</v>
      </c>
      <c r="J178" s="218">
        <v>0</v>
      </c>
      <c r="K178" s="219">
        <v>0</v>
      </c>
      <c r="L178" s="218">
        <v>646750</v>
      </c>
      <c r="M178" s="219">
        <v>15</v>
      </c>
      <c r="N178" s="218">
        <v>137409</v>
      </c>
      <c r="O178" s="219">
        <v>3</v>
      </c>
      <c r="P178" s="218">
        <f t="shared" si="36"/>
        <v>10262871</v>
      </c>
      <c r="Q178" s="219">
        <f t="shared" si="36"/>
        <v>231</v>
      </c>
      <c r="R178" s="218">
        <f t="shared" si="36"/>
        <v>1029816</v>
      </c>
      <c r="S178" s="219">
        <f t="shared" si="36"/>
        <v>60</v>
      </c>
      <c r="T178" s="220">
        <f t="shared" si="37"/>
        <v>11292687</v>
      </c>
      <c r="U178" s="221">
        <f t="shared" si="37"/>
        <v>291</v>
      </c>
    </row>
    <row r="179" spans="1:21" ht="15" customHeight="1">
      <c r="A179" s="870"/>
      <c r="B179" s="873"/>
      <c r="C179" s="222" t="s">
        <v>351</v>
      </c>
      <c r="D179" s="223">
        <v>3524869</v>
      </c>
      <c r="E179" s="224">
        <v>133</v>
      </c>
      <c r="F179" s="223">
        <v>2202230</v>
      </c>
      <c r="G179" s="224">
        <v>57</v>
      </c>
      <c r="H179" s="223">
        <v>1693285</v>
      </c>
      <c r="I179" s="224">
        <v>23</v>
      </c>
      <c r="J179" s="223">
        <v>0</v>
      </c>
      <c r="K179" s="224">
        <v>0</v>
      </c>
      <c r="L179" s="223">
        <v>531590</v>
      </c>
      <c r="M179" s="224">
        <v>10</v>
      </c>
      <c r="N179" s="223">
        <v>47640</v>
      </c>
      <c r="O179" s="224">
        <v>1</v>
      </c>
      <c r="P179" s="223">
        <f t="shared" si="36"/>
        <v>5749744</v>
      </c>
      <c r="Q179" s="224">
        <f t="shared" si="36"/>
        <v>166</v>
      </c>
      <c r="R179" s="223">
        <f t="shared" si="36"/>
        <v>2249870</v>
      </c>
      <c r="S179" s="224">
        <f t="shared" si="36"/>
        <v>58</v>
      </c>
      <c r="T179" s="225">
        <f t="shared" si="37"/>
        <v>7999614</v>
      </c>
      <c r="U179" s="226">
        <f t="shared" si="37"/>
        <v>224</v>
      </c>
    </row>
    <row r="180" spans="1:21" ht="15" customHeight="1">
      <c r="A180" s="870"/>
      <c r="B180" s="873"/>
      <c r="C180" s="222" t="s">
        <v>352</v>
      </c>
      <c r="D180" s="223">
        <v>1829617.4</v>
      </c>
      <c r="E180" s="224">
        <v>57</v>
      </c>
      <c r="F180" s="223">
        <v>1001953</v>
      </c>
      <c r="G180" s="224">
        <v>41</v>
      </c>
      <c r="H180" s="223">
        <v>908513</v>
      </c>
      <c r="I180" s="224">
        <v>17</v>
      </c>
      <c r="J180" s="223">
        <v>133690</v>
      </c>
      <c r="K180" s="224">
        <v>2</v>
      </c>
      <c r="L180" s="223">
        <v>539976</v>
      </c>
      <c r="M180" s="224">
        <v>6</v>
      </c>
      <c r="N180" s="223">
        <v>163627</v>
      </c>
      <c r="O180" s="224">
        <v>2</v>
      </c>
      <c r="P180" s="223">
        <f t="shared" si="36"/>
        <v>3278106.4</v>
      </c>
      <c r="Q180" s="224">
        <f t="shared" si="36"/>
        <v>80</v>
      </c>
      <c r="R180" s="223">
        <f t="shared" si="36"/>
        <v>1299270</v>
      </c>
      <c r="S180" s="224">
        <f t="shared" si="36"/>
        <v>45</v>
      </c>
      <c r="T180" s="225">
        <f t="shared" si="37"/>
        <v>4577376.4000000004</v>
      </c>
      <c r="U180" s="226">
        <f t="shared" si="37"/>
        <v>125</v>
      </c>
    </row>
    <row r="181" spans="1:21" ht="15" customHeight="1">
      <c r="A181" s="871"/>
      <c r="B181" s="874"/>
      <c r="C181" s="222" t="s">
        <v>353</v>
      </c>
      <c r="D181" s="223"/>
      <c r="E181" s="224"/>
      <c r="F181" s="223"/>
      <c r="G181" s="224"/>
      <c r="H181" s="223"/>
      <c r="I181" s="224"/>
      <c r="J181" s="223"/>
      <c r="K181" s="224"/>
      <c r="L181" s="223"/>
      <c r="M181" s="224"/>
      <c r="N181" s="223"/>
      <c r="O181" s="224"/>
      <c r="P181" s="223">
        <f t="shared" si="36"/>
        <v>0</v>
      </c>
      <c r="Q181" s="224">
        <f t="shared" si="36"/>
        <v>0</v>
      </c>
      <c r="R181" s="223">
        <f t="shared" si="36"/>
        <v>0</v>
      </c>
      <c r="S181" s="224">
        <f t="shared" si="36"/>
        <v>0</v>
      </c>
      <c r="T181" s="225">
        <f t="shared" si="37"/>
        <v>0</v>
      </c>
      <c r="U181" s="226">
        <f t="shared" si="37"/>
        <v>0</v>
      </c>
    </row>
    <row r="182" spans="1:21" ht="15" customHeight="1" thickBot="1">
      <c r="A182" s="875" t="s">
        <v>354</v>
      </c>
      <c r="B182" s="876"/>
      <c r="C182" s="877"/>
      <c r="D182" s="228">
        <f t="shared" ref="D182:U182" si="40">SUM(D178:D181)</f>
        <v>13574085.4</v>
      </c>
      <c r="E182" s="252">
        <f t="shared" si="40"/>
        <v>390</v>
      </c>
      <c r="F182" s="228">
        <f t="shared" si="40"/>
        <v>4096590</v>
      </c>
      <c r="G182" s="252">
        <f t="shared" si="40"/>
        <v>155</v>
      </c>
      <c r="H182" s="228">
        <f t="shared" si="40"/>
        <v>3998320</v>
      </c>
      <c r="I182" s="252">
        <f t="shared" si="40"/>
        <v>56</v>
      </c>
      <c r="J182" s="228">
        <f t="shared" si="40"/>
        <v>133690</v>
      </c>
      <c r="K182" s="252">
        <f t="shared" si="40"/>
        <v>2</v>
      </c>
      <c r="L182" s="228">
        <f t="shared" si="40"/>
        <v>1718316</v>
      </c>
      <c r="M182" s="252">
        <f t="shared" si="40"/>
        <v>31</v>
      </c>
      <c r="N182" s="228">
        <f t="shared" si="40"/>
        <v>348676</v>
      </c>
      <c r="O182" s="252">
        <f t="shared" si="40"/>
        <v>6</v>
      </c>
      <c r="P182" s="228">
        <f t="shared" si="40"/>
        <v>19290721.399999999</v>
      </c>
      <c r="Q182" s="252">
        <f t="shared" si="40"/>
        <v>477</v>
      </c>
      <c r="R182" s="228">
        <f t="shared" si="40"/>
        <v>4578956</v>
      </c>
      <c r="S182" s="252">
        <f t="shared" si="40"/>
        <v>163</v>
      </c>
      <c r="T182" s="228">
        <f t="shared" si="40"/>
        <v>23869677.399999999</v>
      </c>
      <c r="U182" s="253">
        <f t="shared" si="40"/>
        <v>640</v>
      </c>
    </row>
    <row r="183" spans="1:21" s="256" customFormat="1" ht="22.5" customHeight="1" thickBot="1">
      <c r="A183" s="888" t="s">
        <v>182</v>
      </c>
      <c r="B183" s="889"/>
      <c r="C183" s="890"/>
      <c r="D183" s="254">
        <f>D182+D177+D172+D167+D162+D157+D152+D147+D142+D137+D132+D127+D122+D117+D112+D107+D102+D97+D92+D87+D82+D77+D72+D67+D62+D57+D52+D47+D42+D37+D32+D27+D22+D17+D12</f>
        <v>240376818.72499996</v>
      </c>
      <c r="E183" s="255">
        <f t="shared" ref="E183:U183" si="41">E182+E177+E172+E167+E162+E157+E152+E147+E142+E137+E132+E127+E122+E117+E112+E107+E102+E97+E92+E87+E82+E77+E72+E67+E62+E57+E52+E47+E42+E37+E32+E27+E22+E17+E12</f>
        <v>6635</v>
      </c>
      <c r="F183" s="254">
        <f t="shared" si="41"/>
        <v>39156268.419999987</v>
      </c>
      <c r="G183" s="255">
        <f t="shared" si="41"/>
        <v>1187</v>
      </c>
      <c r="H183" s="254">
        <f t="shared" si="41"/>
        <v>109246977.87999997</v>
      </c>
      <c r="I183" s="255">
        <f t="shared" si="41"/>
        <v>1353</v>
      </c>
      <c r="J183" s="254">
        <f t="shared" si="41"/>
        <v>6176365</v>
      </c>
      <c r="K183" s="255">
        <f t="shared" si="41"/>
        <v>48</v>
      </c>
      <c r="L183" s="254">
        <f t="shared" si="41"/>
        <v>35715765.409999996</v>
      </c>
      <c r="M183" s="255">
        <f t="shared" si="41"/>
        <v>732</v>
      </c>
      <c r="N183" s="254">
        <f t="shared" si="41"/>
        <v>6512414.7200000007</v>
      </c>
      <c r="O183" s="255">
        <f t="shared" si="41"/>
        <v>105</v>
      </c>
      <c r="P183" s="254">
        <f t="shared" si="41"/>
        <v>385339562.01500005</v>
      </c>
      <c r="Q183" s="255">
        <f t="shared" si="41"/>
        <v>8720</v>
      </c>
      <c r="R183" s="254">
        <f t="shared" si="41"/>
        <v>51845048.140000008</v>
      </c>
      <c r="S183" s="255">
        <f t="shared" si="41"/>
        <v>1340</v>
      </c>
      <c r="T183" s="254">
        <f t="shared" si="41"/>
        <v>437184610.15500009</v>
      </c>
      <c r="U183" s="255">
        <f t="shared" si="41"/>
        <v>10060</v>
      </c>
    </row>
  </sheetData>
  <mergeCells count="127">
    <mergeCell ref="A177:C177"/>
    <mergeCell ref="A178:A181"/>
    <mergeCell ref="B178:B181"/>
    <mergeCell ref="A182:C182"/>
    <mergeCell ref="A183:C183"/>
    <mergeCell ref="A167:C167"/>
    <mergeCell ref="A168:A171"/>
    <mergeCell ref="B168:B171"/>
    <mergeCell ref="A172:C172"/>
    <mergeCell ref="A173:A176"/>
    <mergeCell ref="B173:B176"/>
    <mergeCell ref="A157:C157"/>
    <mergeCell ref="A158:A161"/>
    <mergeCell ref="B158:B161"/>
    <mergeCell ref="A162:C162"/>
    <mergeCell ref="A163:A166"/>
    <mergeCell ref="B163:B166"/>
    <mergeCell ref="A147:C147"/>
    <mergeCell ref="A148:A151"/>
    <mergeCell ref="B148:B151"/>
    <mergeCell ref="A152:C152"/>
    <mergeCell ref="A153:A156"/>
    <mergeCell ref="B153:B156"/>
    <mergeCell ref="A137:C137"/>
    <mergeCell ref="A138:A141"/>
    <mergeCell ref="B138:B141"/>
    <mergeCell ref="A142:C142"/>
    <mergeCell ref="A143:A146"/>
    <mergeCell ref="B143:B146"/>
    <mergeCell ref="A127:C127"/>
    <mergeCell ref="A128:A131"/>
    <mergeCell ref="B128:B131"/>
    <mergeCell ref="A132:C132"/>
    <mergeCell ref="A133:A136"/>
    <mergeCell ref="B133:B136"/>
    <mergeCell ref="A117:C117"/>
    <mergeCell ref="A118:A121"/>
    <mergeCell ref="B118:B121"/>
    <mergeCell ref="A122:C122"/>
    <mergeCell ref="A123:A126"/>
    <mergeCell ref="B123:B126"/>
    <mergeCell ref="A107:C107"/>
    <mergeCell ref="A108:A111"/>
    <mergeCell ref="B108:B111"/>
    <mergeCell ref="A112:C112"/>
    <mergeCell ref="A113:A116"/>
    <mergeCell ref="B113:B116"/>
    <mergeCell ref="A97:C97"/>
    <mergeCell ref="A98:A101"/>
    <mergeCell ref="B98:B101"/>
    <mergeCell ref="A102:C102"/>
    <mergeCell ref="A103:A106"/>
    <mergeCell ref="B103:B106"/>
    <mergeCell ref="A87:C87"/>
    <mergeCell ref="A88:A91"/>
    <mergeCell ref="B88:B91"/>
    <mergeCell ref="A92:C92"/>
    <mergeCell ref="A93:A96"/>
    <mergeCell ref="B93:B96"/>
    <mergeCell ref="A77:C77"/>
    <mergeCell ref="A78:A81"/>
    <mergeCell ref="B78:B81"/>
    <mergeCell ref="A82:C82"/>
    <mergeCell ref="A83:A86"/>
    <mergeCell ref="B83:B86"/>
    <mergeCell ref="A67:C67"/>
    <mergeCell ref="A68:A71"/>
    <mergeCell ref="B68:B71"/>
    <mergeCell ref="A72:C72"/>
    <mergeCell ref="A73:A76"/>
    <mergeCell ref="B73:B76"/>
    <mergeCell ref="A57:C57"/>
    <mergeCell ref="A58:A61"/>
    <mergeCell ref="B58:B61"/>
    <mergeCell ref="A62:C62"/>
    <mergeCell ref="A63:A66"/>
    <mergeCell ref="B63:B66"/>
    <mergeCell ref="A47:C47"/>
    <mergeCell ref="A48:A51"/>
    <mergeCell ref="B48:B51"/>
    <mergeCell ref="A52:C52"/>
    <mergeCell ref="A53:A56"/>
    <mergeCell ref="B53:B56"/>
    <mergeCell ref="A37:C37"/>
    <mergeCell ref="A38:A41"/>
    <mergeCell ref="B38:B41"/>
    <mergeCell ref="A42:C42"/>
    <mergeCell ref="A43:A46"/>
    <mergeCell ref="B43:B46"/>
    <mergeCell ref="A27:C27"/>
    <mergeCell ref="A28:A31"/>
    <mergeCell ref="B28:B31"/>
    <mergeCell ref="A32:C32"/>
    <mergeCell ref="A33:A36"/>
    <mergeCell ref="B33:B36"/>
    <mergeCell ref="A17:C17"/>
    <mergeCell ref="A18:A21"/>
    <mergeCell ref="B18:B21"/>
    <mergeCell ref="A22:C22"/>
    <mergeCell ref="A23:A26"/>
    <mergeCell ref="B23:B26"/>
    <mergeCell ref="A8:A11"/>
    <mergeCell ref="B8:B11"/>
    <mergeCell ref="A12:C12"/>
    <mergeCell ref="A13:A16"/>
    <mergeCell ref="B13:B16"/>
    <mergeCell ref="V13:AD13"/>
    <mergeCell ref="P5:S5"/>
    <mergeCell ref="T5:U6"/>
    <mergeCell ref="D6:E6"/>
    <mergeCell ref="F6:G6"/>
    <mergeCell ref="H6:I6"/>
    <mergeCell ref="J6:K6"/>
    <mergeCell ref="L6:M6"/>
    <mergeCell ref="N6:O6"/>
    <mergeCell ref="P6:Q6"/>
    <mergeCell ref="R6:S6"/>
    <mergeCell ref="R1:S1"/>
    <mergeCell ref="V1:W1"/>
    <mergeCell ref="A2:S2"/>
    <mergeCell ref="A3:S3"/>
    <mergeCell ref="A5:A7"/>
    <mergeCell ref="B5:B7"/>
    <mergeCell ref="C5:C7"/>
    <mergeCell ref="D5:G5"/>
    <mergeCell ref="H5:K5"/>
    <mergeCell ref="L5:O5"/>
  </mergeCells>
  <printOptions horizontalCentered="1"/>
  <pageMargins left="0" right="0" top="0.59055118110236227" bottom="0" header="0.51181102362204722" footer="0.51181102362204722"/>
  <pageSetup paperSize="9" scale="1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31</vt:i4>
      </vt:variant>
    </vt:vector>
  </HeadingPairs>
  <TitlesOfParts>
    <vt:vector size="52" baseType="lpstr">
      <vt:lpstr>Anexa 01</vt:lpstr>
      <vt:lpstr>Anexa 2</vt:lpstr>
      <vt:lpstr>Anexa 3</vt:lpstr>
      <vt:lpstr>Anexa 3 (1)</vt:lpstr>
      <vt:lpstr>Anexa 4</vt:lpstr>
      <vt:lpstr>Anexa 5</vt:lpstr>
      <vt:lpstr>Anexa 6</vt:lpstr>
      <vt:lpstr>Anexa 6 (1)</vt:lpstr>
      <vt:lpstr>Anexa 7</vt:lpstr>
      <vt:lpstr>Anexa 7 (1)</vt:lpstr>
      <vt:lpstr>Anexa 8</vt:lpstr>
      <vt:lpstr>Anexa 9</vt:lpstr>
      <vt:lpstr>Anexa 9 (1)</vt:lpstr>
      <vt:lpstr>Anexa 10</vt:lpstr>
      <vt:lpstr>Anexa 11</vt:lpstr>
      <vt:lpstr>Anexa 11 (1)</vt:lpstr>
      <vt:lpstr>Anexa 12</vt:lpstr>
      <vt:lpstr>Anexa 13</vt:lpstr>
      <vt:lpstr>Anexa 14</vt:lpstr>
      <vt:lpstr>Anexa 111</vt:lpstr>
      <vt:lpstr>COP_CR</vt:lpstr>
      <vt:lpstr>'Anexa 3'!Заголовки_для_печати</vt:lpstr>
      <vt:lpstr>'Anexa 3 (1)'!Заголовки_для_печати</vt:lpstr>
      <vt:lpstr>'Anexa 6'!Заголовки_для_печати</vt:lpstr>
      <vt:lpstr>'Anexa 6 (1)'!Заголовки_для_печати</vt:lpstr>
      <vt:lpstr>'Anexa 7'!Заголовки_для_печати</vt:lpstr>
      <vt:lpstr>'Anexa 7 (1)'!Заголовки_для_печати</vt:lpstr>
      <vt:lpstr>'Anexa 8'!Заголовки_для_печати</vt:lpstr>
      <vt:lpstr>'Anexa 9'!Заголовки_для_печати</vt:lpstr>
      <vt:lpstr>'Anexa 9 (1)'!Заголовки_для_печати</vt:lpstr>
      <vt:lpstr>COP_CR!Заголовки_для_печати</vt:lpstr>
      <vt:lpstr>'Anexa 01'!Область_печати</vt:lpstr>
      <vt:lpstr>'Anexa 10'!Область_печати</vt:lpstr>
      <vt:lpstr>'Anexa 11'!Область_печати</vt:lpstr>
      <vt:lpstr>'Anexa 11 (1)'!Область_печати</vt:lpstr>
      <vt:lpstr>'Anexa 111'!Область_печати</vt:lpstr>
      <vt:lpstr>'Anexa 12'!Область_печати</vt:lpstr>
      <vt:lpstr>'Anexa 13'!Область_печати</vt:lpstr>
      <vt:lpstr>'Anexa 14'!Область_печати</vt:lpstr>
      <vt:lpstr>'Anexa 2'!Область_печати</vt:lpstr>
      <vt:lpstr>'Anexa 3'!Область_печати</vt:lpstr>
      <vt:lpstr>'Anexa 3 (1)'!Область_печати</vt:lpstr>
      <vt:lpstr>'Anexa 4'!Область_печати</vt:lpstr>
      <vt:lpstr>'Anexa 5'!Область_печати</vt:lpstr>
      <vt:lpstr>'Anexa 6'!Область_печати</vt:lpstr>
      <vt:lpstr>'Anexa 6 (1)'!Область_печати</vt:lpstr>
      <vt:lpstr>'Anexa 7'!Область_печати</vt:lpstr>
      <vt:lpstr>'Anexa 7 (1)'!Область_печати</vt:lpstr>
      <vt:lpstr>'Anexa 8'!Область_печати</vt:lpstr>
      <vt:lpstr>'Anexa 9'!Область_печати</vt:lpstr>
      <vt:lpstr>'Anexa 9 (1)'!Область_печати</vt:lpstr>
      <vt:lpstr>COP_CR!Область_печати</vt:lpstr>
    </vt:vector>
  </TitlesOfParts>
  <Company>PPA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Windows User</cp:lastModifiedBy>
  <cp:lastPrinted>2019-04-26T20:31:12Z</cp:lastPrinted>
  <dcterms:created xsi:type="dcterms:W3CDTF">2013-01-24T19:01:18Z</dcterms:created>
  <dcterms:modified xsi:type="dcterms:W3CDTF">2019-04-26T20:39:42Z</dcterms:modified>
</cp:coreProperties>
</file>